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I:\My Drive\sales\"/>
    </mc:Choice>
  </mc:AlternateContent>
  <xr:revisionPtr revIDLastSave="0" documentId="13_ncr:1_{5EF495AE-54F4-412C-94B2-BB238D05DAFA}" xr6:coauthVersionLast="47" xr6:coauthVersionMax="47" xr10:uidLastSave="{00000000-0000-0000-0000-000000000000}"/>
  <bookViews>
    <workbookView xWindow="-108" yWindow="-108" windowWidth="23256" windowHeight="12456" tabRatio="769" firstSheet="164" activeTab="174" xr2:uid="{00000000-000D-0000-FFFF-FFFF00000000}"/>
  </bookViews>
  <sheets>
    <sheet name="01-04" sheetId="1" r:id="rId1"/>
    <sheet name="02-04" sheetId="2" r:id="rId2"/>
    <sheet name="03-04" sheetId="3" r:id="rId3"/>
    <sheet name="04-04" sheetId="4" r:id="rId4"/>
    <sheet name="05-04" sheetId="5" r:id="rId5"/>
    <sheet name="06-04" sheetId="6" r:id="rId6"/>
    <sheet name="07-04" sheetId="7" r:id="rId7"/>
    <sheet name="08-04" sheetId="8" r:id="rId8"/>
    <sheet name="09-04" sheetId="9" r:id="rId9"/>
    <sheet name="10-04" sheetId="10" r:id="rId10"/>
    <sheet name="11-04" sheetId="11" r:id="rId11"/>
    <sheet name="13-04" sheetId="12" r:id="rId12"/>
    <sheet name="14-04" sheetId="14" r:id="rId13"/>
    <sheet name="15-04" sheetId="15" r:id="rId14"/>
    <sheet name="16-04" sheetId="16" r:id="rId15"/>
    <sheet name="17-04" sheetId="17" r:id="rId16"/>
    <sheet name="18-04" sheetId="18" r:id="rId17"/>
    <sheet name="20-04" sheetId="19" r:id="rId18"/>
    <sheet name="21-04" sheetId="20" r:id="rId19"/>
    <sheet name="22-04" sheetId="21" r:id="rId20"/>
    <sheet name="23-04" sheetId="22" r:id="rId21"/>
    <sheet name="24-04" sheetId="23" r:id="rId22"/>
    <sheet name="25-04" sheetId="24" r:id="rId23"/>
    <sheet name="27-04" sheetId="25" r:id="rId24"/>
    <sheet name="28-04" sheetId="26" r:id="rId25"/>
    <sheet name="29-04" sheetId="28" r:id="rId26"/>
    <sheet name="30-04" sheetId="29" r:id="rId27"/>
    <sheet name="01-05" sheetId="30" r:id="rId28"/>
    <sheet name="02-05" sheetId="31" r:id="rId29"/>
    <sheet name="04-05" sheetId="32" r:id="rId30"/>
    <sheet name="05-05" sheetId="33" r:id="rId31"/>
    <sheet name="06-05" sheetId="34" r:id="rId32"/>
    <sheet name="07-05" sheetId="36" r:id="rId33"/>
    <sheet name="08-05" sheetId="37" r:id="rId34"/>
    <sheet name="09-05" sheetId="38" r:id="rId35"/>
    <sheet name="11-05" sheetId="39" r:id="rId36"/>
    <sheet name="12-05" sheetId="40" r:id="rId37"/>
    <sheet name="13-05" sheetId="41" r:id="rId38"/>
    <sheet name="14-05" sheetId="42" r:id="rId39"/>
    <sheet name="15-05" sheetId="43" r:id="rId40"/>
    <sheet name="16-05" sheetId="44" r:id="rId41"/>
    <sheet name="18-05" sheetId="45" r:id="rId42"/>
    <sheet name="19-05" sheetId="46" r:id="rId43"/>
    <sheet name="20-05" sheetId="47" r:id="rId44"/>
    <sheet name="21-05" sheetId="48" r:id="rId45"/>
    <sheet name="22-05" sheetId="49" r:id="rId46"/>
    <sheet name="23-05" sheetId="50" r:id="rId47"/>
    <sheet name="25-05" sheetId="51" r:id="rId48"/>
    <sheet name="26-05" sheetId="52" r:id="rId49"/>
    <sheet name="29-05" sheetId="55" r:id="rId50"/>
    <sheet name="30-05" sheetId="53" r:id="rId51"/>
    <sheet name="01-06" sheetId="54" r:id="rId52"/>
    <sheet name="02-06" sheetId="56" r:id="rId53"/>
    <sheet name="03-06" sheetId="57" r:id="rId54"/>
    <sheet name="04-06" sheetId="58" r:id="rId55"/>
    <sheet name="05-06" sheetId="59" r:id="rId56"/>
    <sheet name="06-06" sheetId="60" r:id="rId57"/>
    <sheet name="08-06" sheetId="61" r:id="rId58"/>
    <sheet name="09-06" sheetId="62" r:id="rId59"/>
    <sheet name="10-06" sheetId="63" r:id="rId60"/>
    <sheet name="11-06" sheetId="64" r:id="rId61"/>
    <sheet name="12-06" sheetId="65" r:id="rId62"/>
    <sheet name="13-06" sheetId="66" r:id="rId63"/>
    <sheet name="15-06" sheetId="67" r:id="rId64"/>
    <sheet name="16-06" sheetId="68" r:id="rId65"/>
    <sheet name="17-06" sheetId="69" r:id="rId66"/>
    <sheet name="18-06" sheetId="70" r:id="rId67"/>
    <sheet name="19-06" sheetId="71" r:id="rId68"/>
    <sheet name="20-06" sheetId="72" r:id="rId69"/>
    <sheet name="22-06" sheetId="73" r:id="rId70"/>
    <sheet name="23-06" sheetId="74" r:id="rId71"/>
    <sheet name="24-06" sheetId="75" r:id="rId72"/>
    <sheet name="25-06" sheetId="76" r:id="rId73"/>
    <sheet name="26-06" sheetId="77" r:id="rId74"/>
    <sheet name="27-06" sheetId="78" r:id="rId75"/>
    <sheet name="29-06" sheetId="80" r:id="rId76"/>
    <sheet name="30-06" sheetId="81" r:id="rId77"/>
    <sheet name="01-07" sheetId="82" r:id="rId78"/>
    <sheet name="02-07" sheetId="83" r:id="rId79"/>
    <sheet name="03-07" sheetId="84" r:id="rId80"/>
    <sheet name="04-07" sheetId="85" r:id="rId81"/>
    <sheet name="06-07" sheetId="86" r:id="rId82"/>
    <sheet name="07-07" sheetId="87" r:id="rId83"/>
    <sheet name="08-07" sheetId="88" r:id="rId84"/>
    <sheet name="09-07" sheetId="89" r:id="rId85"/>
    <sheet name="10-07" sheetId="90" r:id="rId86"/>
    <sheet name="11-07" sheetId="91" r:id="rId87"/>
    <sheet name="13-07" sheetId="92" r:id="rId88"/>
    <sheet name="14-07" sheetId="93" r:id="rId89"/>
    <sheet name="15-07" sheetId="94" r:id="rId90"/>
    <sheet name="16-07" sheetId="95" r:id="rId91"/>
    <sheet name="17-07" sheetId="96" r:id="rId92"/>
    <sheet name="18-07" sheetId="97" r:id="rId93"/>
    <sheet name="20-07" sheetId="98" r:id="rId94"/>
    <sheet name="21-07" sheetId="99" r:id="rId95"/>
    <sheet name="22-07" sheetId="100" r:id="rId96"/>
    <sheet name="23-07" sheetId="101" r:id="rId97"/>
    <sheet name="24-07" sheetId="102" r:id="rId98"/>
    <sheet name="25-07" sheetId="103" r:id="rId99"/>
    <sheet name="27-07" sheetId="104" r:id="rId100"/>
    <sheet name="28-07" sheetId="105" r:id="rId101"/>
    <sheet name="29-07" sheetId="106" r:id="rId102"/>
    <sheet name="30-07" sheetId="107" r:id="rId103"/>
    <sheet name="31-07" sheetId="108" r:id="rId104"/>
    <sheet name="01-08" sheetId="109" r:id="rId105"/>
    <sheet name="03-08" sheetId="110" r:id="rId106"/>
    <sheet name="04-08" sheetId="112" r:id="rId107"/>
    <sheet name="05-08" sheetId="113" r:id="rId108"/>
    <sheet name="06-08" sheetId="114" r:id="rId109"/>
    <sheet name="07-08" sheetId="115" r:id="rId110"/>
    <sheet name="08-08" sheetId="116" r:id="rId111"/>
    <sheet name="10-08" sheetId="117" r:id="rId112"/>
    <sheet name="11-08" sheetId="118" r:id="rId113"/>
    <sheet name="12-08" sheetId="119" r:id="rId114"/>
    <sheet name="13-08" sheetId="120" r:id="rId115"/>
    <sheet name="14-08" sheetId="121" r:id="rId116"/>
    <sheet name="15-08" sheetId="122" r:id="rId117"/>
    <sheet name="17-08" sheetId="123" r:id="rId118"/>
    <sheet name="18-08" sheetId="124" r:id="rId119"/>
    <sheet name="19-08" sheetId="125" r:id="rId120"/>
    <sheet name="20-08" sheetId="126" r:id="rId121"/>
    <sheet name="21-08" sheetId="127" r:id="rId122"/>
    <sheet name="22-08" sheetId="128" r:id="rId123"/>
    <sheet name="24-08" sheetId="129" r:id="rId124"/>
    <sheet name="25-08" sheetId="130" r:id="rId125"/>
    <sheet name="26-08" sheetId="131" r:id="rId126"/>
    <sheet name="27-08" sheetId="132" r:id="rId127"/>
    <sheet name="28-08" sheetId="133" r:id="rId128"/>
    <sheet name="29-08" sheetId="134" r:id="rId129"/>
    <sheet name="31-08" sheetId="135" r:id="rId130"/>
    <sheet name="01-09" sheetId="136" r:id="rId131"/>
    <sheet name="02-09" sheetId="137" r:id="rId132"/>
    <sheet name="03-09" sheetId="138" r:id="rId133"/>
    <sheet name="04-09" sheetId="139" r:id="rId134"/>
    <sheet name="05-09" sheetId="140" r:id="rId135"/>
    <sheet name="07-09" sheetId="141" r:id="rId136"/>
    <sheet name="08-09" sheetId="142" r:id="rId137"/>
    <sheet name="09-09" sheetId="143" r:id="rId138"/>
    <sheet name="10-09" sheetId="144" r:id="rId139"/>
    <sheet name="11-09" sheetId="146" r:id="rId140"/>
    <sheet name="12-09" sheetId="147" r:id="rId141"/>
    <sheet name="14-09" sheetId="145" r:id="rId142"/>
    <sheet name="15-09" sheetId="148" r:id="rId143"/>
    <sheet name="16-09" sheetId="149" r:id="rId144"/>
    <sheet name="17-09" sheetId="150" r:id="rId145"/>
    <sheet name="18-09" sheetId="151" r:id="rId146"/>
    <sheet name="19-09" sheetId="152" r:id="rId147"/>
    <sheet name="21-09" sheetId="153" r:id="rId148"/>
    <sheet name="22-09" sheetId="154" r:id="rId149"/>
    <sheet name="23-09" sheetId="155" r:id="rId150"/>
    <sheet name="24-09" sheetId="156" r:id="rId151"/>
    <sheet name="25-09" sheetId="157" r:id="rId152"/>
    <sheet name="26-09" sheetId="158" r:id="rId153"/>
    <sheet name="28-09" sheetId="159" r:id="rId154"/>
    <sheet name="29-09" sheetId="160" r:id="rId155"/>
    <sheet name="30-09" sheetId="161" r:id="rId156"/>
    <sheet name="01-10" sheetId="162" r:id="rId157"/>
    <sheet name="02-10" sheetId="163" r:id="rId158"/>
    <sheet name="03-10" sheetId="164" r:id="rId159"/>
    <sheet name="05-10" sheetId="165" r:id="rId160"/>
    <sheet name="06-10" sheetId="166" r:id="rId161"/>
    <sheet name="07-10" sheetId="167" r:id="rId162"/>
    <sheet name="08-10" sheetId="168" r:id="rId163"/>
    <sheet name="09-10" sheetId="169" r:id="rId164"/>
    <sheet name="10-10" sheetId="170" r:id="rId165"/>
    <sheet name="12-10" sheetId="171" r:id="rId166"/>
    <sheet name="13-10" sheetId="172" r:id="rId167"/>
    <sheet name="14-10" sheetId="174" r:id="rId168"/>
    <sheet name="15-10" sheetId="175" r:id="rId169"/>
    <sheet name="16-10" sheetId="176" r:id="rId170"/>
    <sheet name="17-10" sheetId="177" r:id="rId171"/>
    <sheet name="19-10" sheetId="178" r:id="rId172"/>
    <sheet name="20-10" sheetId="179" r:id="rId173"/>
    <sheet name="21-10" sheetId="180" r:id="rId174"/>
    <sheet name="22-10" sheetId="181" r:id="rId175"/>
    <sheet name="23-10" sheetId="182" r:id="rId176"/>
    <sheet name="رصيد الخزنة" sheetId="173" r:id="rId177"/>
    <sheet name="ملخص" sheetId="13" r:id="rId178"/>
    <sheet name="شهري" sheetId="79" r:id="rId179"/>
    <sheet name="العملية" sheetId="27" r:id="rId180"/>
  </sheets>
  <definedNames>
    <definedName name="العملية">العملية!$A$1:$A$25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1" roundtripDataChecksum="cej0frGFoLDmi+KJHfXLOuT3qr5Vha0faIUU1CkSDJ8="/>
    </ext>
  </extLst>
</workbook>
</file>

<file path=xl/calcChain.xml><?xml version="1.0" encoding="utf-8"?>
<calcChain xmlns="http://schemas.openxmlformats.org/spreadsheetml/2006/main">
  <c r="L361" i="182" l="1"/>
  <c r="L360" i="182"/>
  <c r="L359" i="182"/>
  <c r="L358" i="182"/>
  <c r="L357" i="182"/>
  <c r="L356" i="182"/>
  <c r="L355" i="182"/>
  <c r="L354" i="182"/>
  <c r="L353" i="182"/>
  <c r="L352" i="182"/>
  <c r="L351" i="182"/>
  <c r="L350" i="182"/>
  <c r="L349" i="182"/>
  <c r="L348" i="182"/>
  <c r="L347" i="182"/>
  <c r="L346" i="182"/>
  <c r="L345" i="182"/>
  <c r="L344" i="182"/>
  <c r="L343" i="182"/>
  <c r="L342" i="182"/>
  <c r="L341" i="182"/>
  <c r="L340" i="182"/>
  <c r="L339" i="182"/>
  <c r="L338" i="182"/>
  <c r="L337" i="182"/>
  <c r="L336" i="182"/>
  <c r="L335" i="182"/>
  <c r="L334" i="182"/>
  <c r="L333" i="182"/>
  <c r="L332" i="182"/>
  <c r="L331" i="182"/>
  <c r="L330" i="182"/>
  <c r="L329" i="182"/>
  <c r="L328" i="182"/>
  <c r="L327" i="182"/>
  <c r="L326" i="182"/>
  <c r="L325" i="182"/>
  <c r="L324" i="182"/>
  <c r="L323" i="182"/>
  <c r="L322" i="182"/>
  <c r="L321" i="182"/>
  <c r="L320" i="182"/>
  <c r="L319" i="182"/>
  <c r="L318" i="182"/>
  <c r="L317" i="182"/>
  <c r="L316" i="182"/>
  <c r="L315" i="182"/>
  <c r="L314" i="182"/>
  <c r="L313" i="182"/>
  <c r="L312" i="182"/>
  <c r="L311" i="182"/>
  <c r="L310" i="182"/>
  <c r="L309" i="182"/>
  <c r="L308" i="182"/>
  <c r="L307" i="182"/>
  <c r="L306" i="182"/>
  <c r="L305" i="182"/>
  <c r="L304" i="182"/>
  <c r="L303" i="182"/>
  <c r="L302" i="182"/>
  <c r="L301" i="182"/>
  <c r="L300" i="182"/>
  <c r="L299" i="182"/>
  <c r="L298" i="182"/>
  <c r="L297" i="182"/>
  <c r="L296" i="182"/>
  <c r="L295" i="182"/>
  <c r="L294" i="182"/>
  <c r="L293" i="182"/>
  <c r="L292" i="182"/>
  <c r="L291" i="182"/>
  <c r="L290" i="182"/>
  <c r="L289" i="182"/>
  <c r="L288" i="182"/>
  <c r="L287" i="182"/>
  <c r="L286" i="182"/>
  <c r="L285" i="182"/>
  <c r="L284" i="182"/>
  <c r="L283" i="182"/>
  <c r="L282" i="182"/>
  <c r="L281" i="182"/>
  <c r="L280" i="182"/>
  <c r="L279" i="182"/>
  <c r="L278" i="182"/>
  <c r="L277" i="182"/>
  <c r="L276" i="182"/>
  <c r="L275" i="182"/>
  <c r="L274" i="182"/>
  <c r="L273" i="182"/>
  <c r="L272" i="182"/>
  <c r="L271" i="182"/>
  <c r="L270" i="182"/>
  <c r="L269" i="182"/>
  <c r="L268" i="182"/>
  <c r="L267" i="182"/>
  <c r="L266" i="182"/>
  <c r="L265" i="182"/>
  <c r="L264" i="182"/>
  <c r="L263" i="182"/>
  <c r="L262" i="182"/>
  <c r="L261" i="182"/>
  <c r="L260" i="182"/>
  <c r="L259" i="182"/>
  <c r="L258" i="182"/>
  <c r="L257" i="182"/>
  <c r="L256" i="182"/>
  <c r="L255" i="182"/>
  <c r="L254" i="182"/>
  <c r="L253" i="182"/>
  <c r="L252" i="182"/>
  <c r="L251" i="182"/>
  <c r="L250" i="182"/>
  <c r="L249" i="182"/>
  <c r="L248" i="182"/>
  <c r="L247" i="182"/>
  <c r="L246" i="182"/>
  <c r="L245" i="182"/>
  <c r="L244" i="182"/>
  <c r="L243" i="182"/>
  <c r="L242" i="182"/>
  <c r="L241" i="182"/>
  <c r="L240" i="182"/>
  <c r="L239" i="182"/>
  <c r="L238" i="182"/>
  <c r="L237" i="182"/>
  <c r="L236" i="182"/>
  <c r="L235" i="182"/>
  <c r="L234" i="182"/>
  <c r="L233" i="182"/>
  <c r="L232" i="182"/>
  <c r="L231" i="182"/>
  <c r="L230" i="182"/>
  <c r="L229" i="182"/>
  <c r="L228" i="182"/>
  <c r="L227" i="182"/>
  <c r="L226" i="182"/>
  <c r="L225" i="182"/>
  <c r="L224" i="182"/>
  <c r="L223" i="182"/>
  <c r="L222" i="182"/>
  <c r="L221" i="182"/>
  <c r="L220" i="182"/>
  <c r="L219" i="182"/>
  <c r="L218" i="182"/>
  <c r="L217" i="182"/>
  <c r="L216" i="182"/>
  <c r="L215" i="182"/>
  <c r="L214" i="182"/>
  <c r="L213" i="182"/>
  <c r="L212" i="182"/>
  <c r="L211" i="182"/>
  <c r="L210" i="182"/>
  <c r="L209" i="182"/>
  <c r="L208" i="182"/>
  <c r="L207" i="182"/>
  <c r="L206" i="182"/>
  <c r="L205" i="182"/>
  <c r="L204" i="182"/>
  <c r="L203" i="182"/>
  <c r="L202" i="182"/>
  <c r="L201" i="182"/>
  <c r="L200" i="182"/>
  <c r="L199" i="182"/>
  <c r="L198" i="182"/>
  <c r="L197" i="182"/>
  <c r="L196" i="182"/>
  <c r="L195" i="182"/>
  <c r="L194" i="182"/>
  <c r="L193" i="182"/>
  <c r="L192" i="182"/>
  <c r="L191" i="182"/>
  <c r="L190" i="182"/>
  <c r="L189" i="182"/>
  <c r="L188" i="182"/>
  <c r="L187" i="182"/>
  <c r="L186" i="182"/>
  <c r="L185" i="182"/>
  <c r="L184" i="182"/>
  <c r="L183" i="182"/>
  <c r="L182" i="182"/>
  <c r="L181" i="182"/>
  <c r="L180" i="182"/>
  <c r="L179" i="182"/>
  <c r="L178" i="182"/>
  <c r="L177" i="182"/>
  <c r="L176" i="182"/>
  <c r="L175" i="182"/>
  <c r="L174" i="182"/>
  <c r="L173" i="182"/>
  <c r="L172" i="182"/>
  <c r="L171" i="182"/>
  <c r="L170" i="182"/>
  <c r="L169" i="182"/>
  <c r="L168" i="182"/>
  <c r="L167" i="182"/>
  <c r="L166" i="182"/>
  <c r="L165" i="182"/>
  <c r="L164" i="182"/>
  <c r="L163" i="182"/>
  <c r="L162" i="182"/>
  <c r="L161" i="182"/>
  <c r="L160" i="182"/>
  <c r="L159" i="182"/>
  <c r="L158" i="182"/>
  <c r="L157" i="182"/>
  <c r="L156" i="182"/>
  <c r="L155" i="182"/>
  <c r="L154" i="182"/>
  <c r="L153" i="182"/>
  <c r="L152" i="182"/>
  <c r="L151" i="182"/>
  <c r="L150" i="182"/>
  <c r="L149" i="182"/>
  <c r="L148" i="182"/>
  <c r="L147" i="182"/>
  <c r="L146" i="182"/>
  <c r="L145" i="182"/>
  <c r="L144" i="182"/>
  <c r="L143" i="182"/>
  <c r="L142" i="182"/>
  <c r="L141" i="182"/>
  <c r="L140" i="182"/>
  <c r="L139" i="182"/>
  <c r="L138" i="182"/>
  <c r="L137" i="182"/>
  <c r="L136" i="182"/>
  <c r="L135" i="182"/>
  <c r="L134" i="182"/>
  <c r="L133" i="182"/>
  <c r="L132" i="182"/>
  <c r="L131" i="182"/>
  <c r="L130" i="182"/>
  <c r="L129" i="182"/>
  <c r="L128" i="182"/>
  <c r="L127" i="182"/>
  <c r="L126" i="182"/>
  <c r="L125" i="182"/>
  <c r="L124" i="182"/>
  <c r="L123" i="182"/>
  <c r="L122" i="182"/>
  <c r="L121" i="182"/>
  <c r="L120" i="182"/>
  <c r="L119" i="182"/>
  <c r="L118" i="182"/>
  <c r="L117" i="182"/>
  <c r="L116" i="182"/>
  <c r="L115" i="182"/>
  <c r="L114" i="182"/>
  <c r="L113" i="182"/>
  <c r="L112" i="182"/>
  <c r="L111" i="182"/>
  <c r="L110" i="182"/>
  <c r="L109" i="182"/>
  <c r="L108" i="182"/>
  <c r="L107" i="182"/>
  <c r="L106" i="182"/>
  <c r="L105" i="182"/>
  <c r="L104" i="182"/>
  <c r="L103" i="182"/>
  <c r="L102" i="182"/>
  <c r="L101" i="182"/>
  <c r="L100" i="182"/>
  <c r="L99" i="182"/>
  <c r="L98" i="182"/>
  <c r="L97" i="182"/>
  <c r="L96" i="182"/>
  <c r="L95" i="182"/>
  <c r="L94" i="182"/>
  <c r="L93" i="182"/>
  <c r="L92" i="182"/>
  <c r="L91" i="182"/>
  <c r="L90" i="182"/>
  <c r="L89" i="182"/>
  <c r="L88" i="182"/>
  <c r="L87" i="182"/>
  <c r="L86" i="182"/>
  <c r="L85" i="182"/>
  <c r="L84" i="182"/>
  <c r="L83" i="182"/>
  <c r="L82" i="182"/>
  <c r="L81" i="182"/>
  <c r="L80" i="182"/>
  <c r="L79" i="182"/>
  <c r="L78" i="182"/>
  <c r="L77" i="182"/>
  <c r="L76" i="182"/>
  <c r="L75" i="182"/>
  <c r="L74" i="182"/>
  <c r="L73" i="182"/>
  <c r="L72" i="182"/>
  <c r="L71" i="182"/>
  <c r="L70" i="182"/>
  <c r="L69" i="182"/>
  <c r="L68" i="182"/>
  <c r="L67" i="182"/>
  <c r="L66" i="182"/>
  <c r="L65" i="182"/>
  <c r="L64" i="182"/>
  <c r="L63" i="182"/>
  <c r="L62" i="182"/>
  <c r="L61" i="182"/>
  <c r="L60" i="182"/>
  <c r="L59" i="182"/>
  <c r="L58" i="182"/>
  <c r="L57" i="182"/>
  <c r="L56" i="182"/>
  <c r="L55" i="182"/>
  <c r="L54" i="182"/>
  <c r="L53" i="182"/>
  <c r="L52" i="182"/>
  <c r="L51" i="182"/>
  <c r="L50" i="182"/>
  <c r="L49" i="182"/>
  <c r="L48" i="182"/>
  <c r="L47" i="182"/>
  <c r="L46" i="182"/>
  <c r="L45" i="182"/>
  <c r="L44" i="182"/>
  <c r="L43" i="182"/>
  <c r="L42" i="182"/>
  <c r="L41" i="182"/>
  <c r="L40" i="182"/>
  <c r="L39" i="182"/>
  <c r="L38" i="182"/>
  <c r="L37" i="182"/>
  <c r="L36" i="182"/>
  <c r="L35" i="182"/>
  <c r="L34" i="182"/>
  <c r="L33" i="182"/>
  <c r="L32" i="182"/>
  <c r="L31" i="182"/>
  <c r="P30" i="182"/>
  <c r="L30" i="182"/>
  <c r="S29" i="182"/>
  <c r="L29" i="182"/>
  <c r="L28" i="182"/>
  <c r="P27" i="182"/>
  <c r="L27" i="182"/>
  <c r="C27" i="182"/>
  <c r="S26" i="182"/>
  <c r="P26" i="182"/>
  <c r="L26" i="182"/>
  <c r="F26" i="182"/>
  <c r="C26" i="182"/>
  <c r="S25" i="182"/>
  <c r="P25" i="182"/>
  <c r="L25" i="182"/>
  <c r="F25" i="182"/>
  <c r="C25" i="182"/>
  <c r="S24" i="182"/>
  <c r="P24" i="182"/>
  <c r="L24" i="182"/>
  <c r="F24" i="182"/>
  <c r="C24" i="182"/>
  <c r="S23" i="182"/>
  <c r="P23" i="182"/>
  <c r="L23" i="182"/>
  <c r="F23" i="182"/>
  <c r="C23" i="182"/>
  <c r="S22" i="182"/>
  <c r="S27" i="182" s="1"/>
  <c r="P22" i="182"/>
  <c r="P28" i="182" s="1"/>
  <c r="L22" i="182"/>
  <c r="F22" i="182"/>
  <c r="F27" i="182" s="1"/>
  <c r="C22" i="182"/>
  <c r="C28" i="182" s="1"/>
  <c r="L20" i="182"/>
  <c r="K20" i="182"/>
  <c r="J20" i="182"/>
  <c r="L18" i="182"/>
  <c r="L17" i="182"/>
  <c r="L16" i="182"/>
  <c r="L15" i="182"/>
  <c r="L14" i="182"/>
  <c r="L13" i="182"/>
  <c r="L12" i="182"/>
  <c r="L11" i="182"/>
  <c r="L10" i="182"/>
  <c r="L9" i="182"/>
  <c r="L8" i="182"/>
  <c r="L7" i="182"/>
  <c r="L6" i="182"/>
  <c r="L5" i="182"/>
  <c r="L4" i="182"/>
  <c r="L3" i="182"/>
  <c r="L1" i="182"/>
  <c r="K1" i="182"/>
  <c r="J1" i="182"/>
  <c r="L34" i="180"/>
  <c r="S31" i="182" l="1"/>
  <c r="P32" i="182"/>
  <c r="L361" i="181"/>
  <c r="L360" i="181"/>
  <c r="L359" i="181"/>
  <c r="L358" i="181"/>
  <c r="L357" i="181"/>
  <c r="L356" i="181"/>
  <c r="L355" i="181"/>
  <c r="L354" i="181"/>
  <c r="L353" i="181"/>
  <c r="L352" i="181"/>
  <c r="L351" i="181"/>
  <c r="L350" i="181"/>
  <c r="L349" i="181"/>
  <c r="L348" i="181"/>
  <c r="L347" i="181"/>
  <c r="L346" i="181"/>
  <c r="L345" i="181"/>
  <c r="L344" i="181"/>
  <c r="L343" i="181"/>
  <c r="L342" i="181"/>
  <c r="L341" i="181"/>
  <c r="L340" i="181"/>
  <c r="L339" i="181"/>
  <c r="L338" i="181"/>
  <c r="L337" i="181"/>
  <c r="L336" i="181"/>
  <c r="L335" i="181"/>
  <c r="L334" i="181"/>
  <c r="L333" i="181"/>
  <c r="L332" i="181"/>
  <c r="L331" i="181"/>
  <c r="L330" i="181"/>
  <c r="L329" i="181"/>
  <c r="L328" i="181"/>
  <c r="L327" i="181"/>
  <c r="L326" i="181"/>
  <c r="L325" i="181"/>
  <c r="L324" i="181"/>
  <c r="L323" i="181"/>
  <c r="L322" i="181"/>
  <c r="L321" i="181"/>
  <c r="L320" i="181"/>
  <c r="L319" i="181"/>
  <c r="L318" i="181"/>
  <c r="L317" i="181"/>
  <c r="L316" i="181"/>
  <c r="L315" i="181"/>
  <c r="L314" i="181"/>
  <c r="L313" i="181"/>
  <c r="L312" i="181"/>
  <c r="L311" i="181"/>
  <c r="L310" i="181"/>
  <c r="L309" i="181"/>
  <c r="L308" i="181"/>
  <c r="L307" i="181"/>
  <c r="L306" i="181"/>
  <c r="L305" i="181"/>
  <c r="L304" i="181"/>
  <c r="L303" i="181"/>
  <c r="L302" i="181"/>
  <c r="L301" i="181"/>
  <c r="L300" i="181"/>
  <c r="L299" i="181"/>
  <c r="L298" i="181"/>
  <c r="L297" i="181"/>
  <c r="L296" i="181"/>
  <c r="L295" i="181"/>
  <c r="L294" i="181"/>
  <c r="L293" i="181"/>
  <c r="L292" i="181"/>
  <c r="L291" i="181"/>
  <c r="L290" i="181"/>
  <c r="L289" i="181"/>
  <c r="L288" i="181"/>
  <c r="L287" i="181"/>
  <c r="L286" i="181"/>
  <c r="L285" i="181"/>
  <c r="L284" i="181"/>
  <c r="L283" i="181"/>
  <c r="L282" i="181"/>
  <c r="L281" i="181"/>
  <c r="L280" i="181"/>
  <c r="L279" i="181"/>
  <c r="L278" i="181"/>
  <c r="L277" i="181"/>
  <c r="L276" i="181"/>
  <c r="L275" i="181"/>
  <c r="L274" i="181"/>
  <c r="L273" i="181"/>
  <c r="L272" i="181"/>
  <c r="L271" i="181"/>
  <c r="L270" i="181"/>
  <c r="L269" i="181"/>
  <c r="L268" i="181"/>
  <c r="L267" i="181"/>
  <c r="L266" i="181"/>
  <c r="L265" i="181"/>
  <c r="L264" i="181"/>
  <c r="L263" i="181"/>
  <c r="L262" i="181"/>
  <c r="L261" i="181"/>
  <c r="L260" i="181"/>
  <c r="L259" i="181"/>
  <c r="L258" i="181"/>
  <c r="L257" i="181"/>
  <c r="L256" i="181"/>
  <c r="L255" i="181"/>
  <c r="L254" i="181"/>
  <c r="L253" i="181"/>
  <c r="L252" i="181"/>
  <c r="L251" i="181"/>
  <c r="L250" i="181"/>
  <c r="L249" i="181"/>
  <c r="L248" i="181"/>
  <c r="L247" i="181"/>
  <c r="L246" i="181"/>
  <c r="L245" i="181"/>
  <c r="L244" i="181"/>
  <c r="L243" i="181"/>
  <c r="L242" i="181"/>
  <c r="L241" i="181"/>
  <c r="L240" i="181"/>
  <c r="L239" i="181"/>
  <c r="L238" i="181"/>
  <c r="L237" i="181"/>
  <c r="L236" i="181"/>
  <c r="L235" i="181"/>
  <c r="L234" i="181"/>
  <c r="L233" i="181"/>
  <c r="L232" i="181"/>
  <c r="L231" i="181"/>
  <c r="L230" i="181"/>
  <c r="L229" i="181"/>
  <c r="L228" i="181"/>
  <c r="L227" i="181"/>
  <c r="L226" i="181"/>
  <c r="L225" i="181"/>
  <c r="L224" i="181"/>
  <c r="L223" i="181"/>
  <c r="L222" i="181"/>
  <c r="L221" i="181"/>
  <c r="L220" i="181"/>
  <c r="L219" i="181"/>
  <c r="L218" i="181"/>
  <c r="L217" i="181"/>
  <c r="L216" i="181"/>
  <c r="L215" i="181"/>
  <c r="L214" i="181"/>
  <c r="L213" i="181"/>
  <c r="L212" i="181"/>
  <c r="L211" i="181"/>
  <c r="L210" i="181"/>
  <c r="L209" i="181"/>
  <c r="L208" i="181"/>
  <c r="L207" i="181"/>
  <c r="L206" i="181"/>
  <c r="L205" i="181"/>
  <c r="L204" i="181"/>
  <c r="L203" i="181"/>
  <c r="L202" i="181"/>
  <c r="L201" i="181"/>
  <c r="L200" i="181"/>
  <c r="L199" i="181"/>
  <c r="L198" i="181"/>
  <c r="L197" i="181"/>
  <c r="L196" i="181"/>
  <c r="L195" i="181"/>
  <c r="L194" i="181"/>
  <c r="L193" i="181"/>
  <c r="L192" i="181"/>
  <c r="L191" i="181"/>
  <c r="L190" i="181"/>
  <c r="L189" i="181"/>
  <c r="L188" i="181"/>
  <c r="L187" i="181"/>
  <c r="L186" i="181"/>
  <c r="L185" i="181"/>
  <c r="L184" i="181"/>
  <c r="L183" i="181"/>
  <c r="L182" i="181"/>
  <c r="L181" i="181"/>
  <c r="L180" i="181"/>
  <c r="L179" i="181"/>
  <c r="L178" i="181"/>
  <c r="L177" i="181"/>
  <c r="L176" i="181"/>
  <c r="L175" i="181"/>
  <c r="L174" i="181"/>
  <c r="L173" i="181"/>
  <c r="L172" i="181"/>
  <c r="L171" i="181"/>
  <c r="L170" i="181"/>
  <c r="L169" i="181"/>
  <c r="L168" i="181"/>
  <c r="L167" i="181"/>
  <c r="L166" i="181"/>
  <c r="L165" i="181"/>
  <c r="L164" i="181"/>
  <c r="L163" i="181"/>
  <c r="L162" i="181"/>
  <c r="L161" i="181"/>
  <c r="L160" i="181"/>
  <c r="L159" i="181"/>
  <c r="L158" i="181"/>
  <c r="L157" i="181"/>
  <c r="L156" i="181"/>
  <c r="L155" i="181"/>
  <c r="L154" i="181"/>
  <c r="L153" i="181"/>
  <c r="L152" i="181"/>
  <c r="L151" i="181"/>
  <c r="L150" i="181"/>
  <c r="L149" i="181"/>
  <c r="L148" i="181"/>
  <c r="L147" i="181"/>
  <c r="L146" i="181"/>
  <c r="L145" i="181"/>
  <c r="L144" i="181"/>
  <c r="L143" i="181"/>
  <c r="L142" i="181"/>
  <c r="L141" i="181"/>
  <c r="L140" i="181"/>
  <c r="L139" i="181"/>
  <c r="L138" i="181"/>
  <c r="L137" i="181"/>
  <c r="L136" i="181"/>
  <c r="L135" i="181"/>
  <c r="L134" i="181"/>
  <c r="L133" i="181"/>
  <c r="L132" i="181"/>
  <c r="L131" i="181"/>
  <c r="L130" i="181"/>
  <c r="L129" i="181"/>
  <c r="L128" i="181"/>
  <c r="L127" i="181"/>
  <c r="L126" i="181"/>
  <c r="L125" i="181"/>
  <c r="L124" i="181"/>
  <c r="L123" i="181"/>
  <c r="L122" i="181"/>
  <c r="L121" i="181"/>
  <c r="L120" i="181"/>
  <c r="L119" i="181"/>
  <c r="L118" i="181"/>
  <c r="L117" i="181"/>
  <c r="L116" i="181"/>
  <c r="L115" i="181"/>
  <c r="L114" i="181"/>
  <c r="L113" i="181"/>
  <c r="L112" i="181"/>
  <c r="L111" i="181"/>
  <c r="L110" i="181"/>
  <c r="L109" i="181"/>
  <c r="L108" i="181"/>
  <c r="L107" i="181"/>
  <c r="L106" i="181"/>
  <c r="L105" i="181"/>
  <c r="L104" i="181"/>
  <c r="L103" i="181"/>
  <c r="L102" i="181"/>
  <c r="L101" i="181"/>
  <c r="L100" i="181"/>
  <c r="L99" i="181"/>
  <c r="L98" i="181"/>
  <c r="L97" i="181"/>
  <c r="L96" i="181"/>
  <c r="L95" i="181"/>
  <c r="L94" i="181"/>
  <c r="L93" i="181"/>
  <c r="L92" i="181"/>
  <c r="L91" i="181"/>
  <c r="L90" i="181"/>
  <c r="L89" i="181"/>
  <c r="L88" i="181"/>
  <c r="L87" i="181"/>
  <c r="L86" i="181"/>
  <c r="L85" i="181"/>
  <c r="L84" i="181"/>
  <c r="L83" i="181"/>
  <c r="L82" i="181"/>
  <c r="L81" i="181"/>
  <c r="L80" i="181"/>
  <c r="L79" i="181"/>
  <c r="L78" i="181"/>
  <c r="L77" i="181"/>
  <c r="L76" i="181"/>
  <c r="L75" i="181"/>
  <c r="L74" i="181"/>
  <c r="L73" i="181"/>
  <c r="L72" i="181"/>
  <c r="L71" i="181"/>
  <c r="L70" i="181"/>
  <c r="L69" i="181"/>
  <c r="L68" i="181"/>
  <c r="L67" i="181"/>
  <c r="L66" i="181"/>
  <c r="L65" i="181"/>
  <c r="L64" i="181"/>
  <c r="L63" i="181"/>
  <c r="L62" i="181"/>
  <c r="L61" i="181"/>
  <c r="L60" i="181"/>
  <c r="L59" i="181"/>
  <c r="L58" i="181"/>
  <c r="L57" i="181"/>
  <c r="L56" i="181"/>
  <c r="L55" i="181"/>
  <c r="L54" i="181"/>
  <c r="L53" i="181"/>
  <c r="L52" i="181"/>
  <c r="L51" i="181"/>
  <c r="L50" i="181"/>
  <c r="L49" i="181"/>
  <c r="L48" i="181"/>
  <c r="L47" i="181"/>
  <c r="L46" i="181"/>
  <c r="L45" i="181"/>
  <c r="L44" i="181"/>
  <c r="L43" i="181"/>
  <c r="L42" i="181"/>
  <c r="L41" i="181"/>
  <c r="L40" i="181"/>
  <c r="L39" i="181"/>
  <c r="L38" i="181"/>
  <c r="L37" i="181"/>
  <c r="L36" i="181"/>
  <c r="L35" i="181"/>
  <c r="L34" i="181"/>
  <c r="L33" i="181"/>
  <c r="L32" i="181"/>
  <c r="L31" i="181"/>
  <c r="P30" i="181"/>
  <c r="L30" i="181"/>
  <c r="S29" i="181"/>
  <c r="L29" i="181"/>
  <c r="L28" i="181"/>
  <c r="P27" i="181"/>
  <c r="L27" i="181"/>
  <c r="C27" i="181"/>
  <c r="S26" i="181"/>
  <c r="P26" i="181"/>
  <c r="L26" i="181"/>
  <c r="F26" i="181"/>
  <c r="C26" i="181"/>
  <c r="S25" i="181"/>
  <c r="P25" i="181"/>
  <c r="L25" i="181"/>
  <c r="F25" i="181"/>
  <c r="C25" i="181"/>
  <c r="S24" i="181"/>
  <c r="P24" i="181"/>
  <c r="L24" i="181"/>
  <c r="F24" i="181"/>
  <c r="C24" i="181"/>
  <c r="S23" i="181"/>
  <c r="P23" i="181"/>
  <c r="P28" i="181" s="1"/>
  <c r="L23" i="181"/>
  <c r="F23" i="181"/>
  <c r="C23" i="181"/>
  <c r="S22" i="181"/>
  <c r="S27" i="181" s="1"/>
  <c r="P22" i="181"/>
  <c r="L22" i="181"/>
  <c r="F22" i="181"/>
  <c r="F27" i="181" s="1"/>
  <c r="C22" i="181"/>
  <c r="K20" i="181"/>
  <c r="C30" i="182" s="1" a="1"/>
  <c r="C30" i="182" s="1"/>
  <c r="J20" i="181"/>
  <c r="F29" i="182" s="1" a="1"/>
  <c r="F29" i="182" s="1"/>
  <c r="F31" i="182" s="1" a="1"/>
  <c r="F31" i="182" s="1"/>
  <c r="L18" i="181"/>
  <c r="L17" i="181"/>
  <c r="L16" i="181"/>
  <c r="L15" i="181"/>
  <c r="L14" i="181"/>
  <c r="L13" i="181"/>
  <c r="L12" i="181"/>
  <c r="L11" i="181"/>
  <c r="L10" i="181"/>
  <c r="L9" i="181"/>
  <c r="L8" i="181"/>
  <c r="L7" i="181"/>
  <c r="L6" i="181"/>
  <c r="L5" i="181"/>
  <c r="L4" i="181"/>
  <c r="L3" i="181"/>
  <c r="K1" i="181"/>
  <c r="J1" i="181"/>
  <c r="L361" i="180"/>
  <c r="L360" i="180"/>
  <c r="L359" i="180"/>
  <c r="L358" i="180"/>
  <c r="L357" i="180"/>
  <c r="L356" i="180"/>
  <c r="L355" i="180"/>
  <c r="L354" i="180"/>
  <c r="L353" i="180"/>
  <c r="L352" i="180"/>
  <c r="L351" i="180"/>
  <c r="L350" i="180"/>
  <c r="L349" i="180"/>
  <c r="L348" i="180"/>
  <c r="L347" i="180"/>
  <c r="L346" i="180"/>
  <c r="L345" i="180"/>
  <c r="L344" i="180"/>
  <c r="L343" i="180"/>
  <c r="L342" i="180"/>
  <c r="L341" i="180"/>
  <c r="L340" i="180"/>
  <c r="L339" i="180"/>
  <c r="L338" i="180"/>
  <c r="L337" i="180"/>
  <c r="L336" i="180"/>
  <c r="L335" i="180"/>
  <c r="L334" i="180"/>
  <c r="L333" i="180"/>
  <c r="L332" i="180"/>
  <c r="L331" i="180"/>
  <c r="L330" i="180"/>
  <c r="L329" i="180"/>
  <c r="L328" i="180"/>
  <c r="L327" i="180"/>
  <c r="L326" i="180"/>
  <c r="L325" i="180"/>
  <c r="L324" i="180"/>
  <c r="L323" i="180"/>
  <c r="L322" i="180"/>
  <c r="L321" i="180"/>
  <c r="L320" i="180"/>
  <c r="L319" i="180"/>
  <c r="L318" i="180"/>
  <c r="L317" i="180"/>
  <c r="L316" i="180"/>
  <c r="L315" i="180"/>
  <c r="L314" i="180"/>
  <c r="L313" i="180"/>
  <c r="L312" i="180"/>
  <c r="L311" i="180"/>
  <c r="L310" i="180"/>
  <c r="L309" i="180"/>
  <c r="L308" i="180"/>
  <c r="L307" i="180"/>
  <c r="L306" i="180"/>
  <c r="L305" i="180"/>
  <c r="L304" i="180"/>
  <c r="L303" i="180"/>
  <c r="L302" i="180"/>
  <c r="L301" i="180"/>
  <c r="L300" i="180"/>
  <c r="L299" i="180"/>
  <c r="L298" i="180"/>
  <c r="L297" i="180"/>
  <c r="L296" i="180"/>
  <c r="L295" i="180"/>
  <c r="L294" i="180"/>
  <c r="L293" i="180"/>
  <c r="L292" i="180"/>
  <c r="L291" i="180"/>
  <c r="L290" i="180"/>
  <c r="L289" i="180"/>
  <c r="L288" i="180"/>
  <c r="L287" i="180"/>
  <c r="L286" i="180"/>
  <c r="L285" i="180"/>
  <c r="L284" i="180"/>
  <c r="L283" i="180"/>
  <c r="L282" i="180"/>
  <c r="L281" i="180"/>
  <c r="L280" i="180"/>
  <c r="L279" i="180"/>
  <c r="L278" i="180"/>
  <c r="L277" i="180"/>
  <c r="L276" i="180"/>
  <c r="L275" i="180"/>
  <c r="L274" i="180"/>
  <c r="L273" i="180"/>
  <c r="L272" i="180"/>
  <c r="L271" i="180"/>
  <c r="L270" i="180"/>
  <c r="L269" i="180"/>
  <c r="L268" i="180"/>
  <c r="L267" i="180"/>
  <c r="L266" i="180"/>
  <c r="L265" i="180"/>
  <c r="L264" i="180"/>
  <c r="L263" i="180"/>
  <c r="L262" i="180"/>
  <c r="L261" i="180"/>
  <c r="L260" i="180"/>
  <c r="L259" i="180"/>
  <c r="L258" i="180"/>
  <c r="L257" i="180"/>
  <c r="L256" i="180"/>
  <c r="L255" i="180"/>
  <c r="L254" i="180"/>
  <c r="L253" i="180"/>
  <c r="L252" i="180"/>
  <c r="L251" i="180"/>
  <c r="L250" i="180"/>
  <c r="L249" i="180"/>
  <c r="L248" i="180"/>
  <c r="L247" i="180"/>
  <c r="L246" i="180"/>
  <c r="L245" i="180"/>
  <c r="L244" i="180"/>
  <c r="L243" i="180"/>
  <c r="L242" i="180"/>
  <c r="L241" i="180"/>
  <c r="L240" i="180"/>
  <c r="L239" i="180"/>
  <c r="L238" i="180"/>
  <c r="L237" i="180"/>
  <c r="L236" i="180"/>
  <c r="L235" i="180"/>
  <c r="L234" i="180"/>
  <c r="L233" i="180"/>
  <c r="L232" i="180"/>
  <c r="L231" i="180"/>
  <c r="L230" i="180"/>
  <c r="L229" i="180"/>
  <c r="L228" i="180"/>
  <c r="L227" i="180"/>
  <c r="L226" i="180"/>
  <c r="L225" i="180"/>
  <c r="L224" i="180"/>
  <c r="L223" i="180"/>
  <c r="L222" i="180"/>
  <c r="L221" i="180"/>
  <c r="L220" i="180"/>
  <c r="L219" i="180"/>
  <c r="L218" i="180"/>
  <c r="L217" i="180"/>
  <c r="L216" i="180"/>
  <c r="L215" i="180"/>
  <c r="L214" i="180"/>
  <c r="L213" i="180"/>
  <c r="L212" i="180"/>
  <c r="L211" i="180"/>
  <c r="L210" i="180"/>
  <c r="L209" i="180"/>
  <c r="L208" i="180"/>
  <c r="L207" i="180"/>
  <c r="L206" i="180"/>
  <c r="L205" i="180"/>
  <c r="L204" i="180"/>
  <c r="L203" i="180"/>
  <c r="L202" i="180"/>
  <c r="L201" i="180"/>
  <c r="L200" i="180"/>
  <c r="L199" i="180"/>
  <c r="L198" i="180"/>
  <c r="L197" i="180"/>
  <c r="L196" i="180"/>
  <c r="L195" i="180"/>
  <c r="L194" i="180"/>
  <c r="L193" i="180"/>
  <c r="L192" i="180"/>
  <c r="L191" i="180"/>
  <c r="L190" i="180"/>
  <c r="L189" i="180"/>
  <c r="L188" i="180"/>
  <c r="L187" i="180"/>
  <c r="L186" i="180"/>
  <c r="L185" i="180"/>
  <c r="L184" i="180"/>
  <c r="L183" i="180"/>
  <c r="L182" i="180"/>
  <c r="L181" i="180"/>
  <c r="L180" i="180"/>
  <c r="L179" i="180"/>
  <c r="L178" i="180"/>
  <c r="L177" i="180"/>
  <c r="L176" i="180"/>
  <c r="L175" i="180"/>
  <c r="L174" i="180"/>
  <c r="L173" i="180"/>
  <c r="L172" i="180"/>
  <c r="L171" i="180"/>
  <c r="L170" i="180"/>
  <c r="L169" i="180"/>
  <c r="L168" i="180"/>
  <c r="L167" i="180"/>
  <c r="L166" i="180"/>
  <c r="L165" i="180"/>
  <c r="L164" i="180"/>
  <c r="L163" i="180"/>
  <c r="L162" i="180"/>
  <c r="L161" i="180"/>
  <c r="L160" i="180"/>
  <c r="L159" i="180"/>
  <c r="L158" i="180"/>
  <c r="L157" i="180"/>
  <c r="L156" i="180"/>
  <c r="L155" i="180"/>
  <c r="L154" i="180"/>
  <c r="L153" i="180"/>
  <c r="L152" i="180"/>
  <c r="L151" i="180"/>
  <c r="L150" i="180"/>
  <c r="L149" i="180"/>
  <c r="L148" i="180"/>
  <c r="L147" i="180"/>
  <c r="L146" i="180"/>
  <c r="L145" i="180"/>
  <c r="L144" i="180"/>
  <c r="L143" i="180"/>
  <c r="L142" i="180"/>
  <c r="L141" i="180"/>
  <c r="L140" i="180"/>
  <c r="L139" i="180"/>
  <c r="L138" i="180"/>
  <c r="L137" i="180"/>
  <c r="L136" i="180"/>
  <c r="L135" i="180"/>
  <c r="L134" i="180"/>
  <c r="L133" i="180"/>
  <c r="L132" i="180"/>
  <c r="L131" i="180"/>
  <c r="L130" i="180"/>
  <c r="L129" i="180"/>
  <c r="L128" i="180"/>
  <c r="L127" i="180"/>
  <c r="L126" i="180"/>
  <c r="L125" i="180"/>
  <c r="L124" i="180"/>
  <c r="L123" i="180"/>
  <c r="L122" i="180"/>
  <c r="L121" i="180"/>
  <c r="L120" i="180"/>
  <c r="L119" i="180"/>
  <c r="L118" i="180"/>
  <c r="L117" i="180"/>
  <c r="L116" i="180"/>
  <c r="L115" i="180"/>
  <c r="L114" i="180"/>
  <c r="L113" i="180"/>
  <c r="L112" i="180"/>
  <c r="L111" i="180"/>
  <c r="L110" i="180"/>
  <c r="L109" i="180"/>
  <c r="L108" i="180"/>
  <c r="L107" i="180"/>
  <c r="L106" i="180"/>
  <c r="L105" i="180"/>
  <c r="L104" i="180"/>
  <c r="L103" i="180"/>
  <c r="L102" i="180"/>
  <c r="L101" i="180"/>
  <c r="L100" i="180"/>
  <c r="L99" i="180"/>
  <c r="L98" i="180"/>
  <c r="L97" i="180"/>
  <c r="L96" i="180"/>
  <c r="L95" i="180"/>
  <c r="L94" i="180"/>
  <c r="L93" i="180"/>
  <c r="L92" i="180"/>
  <c r="L91" i="180"/>
  <c r="L90" i="180"/>
  <c r="L89" i="180"/>
  <c r="L88" i="180"/>
  <c r="L87" i="180"/>
  <c r="L86" i="180"/>
  <c r="L85" i="180"/>
  <c r="L84" i="180"/>
  <c r="L83" i="180"/>
  <c r="L82" i="180"/>
  <c r="L81" i="180"/>
  <c r="L80" i="180"/>
  <c r="L79" i="180"/>
  <c r="L78" i="180"/>
  <c r="L77" i="180"/>
  <c r="L76" i="180"/>
  <c r="L75" i="180"/>
  <c r="L74" i="180"/>
  <c r="L73" i="180"/>
  <c r="L72" i="180"/>
  <c r="L71" i="180"/>
  <c r="L70" i="180"/>
  <c r="L69" i="180"/>
  <c r="L68" i="180"/>
  <c r="L67" i="180"/>
  <c r="L66" i="180"/>
  <c r="L65" i="180"/>
  <c r="L64" i="180"/>
  <c r="L63" i="180"/>
  <c r="L62" i="180"/>
  <c r="L61" i="180"/>
  <c r="L60" i="180"/>
  <c r="L59" i="180"/>
  <c r="L58" i="180"/>
  <c r="L57" i="180"/>
  <c r="L56" i="180"/>
  <c r="L55" i="180"/>
  <c r="L54" i="180"/>
  <c r="L53" i="180"/>
  <c r="L52" i="180"/>
  <c r="L51" i="180"/>
  <c r="L50" i="180"/>
  <c r="L49" i="180"/>
  <c r="L48" i="180"/>
  <c r="L47" i="180"/>
  <c r="L46" i="180"/>
  <c r="L45" i="180"/>
  <c r="L44" i="180"/>
  <c r="L43" i="180"/>
  <c r="L42" i="180"/>
  <c r="L41" i="180"/>
  <c r="L40" i="180"/>
  <c r="L39" i="180"/>
  <c r="L38" i="180"/>
  <c r="L37" i="180"/>
  <c r="L36" i="180"/>
  <c r="L35" i="180"/>
  <c r="L33" i="180"/>
  <c r="L32" i="180"/>
  <c r="L31" i="180"/>
  <c r="P30" i="180"/>
  <c r="L30" i="180"/>
  <c r="S29" i="180"/>
  <c r="L29" i="180"/>
  <c r="L28" i="180"/>
  <c r="P27" i="180"/>
  <c r="L27" i="180"/>
  <c r="C27" i="180"/>
  <c r="S26" i="180"/>
  <c r="P26" i="180"/>
  <c r="L26" i="180"/>
  <c r="F26" i="180"/>
  <c r="C26" i="180"/>
  <c r="S25" i="180"/>
  <c r="P25" i="180"/>
  <c r="L25" i="180"/>
  <c r="F25" i="180"/>
  <c r="C25" i="180"/>
  <c r="S24" i="180"/>
  <c r="P24" i="180"/>
  <c r="L24" i="180"/>
  <c r="F24" i="180"/>
  <c r="C24" i="180"/>
  <c r="S23" i="180"/>
  <c r="P23" i="180"/>
  <c r="L23" i="180"/>
  <c r="F23" i="180"/>
  <c r="C23" i="180"/>
  <c r="S22" i="180"/>
  <c r="S27" i="180" s="1"/>
  <c r="P22" i="180"/>
  <c r="L22" i="180"/>
  <c r="F22" i="180"/>
  <c r="C22" i="180"/>
  <c r="K20" i="180"/>
  <c r="J20" i="180"/>
  <c r="L18" i="180"/>
  <c r="L17" i="180"/>
  <c r="L16" i="180"/>
  <c r="L15" i="180"/>
  <c r="L14" i="180"/>
  <c r="L13" i="180"/>
  <c r="L12" i="180"/>
  <c r="L11" i="180"/>
  <c r="L10" i="180"/>
  <c r="L9" i="180"/>
  <c r="L8" i="180"/>
  <c r="L7" i="180"/>
  <c r="L6" i="180"/>
  <c r="L5" i="180"/>
  <c r="L4" i="180"/>
  <c r="L3" i="180"/>
  <c r="K1" i="180"/>
  <c r="J1" i="180"/>
  <c r="J100" i="178"/>
  <c r="F29" i="181" a="1"/>
  <c r="C30" i="181" a="1"/>
  <c r="L20" i="181" l="1"/>
  <c r="L1" i="181"/>
  <c r="S31" i="181"/>
  <c r="C28" i="181"/>
  <c r="P28" i="180"/>
  <c r="L20" i="180"/>
  <c r="L1" i="180"/>
  <c r="F27" i="180"/>
  <c r="S31" i="180" s="1"/>
  <c r="C28" i="180"/>
  <c r="C30" i="181"/>
  <c r="C32" i="181" s="1" a="1"/>
  <c r="F29" i="181"/>
  <c r="F31" i="181" s="1" a="1"/>
  <c r="L128" i="179"/>
  <c r="L127" i="179"/>
  <c r="L126" i="179"/>
  <c r="L125" i="179"/>
  <c r="L124" i="179"/>
  <c r="L123" i="179"/>
  <c r="L122" i="179"/>
  <c r="L121" i="179"/>
  <c r="L120" i="179"/>
  <c r="L119" i="179"/>
  <c r="L118" i="179"/>
  <c r="L117" i="179"/>
  <c r="L116" i="179"/>
  <c r="L115" i="179"/>
  <c r="L114" i="179"/>
  <c r="L113" i="179"/>
  <c r="L112" i="179"/>
  <c r="L111" i="179"/>
  <c r="L110" i="179"/>
  <c r="L109" i="179"/>
  <c r="L108" i="179"/>
  <c r="L107" i="179"/>
  <c r="L106" i="179"/>
  <c r="L105" i="179"/>
  <c r="L104" i="179"/>
  <c r="L103" i="179"/>
  <c r="L102" i="179"/>
  <c r="L101" i="179"/>
  <c r="L100" i="179"/>
  <c r="L99" i="179"/>
  <c r="L98" i="179"/>
  <c r="L97" i="179"/>
  <c r="L96" i="179"/>
  <c r="L95" i="179"/>
  <c r="L94" i="179"/>
  <c r="L93" i="179"/>
  <c r="L92" i="179"/>
  <c r="L91" i="179"/>
  <c r="L90" i="179"/>
  <c r="L89" i="179"/>
  <c r="L88" i="179"/>
  <c r="L87" i="179"/>
  <c r="L86" i="179"/>
  <c r="L85" i="179"/>
  <c r="L84" i="179"/>
  <c r="L83" i="179"/>
  <c r="L82" i="179"/>
  <c r="L81" i="179"/>
  <c r="L80" i="179"/>
  <c r="L79" i="179"/>
  <c r="L78" i="179"/>
  <c r="L77" i="179"/>
  <c r="L76" i="179"/>
  <c r="L75" i="179"/>
  <c r="L74" i="179"/>
  <c r="L73" i="179"/>
  <c r="L72" i="179"/>
  <c r="L71" i="179"/>
  <c r="L70" i="179"/>
  <c r="L69" i="179"/>
  <c r="L68" i="179"/>
  <c r="L67" i="179"/>
  <c r="L66" i="179"/>
  <c r="L65" i="179"/>
  <c r="L64" i="179"/>
  <c r="L63" i="179"/>
  <c r="L62" i="179"/>
  <c r="L61" i="179"/>
  <c r="L60" i="179"/>
  <c r="L59" i="179"/>
  <c r="L58" i="179"/>
  <c r="L57" i="179"/>
  <c r="L56" i="179"/>
  <c r="L55" i="179"/>
  <c r="L54" i="179"/>
  <c r="L53" i="179"/>
  <c r="L52" i="179"/>
  <c r="L51" i="179"/>
  <c r="L50" i="179"/>
  <c r="L49" i="179"/>
  <c r="L48" i="179"/>
  <c r="L47" i="179"/>
  <c r="L46" i="179"/>
  <c r="L45" i="179"/>
  <c r="L44" i="179"/>
  <c r="L43" i="179"/>
  <c r="L42" i="179"/>
  <c r="L41" i="179"/>
  <c r="L40" i="179"/>
  <c r="L39" i="179"/>
  <c r="L38" i="179"/>
  <c r="L37" i="179"/>
  <c r="L36" i="179"/>
  <c r="L35" i="179"/>
  <c r="L34" i="179"/>
  <c r="L33" i="179"/>
  <c r="L32" i="179"/>
  <c r="L31" i="179"/>
  <c r="P30" i="179"/>
  <c r="L30" i="179"/>
  <c r="S29" i="179"/>
  <c r="L29" i="179"/>
  <c r="L28" i="179"/>
  <c r="P27" i="179"/>
  <c r="L27" i="179"/>
  <c r="C27" i="179"/>
  <c r="S26" i="179"/>
  <c r="P26" i="179"/>
  <c r="L26" i="179"/>
  <c r="F26" i="179"/>
  <c r="C26" i="179"/>
  <c r="S25" i="179"/>
  <c r="P25" i="179"/>
  <c r="L25" i="179"/>
  <c r="F25" i="179"/>
  <c r="C25" i="179"/>
  <c r="S24" i="179"/>
  <c r="P24" i="179"/>
  <c r="L24" i="179"/>
  <c r="F24" i="179"/>
  <c r="C24" i="179"/>
  <c r="S23" i="179"/>
  <c r="P23" i="179"/>
  <c r="L23" i="179"/>
  <c r="F23" i="179"/>
  <c r="C23" i="179"/>
  <c r="S22" i="179"/>
  <c r="P22" i="179"/>
  <c r="L22" i="179"/>
  <c r="F22" i="179"/>
  <c r="C22" i="179"/>
  <c r="K20" i="179"/>
  <c r="J20" i="179"/>
  <c r="L18" i="179"/>
  <c r="L17" i="179"/>
  <c r="L16" i="179"/>
  <c r="L15" i="179"/>
  <c r="L14" i="179"/>
  <c r="L13" i="179"/>
  <c r="L12" i="179"/>
  <c r="L11" i="179"/>
  <c r="L10" i="179"/>
  <c r="L9" i="179"/>
  <c r="L8" i="179"/>
  <c r="L7" i="179"/>
  <c r="L6" i="179"/>
  <c r="L5" i="179"/>
  <c r="L4" i="179"/>
  <c r="L3" i="179"/>
  <c r="K1" i="179"/>
  <c r="J1" i="179"/>
  <c r="K79" i="177"/>
  <c r="C30" i="180" a="1"/>
  <c r="F29" i="180" a="1"/>
  <c r="C32" i="182" l="1" a="1"/>
  <c r="C32" i="182" s="1"/>
  <c r="P32" i="181"/>
  <c r="P32" i="180"/>
  <c r="P28" i="179"/>
  <c r="F31" i="181"/>
  <c r="C32" i="181"/>
  <c r="S27" i="179"/>
  <c r="L1" i="179"/>
  <c r="L20" i="179"/>
  <c r="F29" i="180"/>
  <c r="C30" i="180"/>
  <c r="F27" i="179"/>
  <c r="C28" i="179"/>
  <c r="L133" i="178"/>
  <c r="L132" i="178"/>
  <c r="L131" i="178"/>
  <c r="L130" i="178"/>
  <c r="L129" i="178"/>
  <c r="L128" i="178"/>
  <c r="L127" i="178"/>
  <c r="L126" i="178"/>
  <c r="L125" i="178"/>
  <c r="L124" i="178"/>
  <c r="L123" i="178"/>
  <c r="L122" i="178"/>
  <c r="L121" i="178"/>
  <c r="L120" i="178"/>
  <c r="L119" i="178"/>
  <c r="L118" i="178"/>
  <c r="L117" i="178"/>
  <c r="L116" i="178"/>
  <c r="L115" i="178"/>
  <c r="L114" i="178"/>
  <c r="L113" i="178"/>
  <c r="L112" i="178"/>
  <c r="L111" i="178"/>
  <c r="L110" i="178"/>
  <c r="L109" i="178"/>
  <c r="L108" i="178"/>
  <c r="L107" i="178"/>
  <c r="L106" i="178"/>
  <c r="L105" i="178"/>
  <c r="L104" i="178"/>
  <c r="L103" i="178"/>
  <c r="L102" i="178"/>
  <c r="L101" i="178"/>
  <c r="L100" i="178"/>
  <c r="L99" i="178"/>
  <c r="L98" i="178"/>
  <c r="L97" i="178"/>
  <c r="L96" i="178"/>
  <c r="L95" i="178"/>
  <c r="L94" i="178"/>
  <c r="L93" i="178"/>
  <c r="L92" i="178"/>
  <c r="L91" i="178"/>
  <c r="L90" i="178"/>
  <c r="L89" i="178"/>
  <c r="L88" i="178"/>
  <c r="L87" i="178"/>
  <c r="L86" i="178"/>
  <c r="L85" i="178"/>
  <c r="L84" i="178"/>
  <c r="L83" i="178"/>
  <c r="L82" i="178"/>
  <c r="L81" i="178"/>
  <c r="L80" i="178"/>
  <c r="L79" i="178"/>
  <c r="L78" i="178"/>
  <c r="L77" i="178"/>
  <c r="L76" i="178"/>
  <c r="L75" i="178"/>
  <c r="L74" i="178"/>
  <c r="L73" i="178"/>
  <c r="L72" i="178"/>
  <c r="L71" i="178"/>
  <c r="L70" i="178"/>
  <c r="L69" i="178"/>
  <c r="L68" i="178"/>
  <c r="L67" i="178"/>
  <c r="L66" i="178"/>
  <c r="L65" i="178"/>
  <c r="L64" i="178"/>
  <c r="L63" i="178"/>
  <c r="L62" i="178"/>
  <c r="L61" i="178"/>
  <c r="L60" i="178"/>
  <c r="L59" i="178"/>
  <c r="L58" i="178"/>
  <c r="L57" i="178"/>
  <c r="L56" i="178"/>
  <c r="L55" i="178"/>
  <c r="L54" i="178"/>
  <c r="L53" i="178"/>
  <c r="L52" i="178"/>
  <c r="L51" i="178"/>
  <c r="L50" i="178"/>
  <c r="L49" i="178"/>
  <c r="L48" i="178"/>
  <c r="L47" i="178"/>
  <c r="L46" i="178"/>
  <c r="L45" i="178"/>
  <c r="L44" i="178"/>
  <c r="L43" i="178"/>
  <c r="L42" i="178"/>
  <c r="L41" i="178"/>
  <c r="L40" i="178"/>
  <c r="L39" i="178"/>
  <c r="L38" i="178"/>
  <c r="L37" i="178"/>
  <c r="L36" i="178"/>
  <c r="L35" i="178"/>
  <c r="L34" i="178"/>
  <c r="L33" i="178"/>
  <c r="L32" i="178"/>
  <c r="L31" i="178"/>
  <c r="P30" i="178"/>
  <c r="L30" i="178"/>
  <c r="S29" i="178"/>
  <c r="L29" i="178"/>
  <c r="L28" i="178"/>
  <c r="P27" i="178"/>
  <c r="L27" i="178"/>
  <c r="C27" i="178"/>
  <c r="S26" i="178"/>
  <c r="P26" i="178"/>
  <c r="L26" i="178"/>
  <c r="F26" i="178"/>
  <c r="C26" i="178"/>
  <c r="S25" i="178"/>
  <c r="P25" i="178"/>
  <c r="L25" i="178"/>
  <c r="F25" i="178"/>
  <c r="C25" i="178"/>
  <c r="S24" i="178"/>
  <c r="P24" i="178"/>
  <c r="L24" i="178"/>
  <c r="F24" i="178"/>
  <c r="C24" i="178"/>
  <c r="S23" i="178"/>
  <c r="P23" i="178"/>
  <c r="L23" i="178"/>
  <c r="F23" i="178"/>
  <c r="C23" i="178"/>
  <c r="S22" i="178"/>
  <c r="P22" i="178"/>
  <c r="L22" i="178"/>
  <c r="F22" i="178"/>
  <c r="C22" i="178"/>
  <c r="K20" i="178"/>
  <c r="J20" i="178"/>
  <c r="L18" i="178"/>
  <c r="L17" i="178"/>
  <c r="L16" i="178"/>
  <c r="L15" i="178"/>
  <c r="L14" i="178"/>
  <c r="L13" i="178"/>
  <c r="L12" i="178"/>
  <c r="L11" i="178"/>
  <c r="L10" i="178"/>
  <c r="L9" i="178"/>
  <c r="L8" i="178"/>
  <c r="L7" i="178"/>
  <c r="L6" i="178"/>
  <c r="L5" i="178"/>
  <c r="L4" i="178"/>
  <c r="L3" i="178"/>
  <c r="K1" i="178"/>
  <c r="J1" i="178"/>
  <c r="L129" i="177"/>
  <c r="L128" i="177"/>
  <c r="L127" i="177"/>
  <c r="L126" i="177"/>
  <c r="L125" i="177"/>
  <c r="L124" i="177"/>
  <c r="L123" i="177"/>
  <c r="L122" i="177"/>
  <c r="L121" i="177"/>
  <c r="L120" i="177"/>
  <c r="L119" i="177"/>
  <c r="L118" i="177"/>
  <c r="L117" i="177"/>
  <c r="L116" i="177"/>
  <c r="L115" i="177"/>
  <c r="L114" i="177"/>
  <c r="L113" i="177"/>
  <c r="L112" i="177"/>
  <c r="L111" i="177"/>
  <c r="L110" i="177"/>
  <c r="L109" i="177"/>
  <c r="L108" i="177"/>
  <c r="L107" i="177"/>
  <c r="L106" i="177"/>
  <c r="L105" i="177"/>
  <c r="L104" i="177"/>
  <c r="L103" i="177"/>
  <c r="L102" i="177"/>
  <c r="L101" i="177"/>
  <c r="L100" i="177"/>
  <c r="L99" i="177"/>
  <c r="L98" i="177"/>
  <c r="L97" i="177"/>
  <c r="L96" i="177"/>
  <c r="L95" i="177"/>
  <c r="L94" i="177"/>
  <c r="L93" i="177"/>
  <c r="L92" i="177"/>
  <c r="L91" i="177"/>
  <c r="L90" i="177"/>
  <c r="L89" i="177"/>
  <c r="L88" i="177"/>
  <c r="L87" i="177"/>
  <c r="L86" i="177"/>
  <c r="L85" i="177"/>
  <c r="L84" i="177"/>
  <c r="L83" i="177"/>
  <c r="L82" i="177"/>
  <c r="L81" i="177"/>
  <c r="L80" i="177"/>
  <c r="L79" i="177"/>
  <c r="L78" i="177"/>
  <c r="L77" i="177"/>
  <c r="L76" i="177"/>
  <c r="L75" i="177"/>
  <c r="L74" i="177"/>
  <c r="L73" i="177"/>
  <c r="L72" i="177"/>
  <c r="L71" i="177"/>
  <c r="L70" i="177"/>
  <c r="L69" i="177"/>
  <c r="L68" i="177"/>
  <c r="L67" i="177"/>
  <c r="L66" i="177"/>
  <c r="L65" i="177"/>
  <c r="L64" i="177"/>
  <c r="L63" i="177"/>
  <c r="L62" i="177"/>
  <c r="L61" i="177"/>
  <c r="L60" i="177"/>
  <c r="L59" i="177"/>
  <c r="L58" i="177"/>
  <c r="L57" i="177"/>
  <c r="L56" i="177"/>
  <c r="L55" i="177"/>
  <c r="L54" i="177"/>
  <c r="L53" i="177"/>
  <c r="L52" i="177"/>
  <c r="L51" i="177"/>
  <c r="L50" i="177"/>
  <c r="L49" i="177"/>
  <c r="L48" i="177"/>
  <c r="L47" i="177"/>
  <c r="L46" i="177"/>
  <c r="L45" i="177"/>
  <c r="L44" i="177"/>
  <c r="L43" i="177"/>
  <c r="L42" i="177"/>
  <c r="L41" i="177"/>
  <c r="L40" i="177"/>
  <c r="L39" i="177"/>
  <c r="L38" i="177"/>
  <c r="L37" i="177"/>
  <c r="L36" i="177"/>
  <c r="L35" i="177"/>
  <c r="L34" i="177"/>
  <c r="L33" i="177"/>
  <c r="L32" i="177"/>
  <c r="L31" i="177"/>
  <c r="P30" i="177"/>
  <c r="L30" i="177"/>
  <c r="S29" i="177"/>
  <c r="L29" i="177"/>
  <c r="L28" i="177"/>
  <c r="P27" i="177"/>
  <c r="L27" i="177"/>
  <c r="C27" i="177"/>
  <c r="S26" i="177"/>
  <c r="P26" i="177"/>
  <c r="L26" i="177"/>
  <c r="F26" i="177"/>
  <c r="C26" i="177"/>
  <c r="S25" i="177"/>
  <c r="P25" i="177"/>
  <c r="L25" i="177"/>
  <c r="F25" i="177"/>
  <c r="C25" i="177"/>
  <c r="S24" i="177"/>
  <c r="P24" i="177"/>
  <c r="L24" i="177"/>
  <c r="F24" i="177"/>
  <c r="C24" i="177"/>
  <c r="S23" i="177"/>
  <c r="P23" i="177"/>
  <c r="L23" i="177"/>
  <c r="F23" i="177"/>
  <c r="C23" i="177"/>
  <c r="S22" i="177"/>
  <c r="P22" i="177"/>
  <c r="L22" i="177"/>
  <c r="F22" i="177"/>
  <c r="C22" i="177"/>
  <c r="K20" i="177"/>
  <c r="J20" i="177"/>
  <c r="L18" i="177"/>
  <c r="L17" i="177"/>
  <c r="L16" i="177"/>
  <c r="L15" i="177"/>
  <c r="L14" i="177"/>
  <c r="L13" i="177"/>
  <c r="L12" i="177"/>
  <c r="L11" i="177"/>
  <c r="L10" i="177"/>
  <c r="L9" i="177"/>
  <c r="L8" i="177"/>
  <c r="L7" i="177"/>
  <c r="L6" i="177"/>
  <c r="L5" i="177"/>
  <c r="L4" i="177"/>
  <c r="L3" i="177"/>
  <c r="K1" i="177"/>
  <c r="J1" i="177"/>
  <c r="J90" i="175"/>
  <c r="F29" i="179" a="1"/>
  <c r="F29" i="178" a="1"/>
  <c r="C32" i="180" a="1"/>
  <c r="F31" i="180" a="1"/>
  <c r="C30" i="178" a="1"/>
  <c r="C30" i="179" a="1"/>
  <c r="S27" i="178" l="1"/>
  <c r="P32" i="179"/>
  <c r="S31" i="179"/>
  <c r="F31" i="180"/>
  <c r="C32" i="180"/>
  <c r="P28" i="178"/>
  <c r="L20" i="178"/>
  <c r="C30" i="179"/>
  <c r="F29" i="179"/>
  <c r="L1" i="178"/>
  <c r="F27" i="178"/>
  <c r="C28" i="178"/>
  <c r="S27" i="177"/>
  <c r="P28" i="177"/>
  <c r="L20" i="177"/>
  <c r="L1" i="177"/>
  <c r="F27" i="177"/>
  <c r="C28" i="177"/>
  <c r="F29" i="178"/>
  <c r="C30" i="178"/>
  <c r="L135" i="176"/>
  <c r="L134" i="176"/>
  <c r="L133" i="176"/>
  <c r="L132" i="176"/>
  <c r="L131" i="176"/>
  <c r="L130" i="176"/>
  <c r="L129" i="176"/>
  <c r="L128" i="176"/>
  <c r="L127" i="176"/>
  <c r="L126" i="176"/>
  <c r="L125" i="176"/>
  <c r="L124" i="176"/>
  <c r="L123" i="176"/>
  <c r="L122" i="176"/>
  <c r="L121" i="176"/>
  <c r="L120" i="176"/>
  <c r="L119" i="176"/>
  <c r="L118" i="176"/>
  <c r="L117" i="176"/>
  <c r="L116" i="176"/>
  <c r="L115" i="176"/>
  <c r="L114" i="176"/>
  <c r="L113" i="176"/>
  <c r="L112" i="176"/>
  <c r="L111" i="176"/>
  <c r="L110" i="176"/>
  <c r="L109" i="176"/>
  <c r="L108" i="176"/>
  <c r="L107" i="176"/>
  <c r="L106" i="176"/>
  <c r="L105" i="176"/>
  <c r="L104" i="176"/>
  <c r="L103" i="176"/>
  <c r="L102" i="176"/>
  <c r="L101" i="176"/>
  <c r="L100" i="176"/>
  <c r="L99" i="176"/>
  <c r="L98" i="176"/>
  <c r="L97" i="176"/>
  <c r="L96" i="176"/>
  <c r="L95" i="176"/>
  <c r="L94" i="176"/>
  <c r="L93" i="176"/>
  <c r="L92" i="176"/>
  <c r="L91" i="176"/>
  <c r="L90" i="176"/>
  <c r="L89" i="176"/>
  <c r="L88" i="176"/>
  <c r="L87" i="176"/>
  <c r="L86" i="176"/>
  <c r="L85" i="176"/>
  <c r="L84" i="176"/>
  <c r="L83" i="176"/>
  <c r="L82" i="176"/>
  <c r="L81" i="176"/>
  <c r="L80" i="176"/>
  <c r="L79" i="176"/>
  <c r="L78" i="176"/>
  <c r="L77" i="176"/>
  <c r="L76" i="176"/>
  <c r="L75" i="176"/>
  <c r="L74" i="176"/>
  <c r="L73" i="176"/>
  <c r="L72" i="176"/>
  <c r="L71" i="176"/>
  <c r="L70" i="176"/>
  <c r="L69" i="176"/>
  <c r="L68" i="176"/>
  <c r="L67" i="176"/>
  <c r="L66" i="176"/>
  <c r="L65" i="176"/>
  <c r="L64" i="176"/>
  <c r="L63" i="176"/>
  <c r="L62" i="176"/>
  <c r="L61" i="176"/>
  <c r="L60" i="176"/>
  <c r="L59" i="176"/>
  <c r="L58" i="176"/>
  <c r="L57" i="176"/>
  <c r="L56" i="176"/>
  <c r="L55" i="176"/>
  <c r="L54" i="176"/>
  <c r="L53" i="176"/>
  <c r="L52" i="176"/>
  <c r="L51" i="176"/>
  <c r="L50" i="176"/>
  <c r="L49" i="176"/>
  <c r="L48" i="176"/>
  <c r="L47" i="176"/>
  <c r="L46" i="176"/>
  <c r="L45" i="176"/>
  <c r="L44" i="176"/>
  <c r="L43" i="176"/>
  <c r="L42" i="176"/>
  <c r="L41" i="176"/>
  <c r="L40" i="176"/>
  <c r="L39" i="176"/>
  <c r="L38" i="176"/>
  <c r="L37" i="176"/>
  <c r="L36" i="176"/>
  <c r="L35" i="176"/>
  <c r="L34" i="176"/>
  <c r="L33" i="176"/>
  <c r="L32" i="176"/>
  <c r="L31" i="176"/>
  <c r="P30" i="176"/>
  <c r="L30" i="176"/>
  <c r="S29" i="176"/>
  <c r="L29" i="176"/>
  <c r="L28" i="176"/>
  <c r="P27" i="176"/>
  <c r="L27" i="176"/>
  <c r="C27" i="176"/>
  <c r="S26" i="176"/>
  <c r="P26" i="176"/>
  <c r="L26" i="176"/>
  <c r="F26" i="176"/>
  <c r="C26" i="176"/>
  <c r="S25" i="176"/>
  <c r="P25" i="176"/>
  <c r="L25" i="176"/>
  <c r="F25" i="176"/>
  <c r="C25" i="176"/>
  <c r="S24" i="176"/>
  <c r="P24" i="176"/>
  <c r="L24" i="176"/>
  <c r="F24" i="176"/>
  <c r="C24" i="176"/>
  <c r="S23" i="176"/>
  <c r="P23" i="176"/>
  <c r="L23" i="176"/>
  <c r="F23" i="176"/>
  <c r="C23" i="176"/>
  <c r="S22" i="176"/>
  <c r="P22" i="176"/>
  <c r="L22" i="176"/>
  <c r="F22" i="176"/>
  <c r="C22" i="176"/>
  <c r="K20" i="176"/>
  <c r="J20" i="176"/>
  <c r="L18" i="176"/>
  <c r="L17" i="176"/>
  <c r="L16" i="176"/>
  <c r="L15" i="176"/>
  <c r="L14" i="176"/>
  <c r="L13" i="176"/>
  <c r="L12" i="176"/>
  <c r="L11" i="176"/>
  <c r="L10" i="176"/>
  <c r="L9" i="176"/>
  <c r="L8" i="176"/>
  <c r="L7" i="176"/>
  <c r="L6" i="176"/>
  <c r="L5" i="176"/>
  <c r="L4" i="176"/>
  <c r="L3" i="176"/>
  <c r="K1" i="176"/>
  <c r="J1" i="176"/>
  <c r="L24" i="174"/>
  <c r="L25" i="174"/>
  <c r="L26" i="174"/>
  <c r="L27" i="174"/>
  <c r="L28" i="174"/>
  <c r="L29" i="174"/>
  <c r="L30" i="174"/>
  <c r="L31" i="174"/>
  <c r="L32" i="174"/>
  <c r="L33" i="174"/>
  <c r="L34" i="174"/>
  <c r="L35" i="174"/>
  <c r="L36" i="174"/>
  <c r="L37" i="174"/>
  <c r="L38" i="174"/>
  <c r="L39" i="174"/>
  <c r="L133" i="175"/>
  <c r="L132" i="175"/>
  <c r="L131" i="175"/>
  <c r="L130" i="175"/>
  <c r="L129" i="175"/>
  <c r="L128" i="175"/>
  <c r="L127" i="175"/>
  <c r="L126" i="175"/>
  <c r="L125" i="175"/>
  <c r="L124" i="175"/>
  <c r="L123" i="175"/>
  <c r="L122" i="175"/>
  <c r="L121" i="175"/>
  <c r="L120" i="175"/>
  <c r="L119" i="175"/>
  <c r="L118" i="175"/>
  <c r="L117" i="175"/>
  <c r="L116" i="175"/>
  <c r="L115" i="175"/>
  <c r="L114" i="175"/>
  <c r="L113" i="175"/>
  <c r="L112" i="175"/>
  <c r="L111" i="175"/>
  <c r="L110" i="175"/>
  <c r="L109" i="175"/>
  <c r="L108" i="175"/>
  <c r="L107" i="175"/>
  <c r="L106" i="175"/>
  <c r="L105" i="175"/>
  <c r="L104" i="175"/>
  <c r="L103" i="175"/>
  <c r="L102" i="175"/>
  <c r="L101" i="175"/>
  <c r="L100" i="175"/>
  <c r="L99" i="175"/>
  <c r="L98" i="175"/>
  <c r="L97" i="175"/>
  <c r="L96" i="175"/>
  <c r="L95" i="175"/>
  <c r="L94" i="175"/>
  <c r="L93" i="175"/>
  <c r="L92" i="175"/>
  <c r="L91" i="175"/>
  <c r="L90" i="175"/>
  <c r="L89" i="175"/>
  <c r="L88" i="175"/>
  <c r="L87" i="175"/>
  <c r="L86" i="175"/>
  <c r="L85" i="175"/>
  <c r="L84" i="175"/>
  <c r="L83" i="175"/>
  <c r="L82" i="175"/>
  <c r="L81" i="175"/>
  <c r="L80" i="175"/>
  <c r="L79" i="175"/>
  <c r="L78" i="175"/>
  <c r="L77" i="175"/>
  <c r="L76" i="175"/>
  <c r="L75" i="175"/>
  <c r="L74" i="175"/>
  <c r="L73" i="175"/>
  <c r="L72" i="175"/>
  <c r="L71" i="175"/>
  <c r="L70" i="175"/>
  <c r="L69" i="175"/>
  <c r="L68" i="175"/>
  <c r="L67" i="175"/>
  <c r="L66" i="175"/>
  <c r="L65" i="175"/>
  <c r="L64" i="175"/>
  <c r="L63" i="175"/>
  <c r="L62" i="175"/>
  <c r="L61" i="175"/>
  <c r="L60" i="175"/>
  <c r="L59" i="175"/>
  <c r="L58" i="175"/>
  <c r="L57" i="175"/>
  <c r="L56" i="175"/>
  <c r="L55" i="175"/>
  <c r="L54" i="175"/>
  <c r="L53" i="175"/>
  <c r="L52" i="175"/>
  <c r="L51" i="175"/>
  <c r="L50" i="175"/>
  <c r="L49" i="175"/>
  <c r="L48" i="175"/>
  <c r="L47" i="175"/>
  <c r="L46" i="175"/>
  <c r="L45" i="175"/>
  <c r="L44" i="175"/>
  <c r="L43" i="175"/>
  <c r="L42" i="175"/>
  <c r="L41" i="175"/>
  <c r="L40" i="175"/>
  <c r="L39" i="175"/>
  <c r="L38" i="175"/>
  <c r="L37" i="175"/>
  <c r="L36" i="175"/>
  <c r="L35" i="175"/>
  <c r="L34" i="175"/>
  <c r="L33" i="175"/>
  <c r="L32" i="175"/>
  <c r="L31" i="175"/>
  <c r="P30" i="175"/>
  <c r="L30" i="175"/>
  <c r="S29" i="175"/>
  <c r="L29" i="175"/>
  <c r="L28" i="175"/>
  <c r="P27" i="175"/>
  <c r="L27" i="175"/>
  <c r="C27" i="175"/>
  <c r="S26" i="175"/>
  <c r="P26" i="175"/>
  <c r="L26" i="175"/>
  <c r="F26" i="175"/>
  <c r="C26" i="175"/>
  <c r="S25" i="175"/>
  <c r="P25" i="175"/>
  <c r="L25" i="175"/>
  <c r="F25" i="175"/>
  <c r="C25" i="175"/>
  <c r="S24" i="175"/>
  <c r="P24" i="175"/>
  <c r="L24" i="175"/>
  <c r="F24" i="175"/>
  <c r="C24" i="175"/>
  <c r="S23" i="175"/>
  <c r="P23" i="175"/>
  <c r="L23" i="175"/>
  <c r="F23" i="175"/>
  <c r="C23" i="175"/>
  <c r="S22" i="175"/>
  <c r="P22" i="175"/>
  <c r="L22" i="175"/>
  <c r="F22" i="175"/>
  <c r="C22" i="175"/>
  <c r="K20" i="175"/>
  <c r="J20" i="175"/>
  <c r="L18" i="175"/>
  <c r="L17" i="175"/>
  <c r="L16" i="175"/>
  <c r="L15" i="175"/>
  <c r="L14" i="175"/>
  <c r="L13" i="175"/>
  <c r="L12" i="175"/>
  <c r="L11" i="175"/>
  <c r="L10" i="175"/>
  <c r="L9" i="175"/>
  <c r="L8" i="175"/>
  <c r="L7" i="175"/>
  <c r="L6" i="175"/>
  <c r="L5" i="175"/>
  <c r="L4" i="175"/>
  <c r="L3" i="175"/>
  <c r="K1" i="175"/>
  <c r="J1" i="175"/>
  <c r="L172" i="174"/>
  <c r="L171" i="174"/>
  <c r="L170" i="174"/>
  <c r="L169" i="174"/>
  <c r="L168" i="174"/>
  <c r="L167" i="174"/>
  <c r="L166" i="174"/>
  <c r="L165" i="174"/>
  <c r="L164" i="174"/>
  <c r="L163" i="174"/>
  <c r="L162" i="174"/>
  <c r="L161" i="174"/>
  <c r="L160" i="174"/>
  <c r="L159" i="174"/>
  <c r="L158" i="174"/>
  <c r="L157" i="174"/>
  <c r="L156" i="174"/>
  <c r="L155" i="174"/>
  <c r="L154" i="174"/>
  <c r="L153" i="174"/>
  <c r="L152" i="174"/>
  <c r="L151" i="174"/>
  <c r="L150" i="174"/>
  <c r="L149" i="174"/>
  <c r="L148" i="174"/>
  <c r="L147" i="174"/>
  <c r="L146" i="174"/>
  <c r="L145" i="174"/>
  <c r="L144" i="174"/>
  <c r="L143" i="174"/>
  <c r="L142" i="174"/>
  <c r="L141" i="174"/>
  <c r="L140" i="174"/>
  <c r="L139" i="174"/>
  <c r="L138" i="174"/>
  <c r="L137" i="174"/>
  <c r="L136" i="174"/>
  <c r="L135" i="174"/>
  <c r="L134" i="174"/>
  <c r="L133" i="174"/>
  <c r="L132" i="174"/>
  <c r="L131" i="174"/>
  <c r="L130" i="174"/>
  <c r="L129" i="174"/>
  <c r="L128" i="174"/>
  <c r="L127" i="174"/>
  <c r="L126" i="174"/>
  <c r="L125" i="174"/>
  <c r="L124" i="174"/>
  <c r="L123" i="174"/>
  <c r="L122" i="174"/>
  <c r="L121" i="174"/>
  <c r="L120" i="174"/>
  <c r="L119" i="174"/>
  <c r="L118" i="174"/>
  <c r="L117" i="174"/>
  <c r="L116" i="174"/>
  <c r="L115" i="174"/>
  <c r="L114" i="174"/>
  <c r="L113" i="174"/>
  <c r="L112" i="174"/>
  <c r="L111" i="174"/>
  <c r="L110" i="174"/>
  <c r="L109" i="174"/>
  <c r="L108" i="174"/>
  <c r="L107" i="174"/>
  <c r="L106" i="174"/>
  <c r="L105" i="174"/>
  <c r="L104" i="174"/>
  <c r="L103" i="174"/>
  <c r="L102" i="174"/>
  <c r="L101" i="174"/>
  <c r="L100" i="174"/>
  <c r="L99" i="174"/>
  <c r="L98" i="174"/>
  <c r="L97" i="174"/>
  <c r="L96" i="174"/>
  <c r="L95" i="174"/>
  <c r="L94" i="174"/>
  <c r="L93" i="174"/>
  <c r="L92" i="174"/>
  <c r="L91" i="174"/>
  <c r="L90" i="174"/>
  <c r="L89" i="174"/>
  <c r="L88" i="174"/>
  <c r="L87" i="174"/>
  <c r="L86" i="174"/>
  <c r="L85" i="174"/>
  <c r="L84" i="174"/>
  <c r="L83" i="174"/>
  <c r="L82" i="174"/>
  <c r="L81" i="174"/>
  <c r="L80" i="174"/>
  <c r="L79" i="174"/>
  <c r="L78" i="174"/>
  <c r="L77" i="174"/>
  <c r="L76" i="174"/>
  <c r="L75" i="174"/>
  <c r="L74" i="174"/>
  <c r="L73" i="174"/>
  <c r="L72" i="174"/>
  <c r="L71" i="174"/>
  <c r="L70" i="174"/>
  <c r="L69" i="174"/>
  <c r="L68" i="174"/>
  <c r="L67" i="174"/>
  <c r="L66" i="174"/>
  <c r="L65" i="174"/>
  <c r="L64" i="174"/>
  <c r="L63" i="174"/>
  <c r="L62" i="174"/>
  <c r="L61" i="174"/>
  <c r="L60" i="174"/>
  <c r="L59" i="174"/>
  <c r="L58" i="174"/>
  <c r="L57" i="174"/>
  <c r="L56" i="174"/>
  <c r="L55" i="174"/>
  <c r="L54" i="174"/>
  <c r="L53" i="174"/>
  <c r="L52" i="174"/>
  <c r="L51" i="174"/>
  <c r="L50" i="174"/>
  <c r="L49" i="174"/>
  <c r="L48" i="174"/>
  <c r="L47" i="174"/>
  <c r="L46" i="174"/>
  <c r="L45" i="174"/>
  <c r="L44" i="174"/>
  <c r="L43" i="174"/>
  <c r="L42" i="174"/>
  <c r="L41" i="174"/>
  <c r="L40" i="174"/>
  <c r="P30" i="174"/>
  <c r="S29" i="174"/>
  <c r="P27" i="174"/>
  <c r="C27" i="174"/>
  <c r="S26" i="174"/>
  <c r="P26" i="174"/>
  <c r="F26" i="174"/>
  <c r="C26" i="174"/>
  <c r="S25" i="174"/>
  <c r="P25" i="174"/>
  <c r="F25" i="174"/>
  <c r="C25" i="174"/>
  <c r="S24" i="174"/>
  <c r="P24" i="174"/>
  <c r="F24" i="174"/>
  <c r="C24" i="174"/>
  <c r="S23" i="174"/>
  <c r="P23" i="174"/>
  <c r="L23" i="174"/>
  <c r="F23" i="174"/>
  <c r="C23" i="174"/>
  <c r="S22" i="174"/>
  <c r="P22" i="174"/>
  <c r="L22" i="174"/>
  <c r="F22" i="174"/>
  <c r="C22" i="174"/>
  <c r="K20" i="174"/>
  <c r="J20" i="174"/>
  <c r="L18" i="174"/>
  <c r="L17" i="174"/>
  <c r="L16" i="174"/>
  <c r="L15" i="174"/>
  <c r="L14" i="174"/>
  <c r="L13" i="174"/>
  <c r="L12" i="174"/>
  <c r="L11" i="174"/>
  <c r="L10" i="174"/>
  <c r="L9" i="174"/>
  <c r="L8" i="174"/>
  <c r="L7" i="174"/>
  <c r="L6" i="174"/>
  <c r="L5" i="174"/>
  <c r="L4" i="174"/>
  <c r="L3" i="174"/>
  <c r="K1" i="174"/>
  <c r="J1" i="174"/>
  <c r="D2" i="173"/>
  <c r="D3" i="173" s="1"/>
  <c r="D4" i="173" s="1"/>
  <c r="D5" i="173" s="1"/>
  <c r="D6" i="173" s="1"/>
  <c r="D7" i="173" s="1"/>
  <c r="D8" i="173" s="1"/>
  <c r="D9" i="173" s="1"/>
  <c r="D10" i="173" s="1"/>
  <c r="D11" i="173" s="1"/>
  <c r="D12" i="173" s="1"/>
  <c r="D13" i="173" s="1"/>
  <c r="D14" i="173" s="1"/>
  <c r="D15" i="173" s="1"/>
  <c r="D16" i="173" s="1"/>
  <c r="D17" i="173" s="1"/>
  <c r="D18" i="173" s="1"/>
  <c r="D19" i="173" s="1"/>
  <c r="D20" i="173" s="1"/>
  <c r="D21" i="173" s="1"/>
  <c r="D22" i="173" s="1"/>
  <c r="D23" i="173" s="1"/>
  <c r="D24" i="173" s="1"/>
  <c r="D25" i="173" s="1"/>
  <c r="D26" i="173" s="1"/>
  <c r="D27" i="173" s="1"/>
  <c r="D28" i="173" s="1"/>
  <c r="D29" i="173" s="1"/>
  <c r="D30" i="173" s="1"/>
  <c r="D31" i="173" s="1"/>
  <c r="D32" i="173" s="1"/>
  <c r="D33" i="173" s="1"/>
  <c r="D34" i="173" s="1"/>
  <c r="D35" i="173" s="1"/>
  <c r="D36" i="173" s="1"/>
  <c r="D37" i="173" s="1"/>
  <c r="D38" i="173" s="1"/>
  <c r="F2" i="173"/>
  <c r="F3" i="173" s="1"/>
  <c r="F4" i="173" s="1"/>
  <c r="F5" i="173" s="1"/>
  <c r="F6" i="173" s="1"/>
  <c r="F7" i="173" s="1"/>
  <c r="F8" i="173" s="1"/>
  <c r="F9" i="173" s="1"/>
  <c r="F10" i="173" s="1"/>
  <c r="F11" i="173" s="1"/>
  <c r="F12" i="173" s="1"/>
  <c r="F13" i="173" s="1"/>
  <c r="F14" i="173" s="1"/>
  <c r="F15" i="173" s="1"/>
  <c r="F16" i="173" s="1"/>
  <c r="F17" i="173" s="1"/>
  <c r="F18" i="173" s="1"/>
  <c r="F19" i="173" s="1"/>
  <c r="F20" i="173" s="1"/>
  <c r="F21" i="173" s="1"/>
  <c r="F22" i="173" s="1"/>
  <c r="F23" i="173" s="1"/>
  <c r="F24" i="173" s="1"/>
  <c r="F25" i="173" s="1"/>
  <c r="F26" i="173" s="1"/>
  <c r="F27" i="173" s="1"/>
  <c r="F28" i="173" s="1"/>
  <c r="F29" i="173" s="1"/>
  <c r="F30" i="173" s="1"/>
  <c r="F31" i="173" s="1"/>
  <c r="F32" i="173" s="1"/>
  <c r="F33" i="173" s="1"/>
  <c r="F34" i="173" s="1"/>
  <c r="F35" i="173" s="1"/>
  <c r="F36" i="173" s="1"/>
  <c r="F37" i="173" s="1"/>
  <c r="F38" i="173" s="1"/>
  <c r="J122" i="171"/>
  <c r="J99" i="171"/>
  <c r="F29" i="175" a="1"/>
  <c r="C32" i="179" a="1"/>
  <c r="F31" i="178" a="1"/>
  <c r="C30" i="176" a="1"/>
  <c r="F29" i="177" a="1"/>
  <c r="F31" i="179" a="1"/>
  <c r="F29" i="176" a="1"/>
  <c r="C30" i="177" a="1"/>
  <c r="C32" i="178" a="1"/>
  <c r="C30" i="175" a="1"/>
  <c r="S31" i="178" l="1"/>
  <c r="P32" i="178"/>
  <c r="F31" i="179"/>
  <c r="C32" i="179"/>
  <c r="S31" i="177"/>
  <c r="P32" i="177"/>
  <c r="C32" i="178"/>
  <c r="F31" i="178"/>
  <c r="S27" i="176"/>
  <c r="S31" i="176" s="1"/>
  <c r="P28" i="176"/>
  <c r="L20" i="176"/>
  <c r="L1" i="176"/>
  <c r="F29" i="177"/>
  <c r="C30" i="177"/>
  <c r="F27" i="176"/>
  <c r="C28" i="176"/>
  <c r="F27" i="175"/>
  <c r="L1" i="175"/>
  <c r="S27" i="175"/>
  <c r="P28" i="175"/>
  <c r="L20" i="175"/>
  <c r="C28" i="174"/>
  <c r="C28" i="175"/>
  <c r="F29" i="176"/>
  <c r="C30" i="176"/>
  <c r="S27" i="174"/>
  <c r="P28" i="174"/>
  <c r="L20" i="174"/>
  <c r="L1" i="174"/>
  <c r="F27" i="174"/>
  <c r="C30" i="175"/>
  <c r="F29" i="175"/>
  <c r="L130" i="172"/>
  <c r="L129" i="172"/>
  <c r="L128" i="172"/>
  <c r="L127" i="172"/>
  <c r="L126" i="172"/>
  <c r="L125" i="172"/>
  <c r="L124" i="172"/>
  <c r="L123" i="172"/>
  <c r="L122" i="172"/>
  <c r="L121" i="172"/>
  <c r="L120" i="172"/>
  <c r="L119" i="172"/>
  <c r="L118" i="172"/>
  <c r="L117" i="172"/>
  <c r="L116" i="172"/>
  <c r="L115" i="172"/>
  <c r="L114" i="172"/>
  <c r="L113" i="172"/>
  <c r="L112" i="172"/>
  <c r="L111" i="172"/>
  <c r="L110" i="172"/>
  <c r="L109" i="172"/>
  <c r="L108" i="172"/>
  <c r="L107" i="172"/>
  <c r="L106" i="172"/>
  <c r="L105" i="172"/>
  <c r="L104" i="172"/>
  <c r="L103" i="172"/>
  <c r="L102" i="172"/>
  <c r="L101" i="172"/>
  <c r="L100" i="172"/>
  <c r="L99" i="172"/>
  <c r="L98" i="172"/>
  <c r="L97" i="172"/>
  <c r="L96" i="172"/>
  <c r="L95" i="172"/>
  <c r="L94" i="172"/>
  <c r="L93" i="172"/>
  <c r="L92" i="172"/>
  <c r="L91" i="172"/>
  <c r="L90" i="172"/>
  <c r="L89" i="172"/>
  <c r="L88" i="172"/>
  <c r="L87" i="172"/>
  <c r="L86" i="172"/>
  <c r="L85" i="172"/>
  <c r="L84" i="172"/>
  <c r="L83" i="172"/>
  <c r="L82" i="172"/>
  <c r="L81" i="172"/>
  <c r="L80" i="172"/>
  <c r="L79" i="172"/>
  <c r="L78" i="172"/>
  <c r="L77" i="172"/>
  <c r="L76" i="172"/>
  <c r="L75" i="172"/>
  <c r="L74" i="172"/>
  <c r="L73" i="172"/>
  <c r="L72" i="172"/>
  <c r="L71" i="172"/>
  <c r="L70" i="172"/>
  <c r="L69" i="172"/>
  <c r="L68" i="172"/>
  <c r="L67" i="172"/>
  <c r="L66" i="172"/>
  <c r="L65" i="172"/>
  <c r="L64" i="172"/>
  <c r="L63" i="172"/>
  <c r="L62" i="172"/>
  <c r="L61" i="172"/>
  <c r="L60" i="172"/>
  <c r="L59" i="172"/>
  <c r="L58" i="172"/>
  <c r="L57" i="172"/>
  <c r="L56" i="172"/>
  <c r="L55" i="172"/>
  <c r="L54" i="172"/>
  <c r="L53" i="172"/>
  <c r="L52" i="172"/>
  <c r="L51" i="172"/>
  <c r="L50" i="172"/>
  <c r="L49" i="172"/>
  <c r="L48" i="172"/>
  <c r="L47" i="172"/>
  <c r="L46" i="172"/>
  <c r="L45" i="172"/>
  <c r="L44" i="172"/>
  <c r="L43" i="172"/>
  <c r="L42" i="172"/>
  <c r="L41" i="172"/>
  <c r="L40" i="172"/>
  <c r="L39" i="172"/>
  <c r="L38" i="172"/>
  <c r="L37" i="172"/>
  <c r="L36" i="172"/>
  <c r="L35" i="172"/>
  <c r="L34" i="172"/>
  <c r="L33" i="172"/>
  <c r="L32" i="172"/>
  <c r="L31" i="172"/>
  <c r="P30" i="172"/>
  <c r="L30" i="172"/>
  <c r="S29" i="172"/>
  <c r="L29" i="172"/>
  <c r="L28" i="172"/>
  <c r="P27" i="172"/>
  <c r="L27" i="172"/>
  <c r="C27" i="172"/>
  <c r="S26" i="172"/>
  <c r="P26" i="172"/>
  <c r="L26" i="172"/>
  <c r="F26" i="172"/>
  <c r="C26" i="172"/>
  <c r="S25" i="172"/>
  <c r="P25" i="172"/>
  <c r="L25" i="172"/>
  <c r="F25" i="172"/>
  <c r="C25" i="172"/>
  <c r="S24" i="172"/>
  <c r="P24" i="172"/>
  <c r="L24" i="172"/>
  <c r="F24" i="172"/>
  <c r="C24" i="172"/>
  <c r="S23" i="172"/>
  <c r="P23" i="172"/>
  <c r="L23" i="172"/>
  <c r="F23" i="172"/>
  <c r="C23" i="172"/>
  <c r="S22" i="172"/>
  <c r="P22" i="172"/>
  <c r="L22" i="172"/>
  <c r="F22" i="172"/>
  <c r="C22" i="172"/>
  <c r="K20" i="172"/>
  <c r="J20" i="172"/>
  <c r="L18" i="172"/>
  <c r="L17" i="172"/>
  <c r="L16" i="172"/>
  <c r="L15" i="172"/>
  <c r="L14" i="172"/>
  <c r="L13" i="172"/>
  <c r="L12" i="172"/>
  <c r="L11" i="172"/>
  <c r="L10" i="172"/>
  <c r="L9" i="172"/>
  <c r="L8" i="172"/>
  <c r="L7" i="172"/>
  <c r="L6" i="172"/>
  <c r="L5" i="172"/>
  <c r="L4" i="172"/>
  <c r="L3" i="172"/>
  <c r="K1" i="172"/>
  <c r="J1" i="172"/>
  <c r="C32" i="175" a="1"/>
  <c r="F29" i="174" a="1"/>
  <c r="C30" i="174" a="1"/>
  <c r="C32" i="177" a="1"/>
  <c r="F31" i="175" a="1"/>
  <c r="F31" i="176" a="1"/>
  <c r="C32" i="176" a="1"/>
  <c r="F31" i="177" a="1"/>
  <c r="P32" i="176" l="1"/>
  <c r="F31" i="177"/>
  <c r="C32" i="177"/>
  <c r="S31" i="175"/>
  <c r="P32" i="175"/>
  <c r="P32" i="174"/>
  <c r="F31" i="176"/>
  <c r="C32" i="176"/>
  <c r="S31" i="174"/>
  <c r="C32" i="175"/>
  <c r="F31" i="175"/>
  <c r="S27" i="172"/>
  <c r="P28" i="172"/>
  <c r="L20" i="172"/>
  <c r="F29" i="174"/>
  <c r="C30" i="174"/>
  <c r="L1" i="172"/>
  <c r="F27" i="172"/>
  <c r="S31" i="172" s="1"/>
  <c r="C28" i="172"/>
  <c r="L165" i="171"/>
  <c r="L164" i="171"/>
  <c r="L163" i="171"/>
  <c r="L162" i="171"/>
  <c r="L161" i="171"/>
  <c r="L160" i="171"/>
  <c r="L159" i="171"/>
  <c r="L158" i="171"/>
  <c r="L157" i="171"/>
  <c r="L156" i="171"/>
  <c r="L155" i="171"/>
  <c r="L154" i="171"/>
  <c r="L153" i="171"/>
  <c r="L152" i="171"/>
  <c r="L151" i="171"/>
  <c r="L150" i="171"/>
  <c r="L149" i="171"/>
  <c r="L148" i="171"/>
  <c r="L147" i="171"/>
  <c r="L146" i="171"/>
  <c r="L145" i="171"/>
  <c r="L144" i="171"/>
  <c r="L143" i="171"/>
  <c r="L142" i="171"/>
  <c r="L141" i="171"/>
  <c r="L140" i="171"/>
  <c r="L139" i="171"/>
  <c r="L138" i="171"/>
  <c r="L137" i="171"/>
  <c r="L136" i="171"/>
  <c r="L135" i="171"/>
  <c r="L134" i="171"/>
  <c r="L133" i="171"/>
  <c r="L132" i="171"/>
  <c r="L131" i="171"/>
  <c r="L130" i="171"/>
  <c r="L129" i="171"/>
  <c r="L128" i="171"/>
  <c r="L127" i="171"/>
  <c r="L126" i="171"/>
  <c r="L125" i="171"/>
  <c r="L124" i="171"/>
  <c r="L123" i="171"/>
  <c r="L122" i="171"/>
  <c r="L121" i="171"/>
  <c r="L120" i="171"/>
  <c r="L119" i="171"/>
  <c r="L118" i="171"/>
  <c r="L117" i="171"/>
  <c r="L116" i="171"/>
  <c r="L115" i="171"/>
  <c r="L114" i="171"/>
  <c r="L113" i="171"/>
  <c r="L112" i="171"/>
  <c r="L111" i="171"/>
  <c r="L110" i="171"/>
  <c r="L109" i="171"/>
  <c r="L108" i="171"/>
  <c r="L107" i="171"/>
  <c r="L106" i="171"/>
  <c r="L105" i="171"/>
  <c r="L104" i="171"/>
  <c r="L103" i="171"/>
  <c r="L102" i="171"/>
  <c r="L101" i="171"/>
  <c r="L100" i="171"/>
  <c r="L99" i="171"/>
  <c r="L98" i="171"/>
  <c r="L97" i="171"/>
  <c r="L96" i="171"/>
  <c r="L95" i="171"/>
  <c r="L94" i="171"/>
  <c r="L93" i="171"/>
  <c r="L92" i="171"/>
  <c r="L91" i="171"/>
  <c r="L90" i="171"/>
  <c r="L89" i="171"/>
  <c r="L88" i="171"/>
  <c r="L87" i="171"/>
  <c r="L86" i="171"/>
  <c r="L85" i="171"/>
  <c r="L84" i="171"/>
  <c r="L83" i="171"/>
  <c r="L82" i="171"/>
  <c r="L81" i="171"/>
  <c r="L80" i="171"/>
  <c r="L79" i="171"/>
  <c r="L78" i="171"/>
  <c r="L77" i="171"/>
  <c r="L76" i="171"/>
  <c r="L75" i="171"/>
  <c r="L74" i="171"/>
  <c r="L73" i="171"/>
  <c r="L72" i="171"/>
  <c r="L71" i="171"/>
  <c r="L70" i="171"/>
  <c r="L69" i="171"/>
  <c r="L68" i="171"/>
  <c r="L67" i="171"/>
  <c r="L66" i="171"/>
  <c r="L65" i="171"/>
  <c r="L64" i="171"/>
  <c r="L63" i="171"/>
  <c r="L62" i="171"/>
  <c r="L61" i="171"/>
  <c r="L60" i="171"/>
  <c r="L59" i="171"/>
  <c r="L58" i="171"/>
  <c r="L57" i="171"/>
  <c r="L56" i="171"/>
  <c r="L55" i="171"/>
  <c r="L54" i="171"/>
  <c r="L53" i="171"/>
  <c r="L52" i="171"/>
  <c r="L51" i="171"/>
  <c r="L50" i="171"/>
  <c r="L49" i="171"/>
  <c r="L48" i="171"/>
  <c r="L47" i="171"/>
  <c r="L46" i="171"/>
  <c r="L45" i="171"/>
  <c r="L44" i="171"/>
  <c r="L43" i="171"/>
  <c r="L42" i="171"/>
  <c r="L41" i="171"/>
  <c r="L40" i="171"/>
  <c r="L39" i="171"/>
  <c r="L38" i="171"/>
  <c r="L37" i="171"/>
  <c r="L36" i="171"/>
  <c r="L35" i="171"/>
  <c r="L34" i="171"/>
  <c r="L33" i="171"/>
  <c r="L32" i="171"/>
  <c r="L31" i="171"/>
  <c r="P30" i="171"/>
  <c r="L30" i="171"/>
  <c r="S29" i="171"/>
  <c r="L29" i="171"/>
  <c r="L28" i="171"/>
  <c r="P27" i="171"/>
  <c r="L27" i="171"/>
  <c r="C27" i="171"/>
  <c r="S26" i="171"/>
  <c r="P26" i="171"/>
  <c r="L26" i="171"/>
  <c r="F26" i="171"/>
  <c r="C26" i="171"/>
  <c r="S25" i="171"/>
  <c r="P25" i="171"/>
  <c r="L25" i="171"/>
  <c r="F25" i="171"/>
  <c r="C25" i="171"/>
  <c r="S24" i="171"/>
  <c r="P24" i="171"/>
  <c r="L24" i="171"/>
  <c r="F24" i="171"/>
  <c r="C24" i="171"/>
  <c r="S23" i="171"/>
  <c r="P23" i="171"/>
  <c r="L23" i="171"/>
  <c r="F23" i="171"/>
  <c r="C23" i="171"/>
  <c r="S22" i="171"/>
  <c r="P22" i="171"/>
  <c r="L22" i="171"/>
  <c r="F22" i="171"/>
  <c r="C22" i="171"/>
  <c r="K20" i="171"/>
  <c r="J20" i="171"/>
  <c r="L18" i="171"/>
  <c r="L17" i="171"/>
  <c r="L16" i="171"/>
  <c r="L15" i="171"/>
  <c r="L14" i="171"/>
  <c r="L13" i="171"/>
  <c r="L12" i="171"/>
  <c r="L11" i="171"/>
  <c r="L10" i="171"/>
  <c r="L9" i="171"/>
  <c r="L8" i="171"/>
  <c r="L7" i="171"/>
  <c r="L6" i="171"/>
  <c r="L5" i="171"/>
  <c r="L4" i="171"/>
  <c r="L3" i="171"/>
  <c r="K1" i="171"/>
  <c r="J1" i="171"/>
  <c r="L165" i="170"/>
  <c r="L164" i="170"/>
  <c r="L163" i="170"/>
  <c r="L162" i="170"/>
  <c r="L161" i="170"/>
  <c r="L160" i="170"/>
  <c r="L159" i="170"/>
  <c r="L158" i="170"/>
  <c r="L157" i="170"/>
  <c r="L156" i="170"/>
  <c r="L155" i="170"/>
  <c r="L154" i="170"/>
  <c r="L153" i="170"/>
  <c r="L152" i="170"/>
  <c r="L151" i="170"/>
  <c r="L150" i="170"/>
  <c r="L149" i="170"/>
  <c r="L148" i="170"/>
  <c r="L147" i="170"/>
  <c r="L146" i="170"/>
  <c r="L145" i="170"/>
  <c r="L144" i="170"/>
  <c r="L143" i="170"/>
  <c r="L142" i="170"/>
  <c r="L141" i="170"/>
  <c r="L140" i="170"/>
  <c r="L139" i="170"/>
  <c r="L138" i="170"/>
  <c r="L137" i="170"/>
  <c r="L136" i="170"/>
  <c r="L135" i="170"/>
  <c r="L134" i="170"/>
  <c r="L133" i="170"/>
  <c r="L132" i="170"/>
  <c r="L131" i="170"/>
  <c r="L130" i="170"/>
  <c r="L129" i="170"/>
  <c r="L128" i="170"/>
  <c r="L127" i="170"/>
  <c r="L126" i="170"/>
  <c r="L125" i="170"/>
  <c r="L124" i="170"/>
  <c r="L123" i="170"/>
  <c r="L122" i="170"/>
  <c r="L121" i="170"/>
  <c r="L120" i="170"/>
  <c r="L119" i="170"/>
  <c r="L118" i="170"/>
  <c r="L117" i="170"/>
  <c r="L116" i="170"/>
  <c r="L115" i="170"/>
  <c r="L114" i="170"/>
  <c r="L113" i="170"/>
  <c r="L112" i="170"/>
  <c r="L111" i="170"/>
  <c r="L110" i="170"/>
  <c r="L109" i="170"/>
  <c r="L108" i="170"/>
  <c r="L107" i="170"/>
  <c r="L106" i="170"/>
  <c r="L105" i="170"/>
  <c r="L104" i="170"/>
  <c r="L103" i="170"/>
  <c r="L102" i="170"/>
  <c r="L101" i="170"/>
  <c r="L100" i="170"/>
  <c r="L99" i="170"/>
  <c r="L98" i="170"/>
  <c r="L97" i="170"/>
  <c r="L96" i="170"/>
  <c r="L95" i="170"/>
  <c r="L94" i="170"/>
  <c r="L93" i="170"/>
  <c r="L92" i="170"/>
  <c r="L91" i="170"/>
  <c r="L90" i="170"/>
  <c r="L89" i="170"/>
  <c r="L88" i="170"/>
  <c r="L87" i="170"/>
  <c r="L86" i="170"/>
  <c r="L85" i="170"/>
  <c r="L84" i="170"/>
  <c r="L83" i="170"/>
  <c r="L82" i="170"/>
  <c r="L81" i="170"/>
  <c r="L80" i="170"/>
  <c r="L79" i="170"/>
  <c r="L78" i="170"/>
  <c r="L77" i="170"/>
  <c r="L76" i="170"/>
  <c r="L75" i="170"/>
  <c r="L74" i="170"/>
  <c r="L73" i="170"/>
  <c r="L72" i="170"/>
  <c r="L71" i="170"/>
  <c r="L70" i="170"/>
  <c r="L69" i="170"/>
  <c r="L68" i="170"/>
  <c r="L67" i="170"/>
  <c r="L66" i="170"/>
  <c r="L65" i="170"/>
  <c r="L64" i="170"/>
  <c r="L63" i="170"/>
  <c r="L62" i="170"/>
  <c r="L61" i="170"/>
  <c r="L60" i="170"/>
  <c r="L59" i="170"/>
  <c r="L58" i="170"/>
  <c r="L57" i="170"/>
  <c r="L56" i="170"/>
  <c r="L55" i="170"/>
  <c r="L54" i="170"/>
  <c r="L53" i="170"/>
  <c r="L52" i="170"/>
  <c r="L51" i="170"/>
  <c r="L50" i="170"/>
  <c r="L49" i="170"/>
  <c r="L48" i="170"/>
  <c r="L47" i="170"/>
  <c r="L46" i="170"/>
  <c r="L45" i="170"/>
  <c r="L44" i="170"/>
  <c r="L43" i="170"/>
  <c r="L42" i="170"/>
  <c r="L41" i="170"/>
  <c r="L40" i="170"/>
  <c r="L39" i="170"/>
  <c r="L38" i="170"/>
  <c r="L37" i="170"/>
  <c r="L36" i="170"/>
  <c r="L35" i="170"/>
  <c r="L34" i="170"/>
  <c r="L33" i="170"/>
  <c r="L32" i="170"/>
  <c r="L31" i="170"/>
  <c r="P30" i="170"/>
  <c r="L30" i="170"/>
  <c r="S29" i="170"/>
  <c r="L29" i="170"/>
  <c r="L28" i="170"/>
  <c r="P27" i="170"/>
  <c r="L27" i="170"/>
  <c r="C27" i="170"/>
  <c r="S26" i="170"/>
  <c r="P26" i="170"/>
  <c r="L26" i="170"/>
  <c r="F26" i="170"/>
  <c r="C26" i="170"/>
  <c r="S25" i="170"/>
  <c r="P25" i="170"/>
  <c r="L25" i="170"/>
  <c r="F25" i="170"/>
  <c r="C25" i="170"/>
  <c r="S24" i="170"/>
  <c r="P24" i="170"/>
  <c r="L24" i="170"/>
  <c r="F24" i="170"/>
  <c r="C24" i="170"/>
  <c r="S23" i="170"/>
  <c r="P23" i="170"/>
  <c r="L23" i="170"/>
  <c r="F23" i="170"/>
  <c r="C23" i="170"/>
  <c r="S22" i="170"/>
  <c r="P22" i="170"/>
  <c r="L22" i="170"/>
  <c r="F22" i="170"/>
  <c r="C22" i="170"/>
  <c r="K20" i="170"/>
  <c r="J20" i="170"/>
  <c r="L18" i="170"/>
  <c r="L17" i="170"/>
  <c r="L16" i="170"/>
  <c r="L15" i="170"/>
  <c r="L14" i="170"/>
  <c r="L13" i="170"/>
  <c r="L12" i="170"/>
  <c r="L11" i="170"/>
  <c r="L10" i="170"/>
  <c r="L9" i="170"/>
  <c r="L8" i="170"/>
  <c r="L7" i="170"/>
  <c r="L6" i="170"/>
  <c r="L5" i="170"/>
  <c r="L4" i="170"/>
  <c r="L3" i="170"/>
  <c r="K1" i="170"/>
  <c r="J1" i="170"/>
  <c r="L172" i="169"/>
  <c r="L171" i="169"/>
  <c r="L170" i="169"/>
  <c r="L169" i="169"/>
  <c r="L168" i="169"/>
  <c r="L167" i="169"/>
  <c r="L166" i="169"/>
  <c r="L165" i="169"/>
  <c r="L164" i="169"/>
  <c r="L163" i="169"/>
  <c r="L162" i="169"/>
  <c r="L161" i="169"/>
  <c r="L160" i="169"/>
  <c r="L159" i="169"/>
  <c r="L158" i="169"/>
  <c r="L157" i="169"/>
  <c r="L156" i="169"/>
  <c r="L155" i="169"/>
  <c r="L154" i="169"/>
  <c r="L153" i="169"/>
  <c r="L152" i="169"/>
  <c r="L151" i="169"/>
  <c r="L150" i="169"/>
  <c r="L149" i="169"/>
  <c r="L148" i="169"/>
  <c r="L147" i="169"/>
  <c r="L146" i="169"/>
  <c r="L145" i="169"/>
  <c r="L144" i="169"/>
  <c r="L143" i="169"/>
  <c r="L142" i="169"/>
  <c r="L141" i="169"/>
  <c r="L140" i="169"/>
  <c r="L139" i="169"/>
  <c r="L138" i="169"/>
  <c r="L137" i="169"/>
  <c r="L136" i="169"/>
  <c r="L135" i="169"/>
  <c r="L134" i="169"/>
  <c r="L133" i="169"/>
  <c r="L132" i="169"/>
  <c r="L131" i="169"/>
  <c r="L130" i="169"/>
  <c r="L129" i="169"/>
  <c r="L128" i="169"/>
  <c r="L127" i="169"/>
  <c r="L126" i="169"/>
  <c r="L125" i="169"/>
  <c r="L124" i="169"/>
  <c r="L123" i="169"/>
  <c r="L122" i="169"/>
  <c r="L121" i="169"/>
  <c r="L120" i="169"/>
  <c r="L119" i="169"/>
  <c r="L118" i="169"/>
  <c r="L117" i="169"/>
  <c r="L116" i="169"/>
  <c r="L115" i="169"/>
  <c r="L114" i="169"/>
  <c r="L113" i="169"/>
  <c r="L112" i="169"/>
  <c r="L111" i="169"/>
  <c r="L110" i="169"/>
  <c r="L109" i="169"/>
  <c r="L108" i="169"/>
  <c r="L107" i="169"/>
  <c r="L106" i="169"/>
  <c r="L105" i="169"/>
  <c r="L104" i="169"/>
  <c r="L103" i="169"/>
  <c r="L102" i="169"/>
  <c r="L101" i="169"/>
  <c r="L100" i="169"/>
  <c r="L99" i="169"/>
  <c r="L98" i="169"/>
  <c r="L97" i="169"/>
  <c r="L96" i="169"/>
  <c r="L95" i="169"/>
  <c r="L94" i="169"/>
  <c r="L93" i="169"/>
  <c r="L92" i="169"/>
  <c r="L91" i="169"/>
  <c r="L90" i="169"/>
  <c r="L89" i="169"/>
  <c r="L88" i="169"/>
  <c r="L87" i="169"/>
  <c r="L86" i="169"/>
  <c r="L85" i="169"/>
  <c r="L84" i="169"/>
  <c r="L83" i="169"/>
  <c r="L82" i="169"/>
  <c r="L81" i="169"/>
  <c r="L80" i="169"/>
  <c r="L79" i="169"/>
  <c r="L78" i="169"/>
  <c r="L77" i="169"/>
  <c r="L76" i="169"/>
  <c r="L75" i="169"/>
  <c r="L74" i="169"/>
  <c r="L73" i="169"/>
  <c r="L72" i="169"/>
  <c r="L71" i="169"/>
  <c r="L70" i="169"/>
  <c r="L69" i="169"/>
  <c r="L68" i="169"/>
  <c r="L67" i="169"/>
  <c r="L66" i="169"/>
  <c r="L65" i="169"/>
  <c r="L64" i="169"/>
  <c r="L63" i="169"/>
  <c r="L62" i="169"/>
  <c r="L61" i="169"/>
  <c r="L60" i="169"/>
  <c r="L59" i="169"/>
  <c r="L58" i="169"/>
  <c r="L57" i="169"/>
  <c r="L56" i="169"/>
  <c r="L55" i="169"/>
  <c r="L54" i="169"/>
  <c r="L53" i="169"/>
  <c r="L52" i="169"/>
  <c r="L51" i="169"/>
  <c r="L50" i="169"/>
  <c r="L49" i="169"/>
  <c r="L48" i="169"/>
  <c r="L47" i="169"/>
  <c r="L46" i="169"/>
  <c r="L45" i="169"/>
  <c r="L44" i="169"/>
  <c r="L43" i="169"/>
  <c r="L42" i="169"/>
  <c r="L41" i="169"/>
  <c r="L40" i="169"/>
  <c r="L39" i="169"/>
  <c r="L38" i="169"/>
  <c r="L37" i="169"/>
  <c r="L36" i="169"/>
  <c r="L35" i="169"/>
  <c r="L34" i="169"/>
  <c r="L33" i="169"/>
  <c r="L32" i="169"/>
  <c r="L31" i="169"/>
  <c r="P30" i="169"/>
  <c r="L30" i="169"/>
  <c r="S29" i="169"/>
  <c r="L29" i="169"/>
  <c r="L28" i="169"/>
  <c r="P27" i="169"/>
  <c r="L27" i="169"/>
  <c r="C27" i="169"/>
  <c r="S26" i="169"/>
  <c r="P26" i="169"/>
  <c r="L26" i="169"/>
  <c r="F26" i="169"/>
  <c r="C26" i="169"/>
  <c r="S25" i="169"/>
  <c r="P25" i="169"/>
  <c r="L25" i="169"/>
  <c r="F25" i="169"/>
  <c r="C25" i="169"/>
  <c r="S24" i="169"/>
  <c r="P24" i="169"/>
  <c r="L24" i="169"/>
  <c r="F24" i="169"/>
  <c r="C24" i="169"/>
  <c r="S23" i="169"/>
  <c r="P23" i="169"/>
  <c r="L23" i="169"/>
  <c r="F23" i="169"/>
  <c r="C23" i="169"/>
  <c r="S22" i="169"/>
  <c r="P22" i="169"/>
  <c r="L22" i="169"/>
  <c r="F22" i="169"/>
  <c r="C22" i="169"/>
  <c r="K20" i="169"/>
  <c r="J20" i="169"/>
  <c r="L18" i="169"/>
  <c r="L17" i="169"/>
  <c r="L16" i="169"/>
  <c r="L15" i="169"/>
  <c r="L14" i="169"/>
  <c r="L13" i="169"/>
  <c r="L12" i="169"/>
  <c r="L11" i="169"/>
  <c r="L10" i="169"/>
  <c r="L9" i="169"/>
  <c r="L8" i="169"/>
  <c r="L7" i="169"/>
  <c r="L6" i="169"/>
  <c r="L5" i="169"/>
  <c r="L4" i="169"/>
  <c r="L3" i="169"/>
  <c r="K1" i="169"/>
  <c r="J1" i="169"/>
  <c r="K60" i="167"/>
  <c r="B71" i="13"/>
  <c r="B37" i="13"/>
  <c r="B204" i="13"/>
  <c r="B238" i="13"/>
  <c r="B84" i="13"/>
  <c r="B245" i="13"/>
  <c r="B80" i="13"/>
  <c r="B117" i="13"/>
  <c r="B272" i="13"/>
  <c r="B161" i="13"/>
  <c r="B216" i="13"/>
  <c r="B38" i="13"/>
  <c r="B274" i="13"/>
  <c r="B79" i="13"/>
  <c r="B220" i="13"/>
  <c r="B230" i="13"/>
  <c r="B213" i="13"/>
  <c r="B75" i="13"/>
  <c r="B147" i="13"/>
  <c r="B224" i="13"/>
  <c r="B143" i="13"/>
  <c r="B267" i="13"/>
  <c r="B262" i="13"/>
  <c r="B6" i="13"/>
  <c r="B249" i="13"/>
  <c r="B160" i="13"/>
  <c r="B99" i="13"/>
  <c r="B200" i="13"/>
  <c r="B177" i="13"/>
  <c r="B141" i="13"/>
  <c r="B67" i="13"/>
  <c r="B30" i="13"/>
  <c r="B179" i="13"/>
  <c r="B222" i="13"/>
  <c r="B95" i="13"/>
  <c r="B50" i="13"/>
  <c r="B244" i="13"/>
  <c r="B138" i="13"/>
  <c r="B203" i="13"/>
  <c r="B47" i="13"/>
  <c r="C30" i="171" a="1"/>
  <c r="B136" i="13"/>
  <c r="B90" i="13"/>
  <c r="B122" i="13"/>
  <c r="B137" i="13"/>
  <c r="B159" i="13"/>
  <c r="B3" i="13"/>
  <c r="B169" i="13"/>
  <c r="B184" i="13"/>
  <c r="B89" i="13"/>
  <c r="B25" i="13"/>
  <c r="B163" i="13"/>
  <c r="B96" i="13"/>
  <c r="B182" i="13"/>
  <c r="B129" i="13"/>
  <c r="B72" i="13"/>
  <c r="B77" i="13"/>
  <c r="B240" i="13"/>
  <c r="B270" i="13"/>
  <c r="B273" i="13"/>
  <c r="B61" i="13"/>
  <c r="B43" i="13"/>
  <c r="B131" i="13"/>
  <c r="B258" i="13"/>
  <c r="B111" i="13"/>
  <c r="B100" i="13"/>
  <c r="B144" i="13"/>
  <c r="B199" i="13"/>
  <c r="B108" i="13"/>
  <c r="B248" i="13"/>
  <c r="B171" i="13"/>
  <c r="B9" i="13"/>
  <c r="B257" i="13"/>
  <c r="B110" i="13"/>
  <c r="B254" i="13"/>
  <c r="B112" i="13"/>
  <c r="B69" i="13"/>
  <c r="B188" i="13"/>
  <c r="B74" i="13"/>
  <c r="B277" i="13"/>
  <c r="B20" i="13"/>
  <c r="B14" i="13"/>
  <c r="B259" i="13"/>
  <c r="B133" i="13"/>
  <c r="B251" i="13"/>
  <c r="B231" i="13"/>
  <c r="B152" i="13"/>
  <c r="C30" i="172" a="1"/>
  <c r="B239" i="13"/>
  <c r="B264" i="13"/>
  <c r="B121" i="13"/>
  <c r="B16" i="13"/>
  <c r="B168" i="13"/>
  <c r="B109" i="13"/>
  <c r="B92" i="13"/>
  <c r="B253" i="13"/>
  <c r="B63" i="13"/>
  <c r="B221" i="13"/>
  <c r="B155" i="13"/>
  <c r="B252" i="13"/>
  <c r="B41" i="13"/>
  <c r="B193" i="13"/>
  <c r="B212" i="13"/>
  <c r="B81" i="13"/>
  <c r="B211" i="13"/>
  <c r="B236" i="13"/>
  <c r="B276" i="13"/>
  <c r="B54" i="13"/>
  <c r="B268" i="13"/>
  <c r="B186" i="13"/>
  <c r="B32" i="13"/>
  <c r="B191" i="13"/>
  <c r="B98" i="13"/>
  <c r="B151" i="13"/>
  <c r="B175" i="13"/>
  <c r="B156" i="13"/>
  <c r="B162" i="13"/>
  <c r="C30" i="170" a="1"/>
  <c r="B139" i="13"/>
  <c r="B223" i="13"/>
  <c r="B12" i="13"/>
  <c r="B145" i="13"/>
  <c r="B192" i="13"/>
  <c r="B107" i="13"/>
  <c r="B232" i="13"/>
  <c r="B269" i="13"/>
  <c r="B217" i="13"/>
  <c r="B176" i="13"/>
  <c r="B149" i="13"/>
  <c r="B64" i="13"/>
  <c r="B194" i="13"/>
  <c r="B35" i="13"/>
  <c r="B227" i="13"/>
  <c r="B62" i="13"/>
  <c r="B140" i="13"/>
  <c r="B34" i="13"/>
  <c r="B68" i="13"/>
  <c r="B170" i="13"/>
  <c r="F29" i="172" a="1"/>
  <c r="B130" i="13"/>
  <c r="B10" i="13"/>
  <c r="B235" i="13"/>
  <c r="B260" i="13"/>
  <c r="B165" i="13"/>
  <c r="B29" i="13"/>
  <c r="B173" i="13"/>
  <c r="B242" i="13"/>
  <c r="B23" i="13"/>
  <c r="B157" i="13"/>
  <c r="B150" i="13"/>
  <c r="B116" i="13"/>
  <c r="B82" i="13"/>
  <c r="B247" i="13"/>
  <c r="B181" i="13"/>
  <c r="B31" i="13"/>
  <c r="B27" i="13"/>
  <c r="B40" i="13"/>
  <c r="B5" i="13"/>
  <c r="B123" i="13"/>
  <c r="B26" i="13"/>
  <c r="B21" i="13"/>
  <c r="B24" i="13"/>
  <c r="C32" i="174" a="1"/>
  <c r="B189" i="13"/>
  <c r="B207" i="13"/>
  <c r="B44" i="13"/>
  <c r="B187" i="13"/>
  <c r="B167" i="13"/>
  <c r="B52" i="13"/>
  <c r="B190" i="13"/>
  <c r="B266" i="13"/>
  <c r="B128" i="13"/>
  <c r="B78" i="13"/>
  <c r="B86" i="13"/>
  <c r="B241" i="13"/>
  <c r="B66" i="13"/>
  <c r="B85" i="13"/>
  <c r="B87" i="13"/>
  <c r="B36" i="13"/>
  <c r="B101" i="13"/>
  <c r="B28" i="13"/>
  <c r="B185" i="13"/>
  <c r="B105" i="13"/>
  <c r="B132" i="13"/>
  <c r="B49" i="13"/>
  <c r="B115" i="13"/>
  <c r="B22" i="13"/>
  <c r="B113" i="13"/>
  <c r="B57" i="13"/>
  <c r="B158" i="13"/>
  <c r="B218" i="13"/>
  <c r="B48" i="13"/>
  <c r="B94" i="13"/>
  <c r="B83" i="13"/>
  <c r="F29" i="171" a="1"/>
  <c r="B250" i="13"/>
  <c r="B198" i="13"/>
  <c r="B55" i="13"/>
  <c r="B265" i="13"/>
  <c r="B42" i="13"/>
  <c r="B234" i="13"/>
  <c r="B120" i="13"/>
  <c r="B197" i="13"/>
  <c r="B208" i="13"/>
  <c r="B76" i="13"/>
  <c r="B148" i="13"/>
  <c r="B164" i="13"/>
  <c r="B210" i="13"/>
  <c r="B166" i="13"/>
  <c r="B219" i="13"/>
  <c r="B39" i="13"/>
  <c r="B65" i="13"/>
  <c r="B18" i="13"/>
  <c r="B206" i="13"/>
  <c r="B119" i="13"/>
  <c r="B53" i="13"/>
  <c r="B114" i="13"/>
  <c r="B126" i="13"/>
  <c r="B135" i="13"/>
  <c r="B225" i="13"/>
  <c r="B195" i="13"/>
  <c r="B174" i="13"/>
  <c r="B125" i="13"/>
  <c r="B233" i="13"/>
  <c r="B183" i="13"/>
  <c r="B226" i="13"/>
  <c r="B7" i="13"/>
  <c r="B104" i="13"/>
  <c r="B73" i="13"/>
  <c r="B146" i="13"/>
  <c r="B60" i="13"/>
  <c r="B237" i="13"/>
  <c r="B134" i="13"/>
  <c r="B209" i="13"/>
  <c r="B271" i="13"/>
  <c r="B228" i="13"/>
  <c r="B202" i="13"/>
  <c r="B11" i="13"/>
  <c r="B8" i="13"/>
  <c r="B91" i="13"/>
  <c r="B118" i="13"/>
  <c r="B263" i="13"/>
  <c r="B243" i="13"/>
  <c r="B93" i="13"/>
  <c r="B56" i="13"/>
  <c r="B256" i="13"/>
  <c r="B142" i="13"/>
  <c r="B255" i="13"/>
  <c r="B102" i="13"/>
  <c r="B33" i="13"/>
  <c r="B201" i="13"/>
  <c r="B229" i="13"/>
  <c r="B178" i="13"/>
  <c r="B70" i="13"/>
  <c r="B275" i="13"/>
  <c r="B196" i="13"/>
  <c r="B172" i="13"/>
  <c r="B261" i="13"/>
  <c r="B46" i="13"/>
  <c r="B59" i="13"/>
  <c r="B4" i="13"/>
  <c r="B205" i="13"/>
  <c r="B51" i="13"/>
  <c r="B15" i="13"/>
  <c r="B19" i="13"/>
  <c r="B58" i="13"/>
  <c r="B154" i="13"/>
  <c r="B153" i="13"/>
  <c r="B17" i="13"/>
  <c r="B103" i="13"/>
  <c r="B106" i="13"/>
  <c r="B13" i="13"/>
  <c r="B97" i="13"/>
  <c r="B124" i="13"/>
  <c r="B88" i="13"/>
  <c r="F29" i="170" a="1"/>
  <c r="F31" i="174" a="1"/>
  <c r="B214" i="13"/>
  <c r="B127" i="13"/>
  <c r="B45" i="13"/>
  <c r="B215" i="13"/>
  <c r="B246" i="13"/>
  <c r="F31" i="174" l="1"/>
  <c r="C32" i="174"/>
  <c r="P32" i="172"/>
  <c r="S27" i="171"/>
  <c r="P28" i="171"/>
  <c r="C30" i="172"/>
  <c r="L20" i="171"/>
  <c r="F29" i="172"/>
  <c r="L1" i="171"/>
  <c r="F27" i="171"/>
  <c r="C28" i="171"/>
  <c r="S27" i="170"/>
  <c r="P28" i="170"/>
  <c r="L20" i="170"/>
  <c r="L1" i="170"/>
  <c r="F27" i="170"/>
  <c r="C28" i="170"/>
  <c r="F29" i="171"/>
  <c r="C30" i="171"/>
  <c r="S27" i="169"/>
  <c r="P28" i="169"/>
  <c r="L20" i="169"/>
  <c r="L1" i="169"/>
  <c r="F27" i="169"/>
  <c r="S31" i="169" s="1"/>
  <c r="C28" i="169"/>
  <c r="F29" i="170"/>
  <c r="C30" i="170"/>
  <c r="L156" i="168"/>
  <c r="L155" i="168"/>
  <c r="L154" i="168"/>
  <c r="L153" i="168"/>
  <c r="L152" i="168"/>
  <c r="L151" i="168"/>
  <c r="L150" i="168"/>
  <c r="L149" i="168"/>
  <c r="L148" i="168"/>
  <c r="L147" i="168"/>
  <c r="L146" i="168"/>
  <c r="L145" i="168"/>
  <c r="L144" i="168"/>
  <c r="L143" i="168"/>
  <c r="L142" i="168"/>
  <c r="L141" i="168"/>
  <c r="L140" i="168"/>
  <c r="L139" i="168"/>
  <c r="L138" i="168"/>
  <c r="L137" i="168"/>
  <c r="L136" i="168"/>
  <c r="L135" i="168"/>
  <c r="L134" i="168"/>
  <c r="L133" i="168"/>
  <c r="L132" i="168"/>
  <c r="L131" i="168"/>
  <c r="L130" i="168"/>
  <c r="L129" i="168"/>
  <c r="L128" i="168"/>
  <c r="L127" i="168"/>
  <c r="L126" i="168"/>
  <c r="L125" i="168"/>
  <c r="L124" i="168"/>
  <c r="L123" i="168"/>
  <c r="L122" i="168"/>
  <c r="L121" i="168"/>
  <c r="L120" i="168"/>
  <c r="L119" i="168"/>
  <c r="L118" i="168"/>
  <c r="L117" i="168"/>
  <c r="L116" i="168"/>
  <c r="L115" i="168"/>
  <c r="L114" i="168"/>
  <c r="L113" i="168"/>
  <c r="L112" i="168"/>
  <c r="L111" i="168"/>
  <c r="L110" i="168"/>
  <c r="L109" i="168"/>
  <c r="L108" i="168"/>
  <c r="L107" i="168"/>
  <c r="L106" i="168"/>
  <c r="L105" i="168"/>
  <c r="L104" i="168"/>
  <c r="L103" i="168"/>
  <c r="L102" i="168"/>
  <c r="L101" i="168"/>
  <c r="L100" i="168"/>
  <c r="L99" i="168"/>
  <c r="L98" i="168"/>
  <c r="L97" i="168"/>
  <c r="L96" i="168"/>
  <c r="L95" i="168"/>
  <c r="L94" i="168"/>
  <c r="L93" i="168"/>
  <c r="L92" i="168"/>
  <c r="L91" i="168"/>
  <c r="L90" i="168"/>
  <c r="L89" i="168"/>
  <c r="L88" i="168"/>
  <c r="L87" i="168"/>
  <c r="L86" i="168"/>
  <c r="L85" i="168"/>
  <c r="L84" i="168"/>
  <c r="L83" i="168"/>
  <c r="L82" i="168"/>
  <c r="L81" i="168"/>
  <c r="L80" i="168"/>
  <c r="L79" i="168"/>
  <c r="L78" i="168"/>
  <c r="L77" i="168"/>
  <c r="L76" i="168"/>
  <c r="L75" i="168"/>
  <c r="L74" i="168"/>
  <c r="L73" i="168"/>
  <c r="L72" i="168"/>
  <c r="L71" i="168"/>
  <c r="L70" i="168"/>
  <c r="L69" i="168"/>
  <c r="L68" i="168"/>
  <c r="L67" i="168"/>
  <c r="L66" i="168"/>
  <c r="L65" i="168"/>
  <c r="L64" i="168"/>
  <c r="L63" i="168"/>
  <c r="L62" i="168"/>
  <c r="L61" i="168"/>
  <c r="L60" i="168"/>
  <c r="L59" i="168"/>
  <c r="L58" i="168"/>
  <c r="L57" i="168"/>
  <c r="L56" i="168"/>
  <c r="L55" i="168"/>
  <c r="L54" i="168"/>
  <c r="L53" i="168"/>
  <c r="L52" i="168"/>
  <c r="L51" i="168"/>
  <c r="L50" i="168"/>
  <c r="L49" i="168"/>
  <c r="L48" i="168"/>
  <c r="L47" i="168"/>
  <c r="L46" i="168"/>
  <c r="L45" i="168"/>
  <c r="L44" i="168"/>
  <c r="L43" i="168"/>
  <c r="L42" i="168"/>
  <c r="L41" i="168"/>
  <c r="L40" i="168"/>
  <c r="L39" i="168"/>
  <c r="L38" i="168"/>
  <c r="L37" i="168"/>
  <c r="L36" i="168"/>
  <c r="L35" i="168"/>
  <c r="L34" i="168"/>
  <c r="L33" i="168"/>
  <c r="L32" i="168"/>
  <c r="L31" i="168"/>
  <c r="P30" i="168"/>
  <c r="L30" i="168"/>
  <c r="S29" i="168"/>
  <c r="L29" i="168"/>
  <c r="L28" i="168"/>
  <c r="P27" i="168"/>
  <c r="L27" i="168"/>
  <c r="C27" i="168"/>
  <c r="S26" i="168"/>
  <c r="P26" i="168"/>
  <c r="L26" i="168"/>
  <c r="F26" i="168"/>
  <c r="C26" i="168"/>
  <c r="S25" i="168"/>
  <c r="P25" i="168"/>
  <c r="L25" i="168"/>
  <c r="F25" i="168"/>
  <c r="C25" i="168"/>
  <c r="S24" i="168"/>
  <c r="P24" i="168"/>
  <c r="L24" i="168"/>
  <c r="F24" i="168"/>
  <c r="C24" i="168"/>
  <c r="S23" i="168"/>
  <c r="P23" i="168"/>
  <c r="L23" i="168"/>
  <c r="F23" i="168"/>
  <c r="C23" i="168"/>
  <c r="S22" i="168"/>
  <c r="P22" i="168"/>
  <c r="L22" i="168"/>
  <c r="F22" i="168"/>
  <c r="C22" i="168"/>
  <c r="K20" i="168"/>
  <c r="J20" i="168"/>
  <c r="L18" i="168"/>
  <c r="L17" i="168"/>
  <c r="L16" i="168"/>
  <c r="L15" i="168"/>
  <c r="L14" i="168"/>
  <c r="L13" i="168"/>
  <c r="L12" i="168"/>
  <c r="L11" i="168"/>
  <c r="L10" i="168"/>
  <c r="L9" i="168"/>
  <c r="L8" i="168"/>
  <c r="L7" i="168"/>
  <c r="L6" i="168"/>
  <c r="L5" i="168"/>
  <c r="L4" i="168"/>
  <c r="L3" i="168"/>
  <c r="K1" i="168"/>
  <c r="J1" i="168"/>
  <c r="L148" i="167"/>
  <c r="L147" i="167"/>
  <c r="L146" i="167"/>
  <c r="L145" i="167"/>
  <c r="L144" i="167"/>
  <c r="L143" i="167"/>
  <c r="L142" i="167"/>
  <c r="L141" i="167"/>
  <c r="L140" i="167"/>
  <c r="L139" i="167"/>
  <c r="L138" i="167"/>
  <c r="L137" i="167"/>
  <c r="L136" i="167"/>
  <c r="L135" i="167"/>
  <c r="L134" i="167"/>
  <c r="L133" i="167"/>
  <c r="L132" i="167"/>
  <c r="L131" i="167"/>
  <c r="L130" i="167"/>
  <c r="L129" i="167"/>
  <c r="L128" i="167"/>
  <c r="L127" i="167"/>
  <c r="L126" i="167"/>
  <c r="L125" i="167"/>
  <c r="L124" i="167"/>
  <c r="L123" i="167"/>
  <c r="L122" i="167"/>
  <c r="L121" i="167"/>
  <c r="L120" i="167"/>
  <c r="L119" i="167"/>
  <c r="L118" i="167"/>
  <c r="L117" i="167"/>
  <c r="L116" i="167"/>
  <c r="L115" i="167"/>
  <c r="L114" i="167"/>
  <c r="L113" i="167"/>
  <c r="L112" i="167"/>
  <c r="L111" i="167"/>
  <c r="L110" i="167"/>
  <c r="L109" i="167"/>
  <c r="L108" i="167"/>
  <c r="L107" i="167"/>
  <c r="L106" i="167"/>
  <c r="L105" i="167"/>
  <c r="L104" i="167"/>
  <c r="L103" i="167"/>
  <c r="L102" i="167"/>
  <c r="L101" i="167"/>
  <c r="L100" i="167"/>
  <c r="L99" i="167"/>
  <c r="L98" i="167"/>
  <c r="L97" i="167"/>
  <c r="L96" i="167"/>
  <c r="L95" i="167"/>
  <c r="L94" i="167"/>
  <c r="L93" i="167"/>
  <c r="L92" i="167"/>
  <c r="L91" i="167"/>
  <c r="L90" i="167"/>
  <c r="L89" i="167"/>
  <c r="L88" i="167"/>
  <c r="L87" i="167"/>
  <c r="L86" i="167"/>
  <c r="L85" i="167"/>
  <c r="L84" i="167"/>
  <c r="L83" i="167"/>
  <c r="L82" i="167"/>
  <c r="L81" i="167"/>
  <c r="L80" i="167"/>
  <c r="L79" i="167"/>
  <c r="L78" i="167"/>
  <c r="L77" i="167"/>
  <c r="L76" i="167"/>
  <c r="L75" i="167"/>
  <c r="L74" i="167"/>
  <c r="L73" i="167"/>
  <c r="L72" i="167"/>
  <c r="L71" i="167"/>
  <c r="L70" i="167"/>
  <c r="L69" i="167"/>
  <c r="L68" i="167"/>
  <c r="L67" i="167"/>
  <c r="L66" i="167"/>
  <c r="L65" i="167"/>
  <c r="L64" i="167"/>
  <c r="L63" i="167"/>
  <c r="L62" i="167"/>
  <c r="L61" i="167"/>
  <c r="L60" i="167"/>
  <c r="L59" i="167"/>
  <c r="L58" i="167"/>
  <c r="L57" i="167"/>
  <c r="L56" i="167"/>
  <c r="L55" i="167"/>
  <c r="L54" i="167"/>
  <c r="L53" i="167"/>
  <c r="L52" i="167"/>
  <c r="L51" i="167"/>
  <c r="L50" i="167"/>
  <c r="L49" i="167"/>
  <c r="L48" i="167"/>
  <c r="L47" i="167"/>
  <c r="L46" i="167"/>
  <c r="L45" i="167"/>
  <c r="L44" i="167"/>
  <c r="L43" i="167"/>
  <c r="L42" i="167"/>
  <c r="L41" i="167"/>
  <c r="L40" i="167"/>
  <c r="L39" i="167"/>
  <c r="L38" i="167"/>
  <c r="L37" i="167"/>
  <c r="L36" i="167"/>
  <c r="L35" i="167"/>
  <c r="L34" i="167"/>
  <c r="L33" i="167"/>
  <c r="L32" i="167"/>
  <c r="L31" i="167"/>
  <c r="P30" i="167"/>
  <c r="L30" i="167"/>
  <c r="S29" i="167"/>
  <c r="L29" i="167"/>
  <c r="L28" i="167"/>
  <c r="P27" i="167"/>
  <c r="L27" i="167"/>
  <c r="C27" i="167"/>
  <c r="S26" i="167"/>
  <c r="P26" i="167"/>
  <c r="L26" i="167"/>
  <c r="F26" i="167"/>
  <c r="C26" i="167"/>
  <c r="S25" i="167"/>
  <c r="P25" i="167"/>
  <c r="L25" i="167"/>
  <c r="F25" i="167"/>
  <c r="C25" i="167"/>
  <c r="S24" i="167"/>
  <c r="P24" i="167"/>
  <c r="L24" i="167"/>
  <c r="F24" i="167"/>
  <c r="C24" i="167"/>
  <c r="S23" i="167"/>
  <c r="P23" i="167"/>
  <c r="L23" i="167"/>
  <c r="F23" i="167"/>
  <c r="C23" i="167"/>
  <c r="S22" i="167"/>
  <c r="P22" i="167"/>
  <c r="L22" i="167"/>
  <c r="F22" i="167"/>
  <c r="C22" i="167"/>
  <c r="K20" i="167"/>
  <c r="J20" i="167"/>
  <c r="L18" i="167"/>
  <c r="L17" i="167"/>
  <c r="L16" i="167"/>
  <c r="L15" i="167"/>
  <c r="L14" i="167"/>
  <c r="L13" i="167"/>
  <c r="L12" i="167"/>
  <c r="L11" i="167"/>
  <c r="L10" i="167"/>
  <c r="L9" i="167"/>
  <c r="L8" i="167"/>
  <c r="L7" i="167"/>
  <c r="L6" i="167"/>
  <c r="L5" i="167"/>
  <c r="L4" i="167"/>
  <c r="L3" i="167"/>
  <c r="K1" i="167"/>
  <c r="J1" i="167"/>
  <c r="L165" i="166"/>
  <c r="L164" i="166"/>
  <c r="L163" i="166"/>
  <c r="L162" i="166"/>
  <c r="L161" i="166"/>
  <c r="L160" i="166"/>
  <c r="L159" i="166"/>
  <c r="L158" i="166"/>
  <c r="L157" i="166"/>
  <c r="L156" i="166"/>
  <c r="L155" i="166"/>
  <c r="L154" i="166"/>
  <c r="L153" i="166"/>
  <c r="L152" i="166"/>
  <c r="L151" i="166"/>
  <c r="L150" i="166"/>
  <c r="L149" i="166"/>
  <c r="L148" i="166"/>
  <c r="L147" i="166"/>
  <c r="L146" i="166"/>
  <c r="L145" i="166"/>
  <c r="L144" i="166"/>
  <c r="L143" i="166"/>
  <c r="L142" i="166"/>
  <c r="L141" i="166"/>
  <c r="L140" i="166"/>
  <c r="L139" i="166"/>
  <c r="L138" i="166"/>
  <c r="L137" i="166"/>
  <c r="L136" i="166"/>
  <c r="L135" i="166"/>
  <c r="L134" i="166"/>
  <c r="L133" i="166"/>
  <c r="L132" i="166"/>
  <c r="L131" i="166"/>
  <c r="L130" i="166"/>
  <c r="L129" i="166"/>
  <c r="L128" i="166"/>
  <c r="L127" i="166"/>
  <c r="L126" i="166"/>
  <c r="L125" i="166"/>
  <c r="L124" i="166"/>
  <c r="L123" i="166"/>
  <c r="L122" i="166"/>
  <c r="L121" i="166"/>
  <c r="L120" i="166"/>
  <c r="L119" i="166"/>
  <c r="L118" i="166"/>
  <c r="L117" i="166"/>
  <c r="L116" i="166"/>
  <c r="L115" i="166"/>
  <c r="L114" i="166"/>
  <c r="L113" i="166"/>
  <c r="L112" i="166"/>
  <c r="L111" i="166"/>
  <c r="L110" i="166"/>
  <c r="L109" i="166"/>
  <c r="L108" i="166"/>
  <c r="L107" i="166"/>
  <c r="L106" i="166"/>
  <c r="L105" i="166"/>
  <c r="L104" i="166"/>
  <c r="L103" i="166"/>
  <c r="L102" i="166"/>
  <c r="L101" i="166"/>
  <c r="L100" i="166"/>
  <c r="L99" i="166"/>
  <c r="L98" i="166"/>
  <c r="L97" i="166"/>
  <c r="L96" i="166"/>
  <c r="L95" i="166"/>
  <c r="L94" i="166"/>
  <c r="L93" i="166"/>
  <c r="L92" i="166"/>
  <c r="L91" i="166"/>
  <c r="L90" i="166"/>
  <c r="L89" i="166"/>
  <c r="L88" i="166"/>
  <c r="L87" i="166"/>
  <c r="L86" i="166"/>
  <c r="L85" i="166"/>
  <c r="L84" i="166"/>
  <c r="L83" i="166"/>
  <c r="L82" i="166"/>
  <c r="L81" i="166"/>
  <c r="L80" i="166"/>
  <c r="L79" i="166"/>
  <c r="L78" i="166"/>
  <c r="L77" i="166"/>
  <c r="L76" i="166"/>
  <c r="L75" i="166"/>
  <c r="L74" i="166"/>
  <c r="L73" i="166"/>
  <c r="L72" i="166"/>
  <c r="L71" i="166"/>
  <c r="L70" i="166"/>
  <c r="L69" i="166"/>
  <c r="L68" i="166"/>
  <c r="L67" i="166"/>
  <c r="L66" i="166"/>
  <c r="L65" i="166"/>
  <c r="L64" i="166"/>
  <c r="L63" i="166"/>
  <c r="L62" i="166"/>
  <c r="L61" i="166"/>
  <c r="L60" i="166"/>
  <c r="L59" i="166"/>
  <c r="L58" i="166"/>
  <c r="L57" i="166"/>
  <c r="L56" i="166"/>
  <c r="L55" i="166"/>
  <c r="L54" i="166"/>
  <c r="L53" i="166"/>
  <c r="L52" i="166"/>
  <c r="L51" i="166"/>
  <c r="L50" i="166"/>
  <c r="L49" i="166"/>
  <c r="L48" i="166"/>
  <c r="L47" i="166"/>
  <c r="L46" i="166"/>
  <c r="L45" i="166"/>
  <c r="L44" i="166"/>
  <c r="L43" i="166"/>
  <c r="L42" i="166"/>
  <c r="L41" i="166"/>
  <c r="L40" i="166"/>
  <c r="L39" i="166"/>
  <c r="L38" i="166"/>
  <c r="L37" i="166"/>
  <c r="L36" i="166"/>
  <c r="L35" i="166"/>
  <c r="L34" i="166"/>
  <c r="L33" i="166"/>
  <c r="L32" i="166"/>
  <c r="L31" i="166"/>
  <c r="P30" i="166"/>
  <c r="L30" i="166"/>
  <c r="S29" i="166"/>
  <c r="L29" i="166"/>
  <c r="L28" i="166"/>
  <c r="P27" i="166"/>
  <c r="L27" i="166"/>
  <c r="C27" i="166"/>
  <c r="S26" i="166"/>
  <c r="P26" i="166"/>
  <c r="L26" i="166"/>
  <c r="F26" i="166"/>
  <c r="C26" i="166"/>
  <c r="S25" i="166"/>
  <c r="P25" i="166"/>
  <c r="L25" i="166"/>
  <c r="F25" i="166"/>
  <c r="C25" i="166"/>
  <c r="S24" i="166"/>
  <c r="P24" i="166"/>
  <c r="L24" i="166"/>
  <c r="F24" i="166"/>
  <c r="C24" i="166"/>
  <c r="S23" i="166"/>
  <c r="P23" i="166"/>
  <c r="L23" i="166"/>
  <c r="F23" i="166"/>
  <c r="C23" i="166"/>
  <c r="S22" i="166"/>
  <c r="P22" i="166"/>
  <c r="L22" i="166"/>
  <c r="F22" i="166"/>
  <c r="C22" i="166"/>
  <c r="K20" i="166"/>
  <c r="J20" i="166"/>
  <c r="L18" i="166"/>
  <c r="L17" i="166"/>
  <c r="L16" i="166"/>
  <c r="L15" i="166"/>
  <c r="L14" i="166"/>
  <c r="L13" i="166"/>
  <c r="L12" i="166"/>
  <c r="L11" i="166"/>
  <c r="L10" i="166"/>
  <c r="L9" i="166"/>
  <c r="L8" i="166"/>
  <c r="L7" i="166"/>
  <c r="L6" i="166"/>
  <c r="L5" i="166"/>
  <c r="L4" i="166"/>
  <c r="L3" i="166"/>
  <c r="K1" i="166"/>
  <c r="J1" i="166"/>
  <c r="L151" i="165"/>
  <c r="L150" i="165"/>
  <c r="L149" i="165"/>
  <c r="L148" i="165"/>
  <c r="L147" i="165"/>
  <c r="L146" i="165"/>
  <c r="L145" i="165"/>
  <c r="L144" i="165"/>
  <c r="L143" i="165"/>
  <c r="L142" i="165"/>
  <c r="L141" i="165"/>
  <c r="L140" i="165"/>
  <c r="L139" i="165"/>
  <c r="L138" i="165"/>
  <c r="L137" i="165"/>
  <c r="L136" i="165"/>
  <c r="L135" i="165"/>
  <c r="L134" i="165"/>
  <c r="L133" i="165"/>
  <c r="L132" i="165"/>
  <c r="L131" i="165"/>
  <c r="L130" i="165"/>
  <c r="L129" i="165"/>
  <c r="L128" i="165"/>
  <c r="L127" i="165"/>
  <c r="L126" i="165"/>
  <c r="L125" i="165"/>
  <c r="L124" i="165"/>
  <c r="L123" i="165"/>
  <c r="L122" i="165"/>
  <c r="L121" i="165"/>
  <c r="L120" i="165"/>
  <c r="L119" i="165"/>
  <c r="L118" i="165"/>
  <c r="L117" i="165"/>
  <c r="L116" i="165"/>
  <c r="L115" i="165"/>
  <c r="L114" i="165"/>
  <c r="L113" i="165"/>
  <c r="L112" i="165"/>
  <c r="L111" i="165"/>
  <c r="L110" i="165"/>
  <c r="L109" i="165"/>
  <c r="L108" i="165"/>
  <c r="L107" i="165"/>
  <c r="L106" i="165"/>
  <c r="L105" i="165"/>
  <c r="L104" i="165"/>
  <c r="L103" i="165"/>
  <c r="L102" i="165"/>
  <c r="L101" i="165"/>
  <c r="L100" i="165"/>
  <c r="L99" i="165"/>
  <c r="L98" i="165"/>
  <c r="L97" i="165"/>
  <c r="L96" i="165"/>
  <c r="L95" i="165"/>
  <c r="L94" i="165"/>
  <c r="L93" i="165"/>
  <c r="L92" i="165"/>
  <c r="L91" i="165"/>
  <c r="L90" i="165"/>
  <c r="L89" i="165"/>
  <c r="L88" i="165"/>
  <c r="L87" i="165"/>
  <c r="L86" i="165"/>
  <c r="L85" i="165"/>
  <c r="L84" i="165"/>
  <c r="L83" i="165"/>
  <c r="L82" i="165"/>
  <c r="L81" i="165"/>
  <c r="L80" i="165"/>
  <c r="L79" i="165"/>
  <c r="L78" i="165"/>
  <c r="L77" i="165"/>
  <c r="L76" i="165"/>
  <c r="L75" i="165"/>
  <c r="L74" i="165"/>
  <c r="L73" i="165"/>
  <c r="L72" i="165"/>
  <c r="L71" i="165"/>
  <c r="L70" i="165"/>
  <c r="L69" i="165"/>
  <c r="L68" i="165"/>
  <c r="L67" i="165"/>
  <c r="L66" i="165"/>
  <c r="L65" i="165"/>
  <c r="L64" i="165"/>
  <c r="L63" i="165"/>
  <c r="L62" i="165"/>
  <c r="L61" i="165"/>
  <c r="L60" i="165"/>
  <c r="L59" i="165"/>
  <c r="L58" i="165"/>
  <c r="L57" i="165"/>
  <c r="L56" i="165"/>
  <c r="L55" i="165"/>
  <c r="L54" i="165"/>
  <c r="L53" i="165"/>
  <c r="L52" i="165"/>
  <c r="L51" i="165"/>
  <c r="L50" i="165"/>
  <c r="L49" i="165"/>
  <c r="L48" i="165"/>
  <c r="L47" i="165"/>
  <c r="L46" i="165"/>
  <c r="L45" i="165"/>
  <c r="L44" i="165"/>
  <c r="L43" i="165"/>
  <c r="L42" i="165"/>
  <c r="L41" i="165"/>
  <c r="L40" i="165"/>
  <c r="L39" i="165"/>
  <c r="L38" i="165"/>
  <c r="L37" i="165"/>
  <c r="L36" i="165"/>
  <c r="L35" i="165"/>
  <c r="L34" i="165"/>
  <c r="L33" i="165"/>
  <c r="L32" i="165"/>
  <c r="L31" i="165"/>
  <c r="P30" i="165"/>
  <c r="L30" i="165"/>
  <c r="S29" i="165"/>
  <c r="L29" i="165"/>
  <c r="L28" i="165"/>
  <c r="P27" i="165"/>
  <c r="L27" i="165"/>
  <c r="C27" i="165"/>
  <c r="S26" i="165"/>
  <c r="P26" i="165"/>
  <c r="L26" i="165"/>
  <c r="F26" i="165"/>
  <c r="C26" i="165"/>
  <c r="S25" i="165"/>
  <c r="P25" i="165"/>
  <c r="L25" i="165"/>
  <c r="F25" i="165"/>
  <c r="C25" i="165"/>
  <c r="S24" i="165"/>
  <c r="P24" i="165"/>
  <c r="L24" i="165"/>
  <c r="F24" i="165"/>
  <c r="C24" i="165"/>
  <c r="S23" i="165"/>
  <c r="P23" i="165"/>
  <c r="L23" i="165"/>
  <c r="F23" i="165"/>
  <c r="C23" i="165"/>
  <c r="S22" i="165"/>
  <c r="P22" i="165"/>
  <c r="L22" i="165"/>
  <c r="F22" i="165"/>
  <c r="C22" i="165"/>
  <c r="K20" i="165"/>
  <c r="J20" i="165"/>
  <c r="L18" i="165"/>
  <c r="L17" i="165"/>
  <c r="L16" i="165"/>
  <c r="L15" i="165"/>
  <c r="L14" i="165"/>
  <c r="L13" i="165"/>
  <c r="L12" i="165"/>
  <c r="L11" i="165"/>
  <c r="L10" i="165"/>
  <c r="L9" i="165"/>
  <c r="L8" i="165"/>
  <c r="L7" i="165"/>
  <c r="L6" i="165"/>
  <c r="L5" i="165"/>
  <c r="L4" i="165"/>
  <c r="L3" i="165"/>
  <c r="K1" i="165"/>
  <c r="J1" i="165"/>
  <c r="L162" i="164"/>
  <c r="L161" i="164"/>
  <c r="L160" i="164"/>
  <c r="L159" i="164"/>
  <c r="L158" i="164"/>
  <c r="L157" i="164"/>
  <c r="L156" i="164"/>
  <c r="L155" i="164"/>
  <c r="L154" i="164"/>
  <c r="L153" i="164"/>
  <c r="L152" i="164"/>
  <c r="L151" i="164"/>
  <c r="L150" i="164"/>
  <c r="L149" i="164"/>
  <c r="L148" i="164"/>
  <c r="L147" i="164"/>
  <c r="L146" i="164"/>
  <c r="L145" i="164"/>
  <c r="L144" i="164"/>
  <c r="L143" i="164"/>
  <c r="L142" i="164"/>
  <c r="L141" i="164"/>
  <c r="L140" i="164"/>
  <c r="L139" i="164"/>
  <c r="L138" i="164"/>
  <c r="L137" i="164"/>
  <c r="L136" i="164"/>
  <c r="L135" i="164"/>
  <c r="L134" i="164"/>
  <c r="L133" i="164"/>
  <c r="L132" i="164"/>
  <c r="L131" i="164"/>
  <c r="L130" i="164"/>
  <c r="L129" i="164"/>
  <c r="L128" i="164"/>
  <c r="L127" i="164"/>
  <c r="L126" i="164"/>
  <c r="L125" i="164"/>
  <c r="L124" i="164"/>
  <c r="L123" i="164"/>
  <c r="L122" i="164"/>
  <c r="L121" i="164"/>
  <c r="L120" i="164"/>
  <c r="L119" i="164"/>
  <c r="L118" i="164"/>
  <c r="L117" i="164"/>
  <c r="L116" i="164"/>
  <c r="L115" i="164"/>
  <c r="L114" i="164"/>
  <c r="L113" i="164"/>
  <c r="L112" i="164"/>
  <c r="L111" i="164"/>
  <c r="L110" i="164"/>
  <c r="L109" i="164"/>
  <c r="L108" i="164"/>
  <c r="L107" i="164"/>
  <c r="L106" i="164"/>
  <c r="L105" i="164"/>
  <c r="L104" i="164"/>
  <c r="L103" i="164"/>
  <c r="L102" i="164"/>
  <c r="L101" i="164"/>
  <c r="L100" i="164"/>
  <c r="L99" i="164"/>
  <c r="L98" i="164"/>
  <c r="L97" i="164"/>
  <c r="L96" i="164"/>
  <c r="L95" i="164"/>
  <c r="L94" i="164"/>
  <c r="L93" i="164"/>
  <c r="L92" i="164"/>
  <c r="L91" i="164"/>
  <c r="L90" i="164"/>
  <c r="L89" i="164"/>
  <c r="L88" i="164"/>
  <c r="L87" i="164"/>
  <c r="L86" i="164"/>
  <c r="L85" i="164"/>
  <c r="L84" i="164"/>
  <c r="L83" i="164"/>
  <c r="L82" i="164"/>
  <c r="L81" i="164"/>
  <c r="L80" i="164"/>
  <c r="L79" i="164"/>
  <c r="L78" i="164"/>
  <c r="L77" i="164"/>
  <c r="L76" i="164"/>
  <c r="L75" i="164"/>
  <c r="L74" i="164"/>
  <c r="L73" i="164"/>
  <c r="L72" i="164"/>
  <c r="L71" i="164"/>
  <c r="L70" i="164"/>
  <c r="L69" i="164"/>
  <c r="L68" i="164"/>
  <c r="L67" i="164"/>
  <c r="L66" i="164"/>
  <c r="L65" i="164"/>
  <c r="L64" i="164"/>
  <c r="L63" i="164"/>
  <c r="L62" i="164"/>
  <c r="L61" i="164"/>
  <c r="L60" i="164"/>
  <c r="L59" i="164"/>
  <c r="L58" i="164"/>
  <c r="L57" i="164"/>
  <c r="L56" i="164"/>
  <c r="L55" i="164"/>
  <c r="L54" i="164"/>
  <c r="L53" i="164"/>
  <c r="L52" i="164"/>
  <c r="L51" i="164"/>
  <c r="L50" i="164"/>
  <c r="L49" i="164"/>
  <c r="L48" i="164"/>
  <c r="L47" i="164"/>
  <c r="L46" i="164"/>
  <c r="L45" i="164"/>
  <c r="L44" i="164"/>
  <c r="L43" i="164"/>
  <c r="L42" i="164"/>
  <c r="L41" i="164"/>
  <c r="L40" i="164"/>
  <c r="L39" i="164"/>
  <c r="L38" i="164"/>
  <c r="L37" i="164"/>
  <c r="L36" i="164"/>
  <c r="L35" i="164"/>
  <c r="L34" i="164"/>
  <c r="L33" i="164"/>
  <c r="L32" i="164"/>
  <c r="L31" i="164"/>
  <c r="P30" i="164"/>
  <c r="L30" i="164"/>
  <c r="S29" i="164"/>
  <c r="L29" i="164"/>
  <c r="L28" i="164"/>
  <c r="P27" i="164"/>
  <c r="L27" i="164"/>
  <c r="C27" i="164"/>
  <c r="S26" i="164"/>
  <c r="P26" i="164"/>
  <c r="L26" i="164"/>
  <c r="F26" i="164"/>
  <c r="C26" i="164"/>
  <c r="S25" i="164"/>
  <c r="P25" i="164"/>
  <c r="L25" i="164"/>
  <c r="F25" i="164"/>
  <c r="C25" i="164"/>
  <c r="S24" i="164"/>
  <c r="P24" i="164"/>
  <c r="L24" i="164"/>
  <c r="F24" i="164"/>
  <c r="C24" i="164"/>
  <c r="S23" i="164"/>
  <c r="P23" i="164"/>
  <c r="L23" i="164"/>
  <c r="F23" i="164"/>
  <c r="C23" i="164"/>
  <c r="S22" i="164"/>
  <c r="P22" i="164"/>
  <c r="L22" i="164"/>
  <c r="F22" i="164"/>
  <c r="C22" i="164"/>
  <c r="K20" i="164"/>
  <c r="J20" i="164"/>
  <c r="L18" i="164"/>
  <c r="L17" i="164"/>
  <c r="L16" i="164"/>
  <c r="L15" i="164"/>
  <c r="L14" i="164"/>
  <c r="L13" i="164"/>
  <c r="L12" i="164"/>
  <c r="L11" i="164"/>
  <c r="L10" i="164"/>
  <c r="L9" i="164"/>
  <c r="L8" i="164"/>
  <c r="L7" i="164"/>
  <c r="L6" i="164"/>
  <c r="L5" i="164"/>
  <c r="L4" i="164"/>
  <c r="L3" i="164"/>
  <c r="K1" i="164"/>
  <c r="J1" i="164"/>
  <c r="K126" i="162"/>
  <c r="K20" i="162" s="1"/>
  <c r="L151" i="163"/>
  <c r="L150" i="163"/>
  <c r="L149" i="163"/>
  <c r="L148" i="163"/>
  <c r="L147" i="163"/>
  <c r="L146" i="163"/>
  <c r="L145" i="163"/>
  <c r="L144" i="163"/>
  <c r="L143" i="163"/>
  <c r="L142" i="163"/>
  <c r="L141" i="163"/>
  <c r="L140" i="163"/>
  <c r="L139" i="163"/>
  <c r="L138" i="163"/>
  <c r="L137" i="163"/>
  <c r="L136" i="163"/>
  <c r="L135" i="163"/>
  <c r="L134" i="163"/>
  <c r="L133" i="163"/>
  <c r="L132" i="163"/>
  <c r="L131" i="163"/>
  <c r="L130" i="163"/>
  <c r="L129" i="163"/>
  <c r="L128" i="163"/>
  <c r="L127" i="163"/>
  <c r="L126" i="163"/>
  <c r="L125" i="163"/>
  <c r="L124" i="163"/>
  <c r="L123" i="163"/>
  <c r="L122" i="163"/>
  <c r="L121" i="163"/>
  <c r="L120" i="163"/>
  <c r="L119" i="163"/>
  <c r="L118" i="163"/>
  <c r="L117" i="163"/>
  <c r="L116" i="163"/>
  <c r="L115" i="163"/>
  <c r="L114" i="163"/>
  <c r="L113" i="163"/>
  <c r="L112" i="163"/>
  <c r="L111" i="163"/>
  <c r="L110" i="163"/>
  <c r="L109" i="163"/>
  <c r="L108" i="163"/>
  <c r="L107" i="163"/>
  <c r="L106" i="163"/>
  <c r="L105" i="163"/>
  <c r="L104" i="163"/>
  <c r="L103" i="163"/>
  <c r="L102" i="163"/>
  <c r="L101" i="163"/>
  <c r="L100" i="163"/>
  <c r="L99" i="163"/>
  <c r="L98" i="163"/>
  <c r="L97" i="163"/>
  <c r="L96" i="163"/>
  <c r="L95" i="163"/>
  <c r="L94" i="163"/>
  <c r="L93" i="163"/>
  <c r="L92" i="163"/>
  <c r="L91" i="163"/>
  <c r="L90" i="163"/>
  <c r="L89" i="163"/>
  <c r="L88" i="163"/>
  <c r="L87" i="163"/>
  <c r="L86" i="163"/>
  <c r="L85" i="163"/>
  <c r="L84" i="163"/>
  <c r="L83" i="163"/>
  <c r="L82" i="163"/>
  <c r="L81" i="163"/>
  <c r="L80" i="163"/>
  <c r="L79" i="163"/>
  <c r="L78" i="163"/>
  <c r="L77" i="163"/>
  <c r="L76" i="163"/>
  <c r="L75" i="163"/>
  <c r="L74" i="163"/>
  <c r="L73" i="163"/>
  <c r="L72" i="163"/>
  <c r="L71" i="163"/>
  <c r="L70" i="163"/>
  <c r="L69" i="163"/>
  <c r="L68" i="163"/>
  <c r="L67" i="163"/>
  <c r="L66" i="163"/>
  <c r="L65" i="163"/>
  <c r="L64" i="163"/>
  <c r="L63" i="163"/>
  <c r="L62" i="163"/>
  <c r="L61" i="163"/>
  <c r="L60" i="163"/>
  <c r="L59" i="163"/>
  <c r="L58" i="163"/>
  <c r="L57" i="163"/>
  <c r="L56" i="163"/>
  <c r="L55" i="163"/>
  <c r="L54" i="163"/>
  <c r="L53" i="163"/>
  <c r="L52" i="163"/>
  <c r="L51" i="163"/>
  <c r="L50" i="163"/>
  <c r="L49" i="163"/>
  <c r="L48" i="163"/>
  <c r="L47" i="163"/>
  <c r="L46" i="163"/>
  <c r="L45" i="163"/>
  <c r="L44" i="163"/>
  <c r="L43" i="163"/>
  <c r="L42" i="163"/>
  <c r="L41" i="163"/>
  <c r="L40" i="163"/>
  <c r="L39" i="163"/>
  <c r="L38" i="163"/>
  <c r="L37" i="163"/>
  <c r="L36" i="163"/>
  <c r="L35" i="163"/>
  <c r="L34" i="163"/>
  <c r="L33" i="163"/>
  <c r="L32" i="163"/>
  <c r="L31" i="163"/>
  <c r="P30" i="163"/>
  <c r="L30" i="163"/>
  <c r="S29" i="163"/>
  <c r="L29" i="163"/>
  <c r="L28" i="163"/>
  <c r="P27" i="163"/>
  <c r="L27" i="163"/>
  <c r="C27" i="163"/>
  <c r="S26" i="163"/>
  <c r="P26" i="163"/>
  <c r="L26" i="163"/>
  <c r="F26" i="163"/>
  <c r="C26" i="163"/>
  <c r="S25" i="163"/>
  <c r="P25" i="163"/>
  <c r="L25" i="163"/>
  <c r="F25" i="163"/>
  <c r="C25" i="163"/>
  <c r="S24" i="163"/>
  <c r="P24" i="163"/>
  <c r="L24" i="163"/>
  <c r="F24" i="163"/>
  <c r="C24" i="163"/>
  <c r="S23" i="163"/>
  <c r="P23" i="163"/>
  <c r="L23" i="163"/>
  <c r="F23" i="163"/>
  <c r="C23" i="163"/>
  <c r="S22" i="163"/>
  <c r="P22" i="163"/>
  <c r="L22" i="163"/>
  <c r="F22" i="163"/>
  <c r="C22" i="163"/>
  <c r="K20" i="163"/>
  <c r="J20" i="163"/>
  <c r="L18" i="163"/>
  <c r="L17" i="163"/>
  <c r="L16" i="163"/>
  <c r="L15" i="163"/>
  <c r="L14" i="163"/>
  <c r="L13" i="163"/>
  <c r="L12" i="163"/>
  <c r="L11" i="163"/>
  <c r="L10" i="163"/>
  <c r="L9" i="163"/>
  <c r="L8" i="163"/>
  <c r="L7" i="163"/>
  <c r="L6" i="163"/>
  <c r="L5" i="163"/>
  <c r="L4" i="163"/>
  <c r="L3" i="163"/>
  <c r="K1" i="163"/>
  <c r="J1" i="163"/>
  <c r="L143" i="162"/>
  <c r="L142" i="162"/>
  <c r="L141" i="162"/>
  <c r="L140" i="162"/>
  <c r="L139" i="162"/>
  <c r="L138" i="162"/>
  <c r="L137" i="162"/>
  <c r="L136" i="162"/>
  <c r="L135" i="162"/>
  <c r="L134" i="162"/>
  <c r="L133" i="162"/>
  <c r="L132" i="162"/>
  <c r="L131" i="162"/>
  <c r="L130" i="162"/>
  <c r="L129" i="162"/>
  <c r="L128" i="162"/>
  <c r="L127" i="162"/>
  <c r="L125" i="162"/>
  <c r="L124" i="162"/>
  <c r="L123" i="162"/>
  <c r="L122" i="162"/>
  <c r="L121" i="162"/>
  <c r="L120" i="162"/>
  <c r="L119" i="162"/>
  <c r="L118" i="162"/>
  <c r="L117" i="162"/>
  <c r="L116" i="162"/>
  <c r="L115" i="162"/>
  <c r="L114" i="162"/>
  <c r="L113" i="162"/>
  <c r="L112" i="162"/>
  <c r="L111" i="162"/>
  <c r="L110" i="162"/>
  <c r="L109" i="162"/>
  <c r="L108" i="162"/>
  <c r="L107" i="162"/>
  <c r="L106" i="162"/>
  <c r="L105" i="162"/>
  <c r="L104" i="162"/>
  <c r="L103" i="162"/>
  <c r="L102" i="162"/>
  <c r="L101" i="162"/>
  <c r="L100" i="162"/>
  <c r="L99" i="162"/>
  <c r="L98" i="162"/>
  <c r="L97" i="162"/>
  <c r="L96" i="162"/>
  <c r="L95" i="162"/>
  <c r="L94" i="162"/>
  <c r="L93" i="162"/>
  <c r="L92" i="162"/>
  <c r="L91" i="162"/>
  <c r="L90" i="162"/>
  <c r="L89" i="162"/>
  <c r="L88" i="162"/>
  <c r="L87" i="162"/>
  <c r="L86" i="162"/>
  <c r="L85" i="162"/>
  <c r="L84" i="162"/>
  <c r="L83" i="162"/>
  <c r="L82" i="162"/>
  <c r="L81" i="162"/>
  <c r="L80" i="162"/>
  <c r="L79" i="162"/>
  <c r="L78" i="162"/>
  <c r="L77" i="162"/>
  <c r="L76" i="162"/>
  <c r="L75" i="162"/>
  <c r="L74" i="162"/>
  <c r="L73" i="162"/>
  <c r="L72" i="162"/>
  <c r="L71" i="162"/>
  <c r="L70" i="162"/>
  <c r="L69" i="162"/>
  <c r="L68" i="162"/>
  <c r="L67" i="162"/>
  <c r="L66" i="162"/>
  <c r="L65" i="162"/>
  <c r="L64" i="162"/>
  <c r="L63" i="162"/>
  <c r="L62" i="162"/>
  <c r="L61" i="162"/>
  <c r="L60" i="162"/>
  <c r="L59" i="162"/>
  <c r="L58" i="162"/>
  <c r="L57" i="162"/>
  <c r="L56" i="162"/>
  <c r="L55" i="162"/>
  <c r="L54" i="162"/>
  <c r="L53" i="162"/>
  <c r="L52" i="162"/>
  <c r="L51" i="162"/>
  <c r="L50" i="162"/>
  <c r="L49" i="162"/>
  <c r="L48" i="162"/>
  <c r="L47" i="162"/>
  <c r="L46" i="162"/>
  <c r="L45" i="162"/>
  <c r="L44" i="162"/>
  <c r="L43" i="162"/>
  <c r="L42" i="162"/>
  <c r="L41" i="162"/>
  <c r="L40" i="162"/>
  <c r="L39" i="162"/>
  <c r="L38" i="162"/>
  <c r="L37" i="162"/>
  <c r="L36" i="162"/>
  <c r="L35" i="162"/>
  <c r="L34" i="162"/>
  <c r="L33" i="162"/>
  <c r="L32" i="162"/>
  <c r="L31" i="162"/>
  <c r="L30" i="162"/>
  <c r="S29" i="162"/>
  <c r="L29" i="162"/>
  <c r="L28" i="162"/>
  <c r="P27" i="162"/>
  <c r="L27" i="162"/>
  <c r="C27" i="162"/>
  <c r="S26" i="162"/>
  <c r="P26" i="162"/>
  <c r="L26" i="162"/>
  <c r="F26" i="162"/>
  <c r="C26" i="162"/>
  <c r="S25" i="162"/>
  <c r="P25" i="162"/>
  <c r="L25" i="162"/>
  <c r="F25" i="162"/>
  <c r="C25" i="162"/>
  <c r="S24" i="162"/>
  <c r="P24" i="162"/>
  <c r="L24" i="162"/>
  <c r="F24" i="162"/>
  <c r="C24" i="162"/>
  <c r="S23" i="162"/>
  <c r="P23" i="162"/>
  <c r="L23" i="162"/>
  <c r="F23" i="162"/>
  <c r="C23" i="162"/>
  <c r="S22" i="162"/>
  <c r="P22" i="162"/>
  <c r="L22" i="162"/>
  <c r="F22" i="162"/>
  <c r="C22" i="162"/>
  <c r="J20" i="162"/>
  <c r="L18" i="162"/>
  <c r="L17" i="162"/>
  <c r="L16" i="162"/>
  <c r="L15" i="162"/>
  <c r="L14" i="162"/>
  <c r="L13" i="162"/>
  <c r="L12" i="162"/>
  <c r="L11" i="162"/>
  <c r="L10" i="162"/>
  <c r="L9" i="162"/>
  <c r="L8" i="162"/>
  <c r="L7" i="162"/>
  <c r="L6" i="162"/>
  <c r="L5" i="162"/>
  <c r="L4" i="162"/>
  <c r="L3" i="162"/>
  <c r="K1" i="162"/>
  <c r="J1" i="162"/>
  <c r="L146" i="161"/>
  <c r="L145" i="161"/>
  <c r="L144" i="161"/>
  <c r="L143" i="161"/>
  <c r="L142" i="161"/>
  <c r="L141" i="161"/>
  <c r="L140" i="161"/>
  <c r="L139" i="161"/>
  <c r="L138" i="161"/>
  <c r="L137" i="161"/>
  <c r="L136" i="161"/>
  <c r="L135" i="161"/>
  <c r="L134" i="161"/>
  <c r="L133" i="161"/>
  <c r="L132" i="161"/>
  <c r="L131" i="161"/>
  <c r="L130" i="161"/>
  <c r="L129" i="161"/>
  <c r="L128" i="161"/>
  <c r="L127" i="161"/>
  <c r="L126" i="161"/>
  <c r="L125" i="161"/>
  <c r="L124" i="161"/>
  <c r="L123" i="161"/>
  <c r="L122" i="161"/>
  <c r="L121" i="161"/>
  <c r="L120" i="161"/>
  <c r="L119" i="161"/>
  <c r="L118" i="161"/>
  <c r="L117" i="161"/>
  <c r="L116" i="161"/>
  <c r="L115" i="161"/>
  <c r="L114" i="161"/>
  <c r="L113" i="161"/>
  <c r="L112" i="161"/>
  <c r="L111" i="161"/>
  <c r="L110" i="161"/>
  <c r="L109" i="161"/>
  <c r="L108" i="161"/>
  <c r="L107" i="161"/>
  <c r="L106" i="161"/>
  <c r="L105" i="161"/>
  <c r="L104" i="161"/>
  <c r="L103" i="161"/>
  <c r="L102" i="161"/>
  <c r="L101" i="161"/>
  <c r="L100" i="161"/>
  <c r="L99" i="161"/>
  <c r="L98" i="161"/>
  <c r="L97" i="161"/>
  <c r="L96" i="161"/>
  <c r="L95" i="161"/>
  <c r="L94" i="161"/>
  <c r="L93" i="161"/>
  <c r="L92" i="161"/>
  <c r="L91" i="161"/>
  <c r="L90" i="161"/>
  <c r="L89" i="161"/>
  <c r="L88" i="161"/>
  <c r="L87" i="161"/>
  <c r="L86" i="161"/>
  <c r="L85" i="161"/>
  <c r="L84" i="161"/>
  <c r="L83" i="161"/>
  <c r="L82" i="161"/>
  <c r="L81" i="161"/>
  <c r="L80" i="161"/>
  <c r="L79" i="161"/>
  <c r="L78" i="161"/>
  <c r="L77" i="161"/>
  <c r="L76" i="161"/>
  <c r="L75" i="161"/>
  <c r="L74" i="161"/>
  <c r="L73" i="161"/>
  <c r="L72" i="161"/>
  <c r="L71" i="161"/>
  <c r="L70" i="161"/>
  <c r="L69" i="161"/>
  <c r="L68" i="161"/>
  <c r="L67" i="161"/>
  <c r="L66" i="161"/>
  <c r="L65" i="161"/>
  <c r="L64" i="161"/>
  <c r="L63" i="161"/>
  <c r="L62" i="161"/>
  <c r="L61" i="161"/>
  <c r="L60" i="161"/>
  <c r="L59" i="161"/>
  <c r="L58" i="161"/>
  <c r="L57" i="161"/>
  <c r="L56" i="161"/>
  <c r="L55" i="161"/>
  <c r="L54" i="161"/>
  <c r="L53" i="161"/>
  <c r="L52" i="161"/>
  <c r="L51" i="161"/>
  <c r="L50" i="161"/>
  <c r="L49" i="161"/>
  <c r="L48" i="161"/>
  <c r="L47" i="161"/>
  <c r="L46" i="161"/>
  <c r="L45" i="161"/>
  <c r="L44" i="161"/>
  <c r="L43" i="161"/>
  <c r="L42" i="161"/>
  <c r="L41" i="161"/>
  <c r="L40" i="161"/>
  <c r="L39" i="161"/>
  <c r="L38" i="161"/>
  <c r="L37" i="161"/>
  <c r="L36" i="161"/>
  <c r="L35" i="161"/>
  <c r="L34" i="161"/>
  <c r="L33" i="161"/>
  <c r="L32" i="161"/>
  <c r="L31" i="161"/>
  <c r="P30" i="161"/>
  <c r="L30" i="161"/>
  <c r="S29" i="161"/>
  <c r="L29" i="161"/>
  <c r="L28" i="161"/>
  <c r="P27" i="161"/>
  <c r="L27" i="161"/>
  <c r="C27" i="161"/>
  <c r="S26" i="161"/>
  <c r="P26" i="161"/>
  <c r="L26" i="161"/>
  <c r="F26" i="161"/>
  <c r="C26" i="161"/>
  <c r="S25" i="161"/>
  <c r="P25" i="161"/>
  <c r="L25" i="161"/>
  <c r="F25" i="161"/>
  <c r="C25" i="161"/>
  <c r="S24" i="161"/>
  <c r="P24" i="161"/>
  <c r="L24" i="161"/>
  <c r="F24" i="161"/>
  <c r="C24" i="161"/>
  <c r="S23" i="161"/>
  <c r="P23" i="161"/>
  <c r="L23" i="161"/>
  <c r="F23" i="161"/>
  <c r="C23" i="161"/>
  <c r="S22" i="161"/>
  <c r="P22" i="161"/>
  <c r="L22" i="161"/>
  <c r="F22" i="161"/>
  <c r="C22" i="161"/>
  <c r="K20" i="161"/>
  <c r="J20" i="161"/>
  <c r="L18" i="161"/>
  <c r="L17" i="161"/>
  <c r="L16" i="161"/>
  <c r="L15" i="161"/>
  <c r="L14" i="161"/>
  <c r="L13" i="161"/>
  <c r="L12" i="161"/>
  <c r="L11" i="161"/>
  <c r="L10" i="161"/>
  <c r="L9" i="161"/>
  <c r="L8" i="161"/>
  <c r="L7" i="161"/>
  <c r="L6" i="161"/>
  <c r="L5" i="161"/>
  <c r="L4" i="161"/>
  <c r="L3" i="161"/>
  <c r="K1" i="161"/>
  <c r="J1" i="161"/>
  <c r="P30" i="157"/>
  <c r="S29" i="157"/>
  <c r="K20" i="157"/>
  <c r="J20" i="157"/>
  <c r="C30" i="163" a="1"/>
  <c r="C32" i="170" a="1"/>
  <c r="C30" i="169" a="1"/>
  <c r="C30" i="165" a="1"/>
  <c r="F29" i="169" a="1"/>
  <c r="C32" i="172" a="1"/>
  <c r="C30" i="166" a="1"/>
  <c r="F29" i="167" a="1"/>
  <c r="F29" i="163" a="1"/>
  <c r="F29" i="168" a="1"/>
  <c r="F31" i="170" a="1"/>
  <c r="C30" i="162" a="1"/>
  <c r="C30" i="167" a="1"/>
  <c r="F29" i="165" a="1"/>
  <c r="C30" i="168" a="1"/>
  <c r="F29" i="162" a="1"/>
  <c r="F29" i="166" a="1"/>
  <c r="C30" i="164" a="1"/>
  <c r="F29" i="164" a="1"/>
  <c r="C32" i="171" a="1"/>
  <c r="F31" i="171" a="1"/>
  <c r="F31" i="172" a="1"/>
  <c r="P32" i="171" l="1"/>
  <c r="P32" i="170"/>
  <c r="F31" i="172"/>
  <c r="S31" i="171"/>
  <c r="C32" i="172"/>
  <c r="S31" i="170"/>
  <c r="F31" i="171"/>
  <c r="C32" i="171"/>
  <c r="P32" i="169"/>
  <c r="F31" i="170"/>
  <c r="C32" i="170"/>
  <c r="S27" i="168"/>
  <c r="P28" i="168"/>
  <c r="C30" i="169"/>
  <c r="L20" i="168"/>
  <c r="L1" i="167"/>
  <c r="L1" i="168"/>
  <c r="F29" i="169"/>
  <c r="F27" i="168"/>
  <c r="C28" i="168"/>
  <c r="S27" i="167"/>
  <c r="S31" i="167" s="1"/>
  <c r="P28" i="167"/>
  <c r="L20" i="167"/>
  <c r="S27" i="166"/>
  <c r="F27" i="167"/>
  <c r="C28" i="167"/>
  <c r="F29" i="168"/>
  <c r="C30" i="168"/>
  <c r="P28" i="166"/>
  <c r="L20" i="166"/>
  <c r="L1" i="166"/>
  <c r="F27" i="166"/>
  <c r="S31" i="166" s="1"/>
  <c r="C28" i="166"/>
  <c r="F29" i="167"/>
  <c r="C30" i="167"/>
  <c r="L1" i="165"/>
  <c r="S27" i="165"/>
  <c r="P28" i="165"/>
  <c r="L20" i="165"/>
  <c r="F27" i="165"/>
  <c r="C28" i="165"/>
  <c r="F29" i="166"/>
  <c r="C30" i="166"/>
  <c r="S27" i="164"/>
  <c r="P28" i="164"/>
  <c r="L20" i="164"/>
  <c r="L1" i="164"/>
  <c r="F27" i="164"/>
  <c r="C28" i="164"/>
  <c r="F29" i="165"/>
  <c r="C30" i="165"/>
  <c r="S27" i="163"/>
  <c r="P28" i="163"/>
  <c r="P30" i="162"/>
  <c r="L126" i="162"/>
  <c r="L20" i="163"/>
  <c r="L1" i="163"/>
  <c r="F27" i="163"/>
  <c r="C28" i="163"/>
  <c r="F29" i="164"/>
  <c r="C30" i="164"/>
  <c r="S27" i="162"/>
  <c r="P28" i="162"/>
  <c r="L20" i="162"/>
  <c r="P28" i="161"/>
  <c r="L1" i="162"/>
  <c r="F27" i="162"/>
  <c r="C28" i="162"/>
  <c r="F29" i="163"/>
  <c r="C30" i="163"/>
  <c r="S27" i="161"/>
  <c r="L20" i="161"/>
  <c r="L1" i="161"/>
  <c r="F27" i="161"/>
  <c r="C28" i="161"/>
  <c r="P32" i="161" s="1"/>
  <c r="F29" i="162"/>
  <c r="C30" i="162"/>
  <c r="L132" i="160"/>
  <c r="L131" i="160"/>
  <c r="L130" i="160"/>
  <c r="L129" i="160"/>
  <c r="L128" i="160"/>
  <c r="L127" i="160"/>
  <c r="L126" i="160"/>
  <c r="L125" i="160"/>
  <c r="L124" i="160"/>
  <c r="L123" i="160"/>
  <c r="L122" i="160"/>
  <c r="L121" i="160"/>
  <c r="L120" i="160"/>
  <c r="L119" i="160"/>
  <c r="L118" i="160"/>
  <c r="L117" i="160"/>
  <c r="L116" i="160"/>
  <c r="L115" i="160"/>
  <c r="L114" i="160"/>
  <c r="L113" i="160"/>
  <c r="L112" i="160"/>
  <c r="L111" i="160"/>
  <c r="L110" i="160"/>
  <c r="L109" i="160"/>
  <c r="L108" i="160"/>
  <c r="L107" i="160"/>
  <c r="L106" i="160"/>
  <c r="L105" i="160"/>
  <c r="L104" i="160"/>
  <c r="L103" i="160"/>
  <c r="L102" i="160"/>
  <c r="L101" i="160"/>
  <c r="L100" i="160"/>
  <c r="L99" i="160"/>
  <c r="L98" i="160"/>
  <c r="L97" i="160"/>
  <c r="L96" i="160"/>
  <c r="L95" i="160"/>
  <c r="L94" i="160"/>
  <c r="L93" i="160"/>
  <c r="L92" i="160"/>
  <c r="L91" i="160"/>
  <c r="L90" i="160"/>
  <c r="L89" i="160"/>
  <c r="L88" i="160"/>
  <c r="L87" i="160"/>
  <c r="L86" i="160"/>
  <c r="L85" i="160"/>
  <c r="L84" i="160"/>
  <c r="L83" i="160"/>
  <c r="L82" i="160"/>
  <c r="L81" i="160"/>
  <c r="L80" i="160"/>
  <c r="L79" i="160"/>
  <c r="L78" i="160"/>
  <c r="L77" i="160"/>
  <c r="L76" i="160"/>
  <c r="L75" i="160"/>
  <c r="L74" i="160"/>
  <c r="L73" i="160"/>
  <c r="L72" i="160"/>
  <c r="L71" i="160"/>
  <c r="L70" i="160"/>
  <c r="L69" i="160"/>
  <c r="L68" i="160"/>
  <c r="L67" i="160"/>
  <c r="L66" i="160"/>
  <c r="L65" i="160"/>
  <c r="L64" i="160"/>
  <c r="L63" i="160"/>
  <c r="L62" i="160"/>
  <c r="L61" i="160"/>
  <c r="L60" i="160"/>
  <c r="L59" i="160"/>
  <c r="L58" i="160"/>
  <c r="L57" i="160"/>
  <c r="L56" i="160"/>
  <c r="L55" i="160"/>
  <c r="L54" i="160"/>
  <c r="L53" i="160"/>
  <c r="L52" i="160"/>
  <c r="L51" i="160"/>
  <c r="L50" i="160"/>
  <c r="L49" i="160"/>
  <c r="L48" i="160"/>
  <c r="L47" i="160"/>
  <c r="L46" i="160"/>
  <c r="L45" i="160"/>
  <c r="L44" i="160"/>
  <c r="L43" i="160"/>
  <c r="L42" i="160"/>
  <c r="L41" i="160"/>
  <c r="L40" i="160"/>
  <c r="L39" i="160"/>
  <c r="L38" i="160"/>
  <c r="L37" i="160"/>
  <c r="L36" i="160"/>
  <c r="L35" i="160"/>
  <c r="L34" i="160"/>
  <c r="L33" i="160"/>
  <c r="L32" i="160"/>
  <c r="L31" i="160"/>
  <c r="P30" i="160"/>
  <c r="L30" i="160"/>
  <c r="S29" i="160"/>
  <c r="L29" i="160"/>
  <c r="L28" i="160"/>
  <c r="P27" i="160"/>
  <c r="L27" i="160"/>
  <c r="C27" i="160"/>
  <c r="S26" i="160"/>
  <c r="P26" i="160"/>
  <c r="L26" i="160"/>
  <c r="F26" i="160"/>
  <c r="C26" i="160"/>
  <c r="S25" i="160"/>
  <c r="P25" i="160"/>
  <c r="L25" i="160"/>
  <c r="F25" i="160"/>
  <c r="C25" i="160"/>
  <c r="S24" i="160"/>
  <c r="P24" i="160"/>
  <c r="L24" i="160"/>
  <c r="F24" i="160"/>
  <c r="C24" i="160"/>
  <c r="S23" i="160"/>
  <c r="P23" i="160"/>
  <c r="L23" i="160"/>
  <c r="F23" i="160"/>
  <c r="C23" i="160"/>
  <c r="S22" i="160"/>
  <c r="P22" i="160"/>
  <c r="L22" i="160"/>
  <c r="F22" i="160"/>
  <c r="C22" i="160"/>
  <c r="K20" i="160"/>
  <c r="J20" i="160"/>
  <c r="L18" i="160"/>
  <c r="L17" i="160"/>
  <c r="L16" i="160"/>
  <c r="L15" i="160"/>
  <c r="L14" i="160"/>
  <c r="L13" i="160"/>
  <c r="L12" i="160"/>
  <c r="L11" i="160"/>
  <c r="L10" i="160"/>
  <c r="L9" i="160"/>
  <c r="L8" i="160"/>
  <c r="L7" i="160"/>
  <c r="L6" i="160"/>
  <c r="L5" i="160"/>
  <c r="L4" i="160"/>
  <c r="L3" i="160"/>
  <c r="K1" i="160"/>
  <c r="J1" i="160"/>
  <c r="L139" i="159"/>
  <c r="L138" i="159"/>
  <c r="L137" i="159"/>
  <c r="L136" i="159"/>
  <c r="L135" i="159"/>
  <c r="L134" i="159"/>
  <c r="L133" i="159"/>
  <c r="L132" i="159"/>
  <c r="L131" i="159"/>
  <c r="L130" i="159"/>
  <c r="L129" i="159"/>
  <c r="L128" i="159"/>
  <c r="L127" i="159"/>
  <c r="L126" i="159"/>
  <c r="L125" i="159"/>
  <c r="L124" i="159"/>
  <c r="L123" i="159"/>
  <c r="L122" i="159"/>
  <c r="L121" i="159"/>
  <c r="L120" i="159"/>
  <c r="L119" i="159"/>
  <c r="L118" i="159"/>
  <c r="L117" i="159"/>
  <c r="L116" i="159"/>
  <c r="L115" i="159"/>
  <c r="L114" i="159"/>
  <c r="L113" i="159"/>
  <c r="L112" i="159"/>
  <c r="L111" i="159"/>
  <c r="L110" i="159"/>
  <c r="L109" i="159"/>
  <c r="L108" i="159"/>
  <c r="L107" i="159"/>
  <c r="L106" i="159"/>
  <c r="L105" i="159"/>
  <c r="L104" i="159"/>
  <c r="L103" i="159"/>
  <c r="L102" i="159"/>
  <c r="L101" i="159"/>
  <c r="L100" i="159"/>
  <c r="L99" i="159"/>
  <c r="L98" i="159"/>
  <c r="L97" i="159"/>
  <c r="L96" i="159"/>
  <c r="L95" i="159"/>
  <c r="L94" i="159"/>
  <c r="L93" i="159"/>
  <c r="L92" i="159"/>
  <c r="L91" i="159"/>
  <c r="L90" i="159"/>
  <c r="L89" i="159"/>
  <c r="L88" i="159"/>
  <c r="L87" i="159"/>
  <c r="L86" i="159"/>
  <c r="L85" i="159"/>
  <c r="L84" i="159"/>
  <c r="L83" i="159"/>
  <c r="L82" i="159"/>
  <c r="L81" i="159"/>
  <c r="L80" i="159"/>
  <c r="L79" i="159"/>
  <c r="L78" i="159"/>
  <c r="L77" i="159"/>
  <c r="L76" i="159"/>
  <c r="L75" i="159"/>
  <c r="L74" i="159"/>
  <c r="L73" i="159"/>
  <c r="L72" i="159"/>
  <c r="L71" i="159"/>
  <c r="L70" i="159"/>
  <c r="L69" i="159"/>
  <c r="L68" i="159"/>
  <c r="L67" i="159"/>
  <c r="L66" i="159"/>
  <c r="L65" i="159"/>
  <c r="L64" i="159"/>
  <c r="L63" i="159"/>
  <c r="L62" i="159"/>
  <c r="L61" i="159"/>
  <c r="L60" i="159"/>
  <c r="L59" i="159"/>
  <c r="L58" i="159"/>
  <c r="L57" i="159"/>
  <c r="L56" i="159"/>
  <c r="L55" i="159"/>
  <c r="L54" i="159"/>
  <c r="L53" i="159"/>
  <c r="L52" i="159"/>
  <c r="L51" i="159"/>
  <c r="L50" i="159"/>
  <c r="L49" i="159"/>
  <c r="L48" i="159"/>
  <c r="L47" i="159"/>
  <c r="L46" i="159"/>
  <c r="L45" i="159"/>
  <c r="L44" i="159"/>
  <c r="L43" i="159"/>
  <c r="L42" i="159"/>
  <c r="L41" i="159"/>
  <c r="L40" i="159"/>
  <c r="L39" i="159"/>
  <c r="L38" i="159"/>
  <c r="L37" i="159"/>
  <c r="L36" i="159"/>
  <c r="L35" i="159"/>
  <c r="L34" i="159"/>
  <c r="L33" i="159"/>
  <c r="L32" i="159"/>
  <c r="L31" i="159"/>
  <c r="P30" i="159"/>
  <c r="L30" i="159"/>
  <c r="S29" i="159"/>
  <c r="L29" i="159"/>
  <c r="L28" i="159"/>
  <c r="P27" i="159"/>
  <c r="L27" i="159"/>
  <c r="C27" i="159"/>
  <c r="S26" i="159"/>
  <c r="P26" i="159"/>
  <c r="L26" i="159"/>
  <c r="F26" i="159"/>
  <c r="C26" i="159"/>
  <c r="S25" i="159"/>
  <c r="P25" i="159"/>
  <c r="L25" i="159"/>
  <c r="F25" i="159"/>
  <c r="C25" i="159"/>
  <c r="S24" i="159"/>
  <c r="P24" i="159"/>
  <c r="L24" i="159"/>
  <c r="F24" i="159"/>
  <c r="C24" i="159"/>
  <c r="S23" i="159"/>
  <c r="P23" i="159"/>
  <c r="L23" i="159"/>
  <c r="F23" i="159"/>
  <c r="C23" i="159"/>
  <c r="S22" i="159"/>
  <c r="P22" i="159"/>
  <c r="L22" i="159"/>
  <c r="F22" i="159"/>
  <c r="C22" i="159"/>
  <c r="K20" i="159"/>
  <c r="J20" i="159"/>
  <c r="L18" i="159"/>
  <c r="L17" i="159"/>
  <c r="L16" i="159"/>
  <c r="L15" i="159"/>
  <c r="L14" i="159"/>
  <c r="L13" i="159"/>
  <c r="L12" i="159"/>
  <c r="L11" i="159"/>
  <c r="L10" i="159"/>
  <c r="L9" i="159"/>
  <c r="L8" i="159"/>
  <c r="L7" i="159"/>
  <c r="L6" i="159"/>
  <c r="L5" i="159"/>
  <c r="L4" i="159"/>
  <c r="L3" i="159"/>
  <c r="K1" i="159"/>
  <c r="J1" i="159"/>
  <c r="L179" i="158"/>
  <c r="L178" i="158"/>
  <c r="L177" i="158"/>
  <c r="L176" i="158"/>
  <c r="L175" i="158"/>
  <c r="L174" i="158"/>
  <c r="L173" i="158"/>
  <c r="L172" i="158"/>
  <c r="L171" i="158"/>
  <c r="L170" i="158"/>
  <c r="L169" i="158"/>
  <c r="L168" i="158"/>
  <c r="L167" i="158"/>
  <c r="L166" i="158"/>
  <c r="L165" i="158"/>
  <c r="L164" i="158"/>
  <c r="L163" i="158"/>
  <c r="L162" i="158"/>
  <c r="L161" i="158"/>
  <c r="L160" i="158"/>
  <c r="L159" i="158"/>
  <c r="L158" i="158"/>
  <c r="L157" i="158"/>
  <c r="L156" i="158"/>
  <c r="L155" i="158"/>
  <c r="L154" i="158"/>
  <c r="L153" i="158"/>
  <c r="L152" i="158"/>
  <c r="L151" i="158"/>
  <c r="L150" i="158"/>
  <c r="L149" i="158"/>
  <c r="L148" i="158"/>
  <c r="L147" i="158"/>
  <c r="L146" i="158"/>
  <c r="L145" i="158"/>
  <c r="L144" i="158"/>
  <c r="L143" i="158"/>
  <c r="L142" i="158"/>
  <c r="L141" i="158"/>
  <c r="L140" i="158"/>
  <c r="L139" i="158"/>
  <c r="L138" i="158"/>
  <c r="L137" i="158"/>
  <c r="L136" i="158"/>
  <c r="L135" i="158"/>
  <c r="L134" i="158"/>
  <c r="L133" i="158"/>
  <c r="L132" i="158"/>
  <c r="L131" i="158"/>
  <c r="L130" i="158"/>
  <c r="L129" i="158"/>
  <c r="L128" i="158"/>
  <c r="L127" i="158"/>
  <c r="L126" i="158"/>
  <c r="L125" i="158"/>
  <c r="L124" i="158"/>
  <c r="L123" i="158"/>
  <c r="L122" i="158"/>
  <c r="L121" i="158"/>
  <c r="L120" i="158"/>
  <c r="L119" i="158"/>
  <c r="L118" i="158"/>
  <c r="L117" i="158"/>
  <c r="L116" i="158"/>
  <c r="L115" i="158"/>
  <c r="L114" i="158"/>
  <c r="L113" i="158"/>
  <c r="L112" i="158"/>
  <c r="L111" i="158"/>
  <c r="L110" i="158"/>
  <c r="L109" i="158"/>
  <c r="L108" i="158"/>
  <c r="L107" i="158"/>
  <c r="L106" i="158"/>
  <c r="L105" i="158"/>
  <c r="L104" i="158"/>
  <c r="L103" i="158"/>
  <c r="L102" i="158"/>
  <c r="L101" i="158"/>
  <c r="L100" i="158"/>
  <c r="L99" i="158"/>
  <c r="L98" i="158"/>
  <c r="L97" i="158"/>
  <c r="L96" i="158"/>
  <c r="L95" i="158"/>
  <c r="L94" i="158"/>
  <c r="L93" i="158"/>
  <c r="L92" i="158"/>
  <c r="L91" i="158"/>
  <c r="L90" i="158"/>
  <c r="L89" i="158"/>
  <c r="L88" i="158"/>
  <c r="L87" i="158"/>
  <c r="L86" i="158"/>
  <c r="L85" i="158"/>
  <c r="L84" i="158"/>
  <c r="L83" i="158"/>
  <c r="L82" i="158"/>
  <c r="L81" i="158"/>
  <c r="L80" i="158"/>
  <c r="L79" i="158"/>
  <c r="L78" i="158"/>
  <c r="L77" i="158"/>
  <c r="L76" i="158"/>
  <c r="L75" i="158"/>
  <c r="L74" i="158"/>
  <c r="L73" i="158"/>
  <c r="L72" i="158"/>
  <c r="L71" i="158"/>
  <c r="L70" i="158"/>
  <c r="L69" i="158"/>
  <c r="L68" i="158"/>
  <c r="L67" i="158"/>
  <c r="L66" i="158"/>
  <c r="L65" i="158"/>
  <c r="L64" i="158"/>
  <c r="L63" i="158"/>
  <c r="L62" i="158"/>
  <c r="L61" i="158"/>
  <c r="L60" i="158"/>
  <c r="L59" i="158"/>
  <c r="L58" i="158"/>
  <c r="L57" i="158"/>
  <c r="L56" i="158"/>
  <c r="L55" i="158"/>
  <c r="L54" i="158"/>
  <c r="L53" i="158"/>
  <c r="L52" i="158"/>
  <c r="L51" i="158"/>
  <c r="L50" i="158"/>
  <c r="L49" i="158"/>
  <c r="L48" i="158"/>
  <c r="L47" i="158"/>
  <c r="L46" i="158"/>
  <c r="L45" i="158"/>
  <c r="L44" i="158"/>
  <c r="L43" i="158"/>
  <c r="L42" i="158"/>
  <c r="L41" i="158"/>
  <c r="L40" i="158"/>
  <c r="L39" i="158"/>
  <c r="L38" i="158"/>
  <c r="L37" i="158"/>
  <c r="L36" i="158"/>
  <c r="L35" i="158"/>
  <c r="L34" i="158"/>
  <c r="L33" i="158"/>
  <c r="L32" i="158"/>
  <c r="L31" i="158"/>
  <c r="P30" i="158"/>
  <c r="L30" i="158"/>
  <c r="S29" i="158"/>
  <c r="L29" i="158"/>
  <c r="L28" i="158"/>
  <c r="P27" i="158"/>
  <c r="L27" i="158"/>
  <c r="C27" i="158"/>
  <c r="S26" i="158"/>
  <c r="P26" i="158"/>
  <c r="L26" i="158"/>
  <c r="F26" i="158"/>
  <c r="C26" i="158"/>
  <c r="S25" i="158"/>
  <c r="P25" i="158"/>
  <c r="L25" i="158"/>
  <c r="F25" i="158"/>
  <c r="C25" i="158"/>
  <c r="S24" i="158"/>
  <c r="P24" i="158"/>
  <c r="L24" i="158"/>
  <c r="F24" i="158"/>
  <c r="C24" i="158"/>
  <c r="S23" i="158"/>
  <c r="P23" i="158"/>
  <c r="L23" i="158"/>
  <c r="F23" i="158"/>
  <c r="C23" i="158"/>
  <c r="S22" i="158"/>
  <c r="P22" i="158"/>
  <c r="L22" i="158"/>
  <c r="F22" i="158"/>
  <c r="C22" i="158"/>
  <c r="K20" i="158"/>
  <c r="J20" i="158"/>
  <c r="L18" i="158"/>
  <c r="L17" i="158"/>
  <c r="L16" i="158"/>
  <c r="L15" i="158"/>
  <c r="L14" i="158"/>
  <c r="L13" i="158"/>
  <c r="L12" i="158"/>
  <c r="L11" i="158"/>
  <c r="L10" i="158"/>
  <c r="L9" i="158"/>
  <c r="L8" i="158"/>
  <c r="L7" i="158"/>
  <c r="L6" i="158"/>
  <c r="L5" i="158"/>
  <c r="L4" i="158"/>
  <c r="L3" i="158"/>
  <c r="K1" i="158"/>
  <c r="J1" i="158"/>
  <c r="J20" i="156"/>
  <c r="K20" i="156"/>
  <c r="L138" i="157"/>
  <c r="L137" i="157"/>
  <c r="L136" i="157"/>
  <c r="L135" i="157"/>
  <c r="L134" i="157"/>
  <c r="L133" i="157"/>
  <c r="L132" i="157"/>
  <c r="L131" i="157"/>
  <c r="L130" i="157"/>
  <c r="L129" i="157"/>
  <c r="L128" i="157"/>
  <c r="L127" i="157"/>
  <c r="L126" i="157"/>
  <c r="L125" i="157"/>
  <c r="L124" i="157"/>
  <c r="L123" i="157"/>
  <c r="L122" i="157"/>
  <c r="L121" i="157"/>
  <c r="L120" i="157"/>
  <c r="L119" i="157"/>
  <c r="L118" i="157"/>
  <c r="L117" i="157"/>
  <c r="L116" i="157"/>
  <c r="L115" i="157"/>
  <c r="L114" i="157"/>
  <c r="L113" i="157"/>
  <c r="L112" i="157"/>
  <c r="L111" i="157"/>
  <c r="L110" i="157"/>
  <c r="L109" i="157"/>
  <c r="L108" i="157"/>
  <c r="L107" i="157"/>
  <c r="L106" i="157"/>
  <c r="L105" i="157"/>
  <c r="L104" i="157"/>
  <c r="L103" i="157"/>
  <c r="L102" i="157"/>
  <c r="L101" i="157"/>
  <c r="L100" i="157"/>
  <c r="L99" i="157"/>
  <c r="L98" i="157"/>
  <c r="L97" i="157"/>
  <c r="L96" i="157"/>
  <c r="L95" i="157"/>
  <c r="L94" i="157"/>
  <c r="L93" i="157"/>
  <c r="L92" i="157"/>
  <c r="L91" i="157"/>
  <c r="L90" i="157"/>
  <c r="L89" i="157"/>
  <c r="L88" i="157"/>
  <c r="L87" i="157"/>
  <c r="L86" i="157"/>
  <c r="L85" i="157"/>
  <c r="L84" i="157"/>
  <c r="L83" i="157"/>
  <c r="L82" i="157"/>
  <c r="L81" i="157"/>
  <c r="L80" i="157"/>
  <c r="L79" i="157"/>
  <c r="L78" i="157"/>
  <c r="L77" i="157"/>
  <c r="L76" i="157"/>
  <c r="L75" i="157"/>
  <c r="L74" i="157"/>
  <c r="L73" i="157"/>
  <c r="L72" i="157"/>
  <c r="L71" i="157"/>
  <c r="L70" i="157"/>
  <c r="L69" i="157"/>
  <c r="L68" i="157"/>
  <c r="L67" i="157"/>
  <c r="L66" i="157"/>
  <c r="L65" i="157"/>
  <c r="L64" i="157"/>
  <c r="L63" i="157"/>
  <c r="L62" i="157"/>
  <c r="L61" i="157"/>
  <c r="L60" i="157"/>
  <c r="L59" i="157"/>
  <c r="L58" i="157"/>
  <c r="L57" i="157"/>
  <c r="L56" i="157"/>
  <c r="L55" i="157"/>
  <c r="L54" i="157"/>
  <c r="L53" i="157"/>
  <c r="L52" i="157"/>
  <c r="L51" i="157"/>
  <c r="L50" i="157"/>
  <c r="L49" i="157"/>
  <c r="L48" i="157"/>
  <c r="L47" i="157"/>
  <c r="L46" i="157"/>
  <c r="L45" i="157"/>
  <c r="L44" i="157"/>
  <c r="L43" i="157"/>
  <c r="L42" i="157"/>
  <c r="L41" i="157"/>
  <c r="L40" i="157"/>
  <c r="L39" i="157"/>
  <c r="L38" i="157"/>
  <c r="L37" i="157"/>
  <c r="L36" i="157"/>
  <c r="L35" i="157"/>
  <c r="L34" i="157"/>
  <c r="L33" i="157"/>
  <c r="L32" i="157"/>
  <c r="L31" i="157"/>
  <c r="L30" i="157"/>
  <c r="L29" i="157"/>
  <c r="L28" i="157"/>
  <c r="P27" i="157"/>
  <c r="L27" i="157"/>
  <c r="C27" i="157"/>
  <c r="S26" i="157"/>
  <c r="P26" i="157"/>
  <c r="L26" i="157"/>
  <c r="F26" i="157"/>
  <c r="C26" i="157"/>
  <c r="S25" i="157"/>
  <c r="P25" i="157"/>
  <c r="L25" i="157"/>
  <c r="F25" i="157"/>
  <c r="C25" i="157"/>
  <c r="S24" i="157"/>
  <c r="P24" i="157"/>
  <c r="L24" i="157"/>
  <c r="F24" i="157"/>
  <c r="C24" i="157"/>
  <c r="S23" i="157"/>
  <c r="P23" i="157"/>
  <c r="L23" i="157"/>
  <c r="F23" i="157"/>
  <c r="C23" i="157"/>
  <c r="S22" i="157"/>
  <c r="P22" i="157"/>
  <c r="L22" i="157"/>
  <c r="F22" i="157"/>
  <c r="C22" i="157"/>
  <c r="L18" i="157"/>
  <c r="L17" i="157"/>
  <c r="L16" i="157"/>
  <c r="L15" i="157"/>
  <c r="L14" i="157"/>
  <c r="L13" i="157"/>
  <c r="L12" i="157"/>
  <c r="L11" i="157"/>
  <c r="L10" i="157"/>
  <c r="L9" i="157"/>
  <c r="L8" i="157"/>
  <c r="L7" i="157"/>
  <c r="L6" i="157"/>
  <c r="L5" i="157"/>
  <c r="L4" i="157"/>
  <c r="L3" i="157"/>
  <c r="K1" i="157"/>
  <c r="J1" i="157"/>
  <c r="L146" i="156"/>
  <c r="L145" i="156"/>
  <c r="L144" i="156"/>
  <c r="L143" i="156"/>
  <c r="L142" i="156"/>
  <c r="L141" i="156"/>
  <c r="L140" i="156"/>
  <c r="L139" i="156"/>
  <c r="L138" i="156"/>
  <c r="L137" i="156"/>
  <c r="L136" i="156"/>
  <c r="L135" i="156"/>
  <c r="L134" i="156"/>
  <c r="L133" i="156"/>
  <c r="L132" i="156"/>
  <c r="L131" i="156"/>
  <c r="L130" i="156"/>
  <c r="L129" i="156"/>
  <c r="L128" i="156"/>
  <c r="L127" i="156"/>
  <c r="L126" i="156"/>
  <c r="L125" i="156"/>
  <c r="L124" i="156"/>
  <c r="L123" i="156"/>
  <c r="L122" i="156"/>
  <c r="L121" i="156"/>
  <c r="L120" i="156"/>
  <c r="L119" i="156"/>
  <c r="L118" i="156"/>
  <c r="L117" i="156"/>
  <c r="L116" i="156"/>
  <c r="L115" i="156"/>
  <c r="L114" i="156"/>
  <c r="L113" i="156"/>
  <c r="L112" i="156"/>
  <c r="L111" i="156"/>
  <c r="L110" i="156"/>
  <c r="L109" i="156"/>
  <c r="L108" i="156"/>
  <c r="L107" i="156"/>
  <c r="L106" i="156"/>
  <c r="L105" i="156"/>
  <c r="L104" i="156"/>
  <c r="L103" i="156"/>
  <c r="L102" i="156"/>
  <c r="L101" i="156"/>
  <c r="L100" i="156"/>
  <c r="L99" i="156"/>
  <c r="L98" i="156"/>
  <c r="L97" i="156"/>
  <c r="L96" i="156"/>
  <c r="L95" i="156"/>
  <c r="L94" i="156"/>
  <c r="L93" i="156"/>
  <c r="L92" i="156"/>
  <c r="L91" i="156"/>
  <c r="L90" i="156"/>
  <c r="L89" i="156"/>
  <c r="L88" i="156"/>
  <c r="L87" i="156"/>
  <c r="L86" i="156"/>
  <c r="L85" i="156"/>
  <c r="L84" i="156"/>
  <c r="L83" i="156"/>
  <c r="L82" i="156"/>
  <c r="L81" i="156"/>
  <c r="L80" i="156"/>
  <c r="L79" i="156"/>
  <c r="L78" i="156"/>
  <c r="L77" i="156"/>
  <c r="L76" i="156"/>
  <c r="L75" i="156"/>
  <c r="L74" i="156"/>
  <c r="L73" i="156"/>
  <c r="L72" i="156"/>
  <c r="L71" i="156"/>
  <c r="L70" i="156"/>
  <c r="L69" i="156"/>
  <c r="L68" i="156"/>
  <c r="L67" i="156"/>
  <c r="L66" i="156"/>
  <c r="L65" i="156"/>
  <c r="L64" i="156"/>
  <c r="L63" i="156"/>
  <c r="L62" i="156"/>
  <c r="L61" i="156"/>
  <c r="L60" i="156"/>
  <c r="L59" i="156"/>
  <c r="L58" i="156"/>
  <c r="L57" i="156"/>
  <c r="L56" i="156"/>
  <c r="L55" i="156"/>
  <c r="L54" i="156"/>
  <c r="L53" i="156"/>
  <c r="L52" i="156"/>
  <c r="L51" i="156"/>
  <c r="L50" i="156"/>
  <c r="L49" i="156"/>
  <c r="L48" i="156"/>
  <c r="L47" i="156"/>
  <c r="L46" i="156"/>
  <c r="L45" i="156"/>
  <c r="L44" i="156"/>
  <c r="L43" i="156"/>
  <c r="L42" i="156"/>
  <c r="L41" i="156"/>
  <c r="L40" i="156"/>
  <c r="L39" i="156"/>
  <c r="L38" i="156"/>
  <c r="L37" i="156"/>
  <c r="L36" i="156"/>
  <c r="L35" i="156"/>
  <c r="L34" i="156"/>
  <c r="L33" i="156"/>
  <c r="L32" i="156"/>
  <c r="L31" i="156"/>
  <c r="P30" i="156"/>
  <c r="L30" i="156"/>
  <c r="S29" i="156"/>
  <c r="L29" i="156"/>
  <c r="L28" i="156"/>
  <c r="P27" i="156"/>
  <c r="L27" i="156"/>
  <c r="C27" i="156"/>
  <c r="S26" i="156"/>
  <c r="P26" i="156"/>
  <c r="L26" i="156"/>
  <c r="F26" i="156"/>
  <c r="C26" i="156"/>
  <c r="S25" i="156"/>
  <c r="P25" i="156"/>
  <c r="L25" i="156"/>
  <c r="F25" i="156"/>
  <c r="C25" i="156"/>
  <c r="S24" i="156"/>
  <c r="P24" i="156"/>
  <c r="L24" i="156"/>
  <c r="F24" i="156"/>
  <c r="C24" i="156"/>
  <c r="S23" i="156"/>
  <c r="P23" i="156"/>
  <c r="L23" i="156"/>
  <c r="F23" i="156"/>
  <c r="C23" i="156"/>
  <c r="S22" i="156"/>
  <c r="P22" i="156"/>
  <c r="L22" i="156"/>
  <c r="F22" i="156"/>
  <c r="C22" i="156"/>
  <c r="L18" i="156"/>
  <c r="L17" i="156"/>
  <c r="L16" i="156"/>
  <c r="L15" i="156"/>
  <c r="L14" i="156"/>
  <c r="L13" i="156"/>
  <c r="L12" i="156"/>
  <c r="L11" i="156"/>
  <c r="L10" i="156"/>
  <c r="L9" i="156"/>
  <c r="L8" i="156"/>
  <c r="L7" i="156"/>
  <c r="L6" i="156"/>
  <c r="L5" i="156"/>
  <c r="L4" i="156"/>
  <c r="L3" i="156"/>
  <c r="K1" i="156"/>
  <c r="J1" i="156"/>
  <c r="L129" i="155"/>
  <c r="L128" i="155"/>
  <c r="L127" i="155"/>
  <c r="L126" i="155"/>
  <c r="L125" i="155"/>
  <c r="L124" i="155"/>
  <c r="L123" i="155"/>
  <c r="L122" i="155"/>
  <c r="L121" i="155"/>
  <c r="L120" i="155"/>
  <c r="L119" i="155"/>
  <c r="L118" i="155"/>
  <c r="L117" i="155"/>
  <c r="L116" i="155"/>
  <c r="L115" i="155"/>
  <c r="L114" i="155"/>
  <c r="L113" i="155"/>
  <c r="L112" i="155"/>
  <c r="L111" i="155"/>
  <c r="L110" i="155"/>
  <c r="L109" i="155"/>
  <c r="L108" i="155"/>
  <c r="L107" i="155"/>
  <c r="L106" i="155"/>
  <c r="L105" i="155"/>
  <c r="L104" i="155"/>
  <c r="L103" i="155"/>
  <c r="L102" i="155"/>
  <c r="L101" i="155"/>
  <c r="L100" i="155"/>
  <c r="L99" i="155"/>
  <c r="L98" i="155"/>
  <c r="L97" i="155"/>
  <c r="L96" i="155"/>
  <c r="L95" i="155"/>
  <c r="L94" i="155"/>
  <c r="L93" i="155"/>
  <c r="L92" i="155"/>
  <c r="L91" i="155"/>
  <c r="L90" i="155"/>
  <c r="L89" i="155"/>
  <c r="L88" i="155"/>
  <c r="L87" i="155"/>
  <c r="L86" i="155"/>
  <c r="L85" i="155"/>
  <c r="L84" i="155"/>
  <c r="L83" i="155"/>
  <c r="L82" i="155"/>
  <c r="L81" i="155"/>
  <c r="L80" i="155"/>
  <c r="L79" i="155"/>
  <c r="L78" i="155"/>
  <c r="L77" i="155"/>
  <c r="L76" i="155"/>
  <c r="L75" i="155"/>
  <c r="L74" i="155"/>
  <c r="L73" i="155"/>
  <c r="L72" i="155"/>
  <c r="L71" i="155"/>
  <c r="L70" i="155"/>
  <c r="L69" i="155"/>
  <c r="L68" i="155"/>
  <c r="L67" i="155"/>
  <c r="L66" i="155"/>
  <c r="L65" i="155"/>
  <c r="L64" i="155"/>
  <c r="L63" i="155"/>
  <c r="L62" i="155"/>
  <c r="L61" i="155"/>
  <c r="L60" i="155"/>
  <c r="L59" i="155"/>
  <c r="L58" i="155"/>
  <c r="L57" i="155"/>
  <c r="L56" i="155"/>
  <c r="L55" i="155"/>
  <c r="L54" i="155"/>
  <c r="L53" i="155"/>
  <c r="L52" i="155"/>
  <c r="L51" i="155"/>
  <c r="L50" i="155"/>
  <c r="L49" i="155"/>
  <c r="L48" i="155"/>
  <c r="L47" i="155"/>
  <c r="L46" i="155"/>
  <c r="L45" i="155"/>
  <c r="L44" i="155"/>
  <c r="L43" i="155"/>
  <c r="L42" i="155"/>
  <c r="L41" i="155"/>
  <c r="L40" i="155"/>
  <c r="L39" i="155"/>
  <c r="L38" i="155"/>
  <c r="L37" i="155"/>
  <c r="L36" i="155"/>
  <c r="L35" i="155"/>
  <c r="L34" i="155"/>
  <c r="L33" i="155"/>
  <c r="L32" i="155"/>
  <c r="L31" i="155"/>
  <c r="P30" i="155"/>
  <c r="L30" i="155"/>
  <c r="S29" i="155"/>
  <c r="L29" i="155"/>
  <c r="L28" i="155"/>
  <c r="P27" i="155"/>
  <c r="L27" i="155"/>
  <c r="C27" i="155"/>
  <c r="S26" i="155"/>
  <c r="P26" i="155"/>
  <c r="L26" i="155"/>
  <c r="F26" i="155"/>
  <c r="C26" i="155"/>
  <c r="S25" i="155"/>
  <c r="P25" i="155"/>
  <c r="L25" i="155"/>
  <c r="F25" i="155"/>
  <c r="C25" i="155"/>
  <c r="S24" i="155"/>
  <c r="P24" i="155"/>
  <c r="L24" i="155"/>
  <c r="F24" i="155"/>
  <c r="C24" i="155"/>
  <c r="S23" i="155"/>
  <c r="P23" i="155"/>
  <c r="L23" i="155"/>
  <c r="F23" i="155"/>
  <c r="C23" i="155"/>
  <c r="S22" i="155"/>
  <c r="P22" i="155"/>
  <c r="L22" i="155"/>
  <c r="F22" i="155"/>
  <c r="C22" i="155"/>
  <c r="K20" i="155"/>
  <c r="J20" i="155"/>
  <c r="L18" i="155"/>
  <c r="L17" i="155"/>
  <c r="L16" i="155"/>
  <c r="L15" i="155"/>
  <c r="L14" i="155"/>
  <c r="L13" i="155"/>
  <c r="L12" i="155"/>
  <c r="L11" i="155"/>
  <c r="L10" i="155"/>
  <c r="L9" i="155"/>
  <c r="L8" i="155"/>
  <c r="L7" i="155"/>
  <c r="L6" i="155"/>
  <c r="L5" i="155"/>
  <c r="L4" i="155"/>
  <c r="L3" i="155"/>
  <c r="K1" i="155"/>
  <c r="J1" i="155"/>
  <c r="L128" i="154"/>
  <c r="L127" i="154"/>
  <c r="L126" i="154"/>
  <c r="L125" i="154"/>
  <c r="L124" i="154"/>
  <c r="L123" i="154"/>
  <c r="L122" i="154"/>
  <c r="L121" i="154"/>
  <c r="L120" i="154"/>
  <c r="L119" i="154"/>
  <c r="L118" i="154"/>
  <c r="L117" i="154"/>
  <c r="L116" i="154"/>
  <c r="L115" i="154"/>
  <c r="L114" i="154"/>
  <c r="L113" i="154"/>
  <c r="L112" i="154"/>
  <c r="L111" i="154"/>
  <c r="L110" i="154"/>
  <c r="L109" i="154"/>
  <c r="L108" i="154"/>
  <c r="L107" i="154"/>
  <c r="L106" i="154"/>
  <c r="L105" i="154"/>
  <c r="L104" i="154"/>
  <c r="L103" i="154"/>
  <c r="L102" i="154"/>
  <c r="L101" i="154"/>
  <c r="L100" i="154"/>
  <c r="L99" i="154"/>
  <c r="L98" i="154"/>
  <c r="L97" i="154"/>
  <c r="L96" i="154"/>
  <c r="L95" i="154"/>
  <c r="L94" i="154"/>
  <c r="L93" i="154"/>
  <c r="L92" i="154"/>
  <c r="L91" i="154"/>
  <c r="L90" i="154"/>
  <c r="L89" i="154"/>
  <c r="L88" i="154"/>
  <c r="L87" i="154"/>
  <c r="L86" i="154"/>
  <c r="L85" i="154"/>
  <c r="L84" i="154"/>
  <c r="L83" i="154"/>
  <c r="L82" i="154"/>
  <c r="L81" i="154"/>
  <c r="L80" i="154"/>
  <c r="L79" i="154"/>
  <c r="L78" i="154"/>
  <c r="L77" i="154"/>
  <c r="L76" i="154"/>
  <c r="L75" i="154"/>
  <c r="L74" i="154"/>
  <c r="L73" i="154"/>
  <c r="L72" i="154"/>
  <c r="L71" i="154"/>
  <c r="L70" i="154"/>
  <c r="L69" i="154"/>
  <c r="L68" i="154"/>
  <c r="L67" i="154"/>
  <c r="L66" i="154"/>
  <c r="L65" i="154"/>
  <c r="L64" i="154"/>
  <c r="L63" i="154"/>
  <c r="L62" i="154"/>
  <c r="L61" i="154"/>
  <c r="L60" i="154"/>
  <c r="L59" i="154"/>
  <c r="L58" i="154"/>
  <c r="L57" i="154"/>
  <c r="L56" i="154"/>
  <c r="L55" i="154"/>
  <c r="L54" i="154"/>
  <c r="L53" i="154"/>
  <c r="L52" i="154"/>
  <c r="L51" i="154"/>
  <c r="L50" i="154"/>
  <c r="L49" i="154"/>
  <c r="L48" i="154"/>
  <c r="L47" i="154"/>
  <c r="L46" i="154"/>
  <c r="L45" i="154"/>
  <c r="L44" i="154"/>
  <c r="L43" i="154"/>
  <c r="L42" i="154"/>
  <c r="L41" i="154"/>
  <c r="L40" i="154"/>
  <c r="L39" i="154"/>
  <c r="L38" i="154"/>
  <c r="L37" i="154"/>
  <c r="L36" i="154"/>
  <c r="L35" i="154"/>
  <c r="L34" i="154"/>
  <c r="L33" i="154"/>
  <c r="L32" i="154"/>
  <c r="L31" i="154"/>
  <c r="P30" i="154"/>
  <c r="L30" i="154"/>
  <c r="S29" i="154"/>
  <c r="L29" i="154"/>
  <c r="L28" i="154"/>
  <c r="P27" i="154"/>
  <c r="L27" i="154"/>
  <c r="C27" i="154"/>
  <c r="S26" i="154"/>
  <c r="P26" i="154"/>
  <c r="L26" i="154"/>
  <c r="F26" i="154"/>
  <c r="C26" i="154"/>
  <c r="S25" i="154"/>
  <c r="P25" i="154"/>
  <c r="L25" i="154"/>
  <c r="F25" i="154"/>
  <c r="C25" i="154"/>
  <c r="S24" i="154"/>
  <c r="P24" i="154"/>
  <c r="L24" i="154"/>
  <c r="F24" i="154"/>
  <c r="C24" i="154"/>
  <c r="S23" i="154"/>
  <c r="P23" i="154"/>
  <c r="L23" i="154"/>
  <c r="F23" i="154"/>
  <c r="C23" i="154"/>
  <c r="S22" i="154"/>
  <c r="P22" i="154"/>
  <c r="L22" i="154"/>
  <c r="F22" i="154"/>
  <c r="C22" i="154"/>
  <c r="K20" i="154"/>
  <c r="J20" i="154"/>
  <c r="L18" i="154"/>
  <c r="L17" i="154"/>
  <c r="L16" i="154"/>
  <c r="L15" i="154"/>
  <c r="L14" i="154"/>
  <c r="L13" i="154"/>
  <c r="L12" i="154"/>
  <c r="L11" i="154"/>
  <c r="L10" i="154"/>
  <c r="L9" i="154"/>
  <c r="L8" i="154"/>
  <c r="L7" i="154"/>
  <c r="L6" i="154"/>
  <c r="L5" i="154"/>
  <c r="L4" i="154"/>
  <c r="L3" i="154"/>
  <c r="K1" i="154"/>
  <c r="J1" i="154"/>
  <c r="L133" i="153"/>
  <c r="L132" i="153"/>
  <c r="L131" i="153"/>
  <c r="L130" i="153"/>
  <c r="L129" i="153"/>
  <c r="L128" i="153"/>
  <c r="L127" i="153"/>
  <c r="L126" i="153"/>
  <c r="L125" i="153"/>
  <c r="L124" i="153"/>
  <c r="L123" i="153"/>
  <c r="L122" i="153"/>
  <c r="L121" i="153"/>
  <c r="L120" i="153"/>
  <c r="L119" i="153"/>
  <c r="L118" i="153"/>
  <c r="L117" i="153"/>
  <c r="L116" i="153"/>
  <c r="L115" i="153"/>
  <c r="L114" i="153"/>
  <c r="L113" i="153"/>
  <c r="L112" i="153"/>
  <c r="L111" i="153"/>
  <c r="L110" i="153"/>
  <c r="L109" i="153"/>
  <c r="L108" i="153"/>
  <c r="L107" i="153"/>
  <c r="L106" i="153"/>
  <c r="L105" i="153"/>
  <c r="L104" i="153"/>
  <c r="L103" i="153"/>
  <c r="L102" i="153"/>
  <c r="L101" i="153"/>
  <c r="L100" i="153"/>
  <c r="L99" i="153"/>
  <c r="L98" i="153"/>
  <c r="L97" i="153"/>
  <c r="L96" i="153"/>
  <c r="L95" i="153"/>
  <c r="L94" i="153"/>
  <c r="L93" i="153"/>
  <c r="L92" i="153"/>
  <c r="L91" i="153"/>
  <c r="L90" i="153"/>
  <c r="L89" i="153"/>
  <c r="L88" i="153"/>
  <c r="L87" i="153"/>
  <c r="L86" i="153"/>
  <c r="L85" i="153"/>
  <c r="L84" i="153"/>
  <c r="L83" i="153"/>
  <c r="L82" i="153"/>
  <c r="L81" i="153"/>
  <c r="L80" i="153"/>
  <c r="L79" i="153"/>
  <c r="L78" i="153"/>
  <c r="L77" i="153"/>
  <c r="L76" i="153"/>
  <c r="L75" i="153"/>
  <c r="L74" i="153"/>
  <c r="L73" i="153"/>
  <c r="L72" i="153"/>
  <c r="L71" i="153"/>
  <c r="L70" i="153"/>
  <c r="L69" i="153"/>
  <c r="L68" i="153"/>
  <c r="L67" i="153"/>
  <c r="L66" i="153"/>
  <c r="L65" i="153"/>
  <c r="L64" i="153"/>
  <c r="L63" i="153"/>
  <c r="L62" i="153"/>
  <c r="L61" i="153"/>
  <c r="L60" i="153"/>
  <c r="L59" i="153"/>
  <c r="L58" i="153"/>
  <c r="L57" i="153"/>
  <c r="L56" i="153"/>
  <c r="L55" i="153"/>
  <c r="L54" i="153"/>
  <c r="L53" i="153"/>
  <c r="L52" i="153"/>
  <c r="L51" i="153"/>
  <c r="L50" i="153"/>
  <c r="L49" i="153"/>
  <c r="L48" i="153"/>
  <c r="L47" i="153"/>
  <c r="L46" i="153"/>
  <c r="L45" i="153"/>
  <c r="L44" i="153"/>
  <c r="L43" i="153"/>
  <c r="L42" i="153"/>
  <c r="L41" i="153"/>
  <c r="L40" i="153"/>
  <c r="L39" i="153"/>
  <c r="L38" i="153"/>
  <c r="L37" i="153"/>
  <c r="L36" i="153"/>
  <c r="L35" i="153"/>
  <c r="L34" i="153"/>
  <c r="L33" i="153"/>
  <c r="L32" i="153"/>
  <c r="L31" i="153"/>
  <c r="P30" i="153"/>
  <c r="L30" i="153"/>
  <c r="S29" i="153"/>
  <c r="L29" i="153"/>
  <c r="L28" i="153"/>
  <c r="P27" i="153"/>
  <c r="L27" i="153"/>
  <c r="C27" i="153"/>
  <c r="S26" i="153"/>
  <c r="P26" i="153"/>
  <c r="L26" i="153"/>
  <c r="F26" i="153"/>
  <c r="C26" i="153"/>
  <c r="S25" i="153"/>
  <c r="P25" i="153"/>
  <c r="L25" i="153"/>
  <c r="F25" i="153"/>
  <c r="C25" i="153"/>
  <c r="S24" i="153"/>
  <c r="P24" i="153"/>
  <c r="L24" i="153"/>
  <c r="F24" i="153"/>
  <c r="C24" i="153"/>
  <c r="S23" i="153"/>
  <c r="P23" i="153"/>
  <c r="L23" i="153"/>
  <c r="F23" i="153"/>
  <c r="C23" i="153"/>
  <c r="S22" i="153"/>
  <c r="P22" i="153"/>
  <c r="L22" i="153"/>
  <c r="F22" i="153"/>
  <c r="C22" i="153"/>
  <c r="K20" i="153"/>
  <c r="J20" i="153"/>
  <c r="L18" i="153"/>
  <c r="L17" i="153"/>
  <c r="L16" i="153"/>
  <c r="L15" i="153"/>
  <c r="L14" i="153"/>
  <c r="L13" i="153"/>
  <c r="L12" i="153"/>
  <c r="L11" i="153"/>
  <c r="L10" i="153"/>
  <c r="L9" i="153"/>
  <c r="L8" i="153"/>
  <c r="L7" i="153"/>
  <c r="L6" i="153"/>
  <c r="L5" i="153"/>
  <c r="L4" i="153"/>
  <c r="L3" i="153"/>
  <c r="K1" i="153"/>
  <c r="J1" i="153"/>
  <c r="L131" i="152"/>
  <c r="L130" i="152"/>
  <c r="L129" i="152"/>
  <c r="L128" i="152"/>
  <c r="L127" i="152"/>
  <c r="L126" i="152"/>
  <c r="L125" i="152"/>
  <c r="L124" i="152"/>
  <c r="L123" i="152"/>
  <c r="L122" i="152"/>
  <c r="L121" i="152"/>
  <c r="L120" i="152"/>
  <c r="L119" i="152"/>
  <c r="L118" i="152"/>
  <c r="L117" i="152"/>
  <c r="L116" i="152"/>
  <c r="L115" i="152"/>
  <c r="L114" i="152"/>
  <c r="L113" i="152"/>
  <c r="L112" i="152"/>
  <c r="L111" i="152"/>
  <c r="L110" i="152"/>
  <c r="L109" i="152"/>
  <c r="L108" i="152"/>
  <c r="L107" i="152"/>
  <c r="L106" i="152"/>
  <c r="L105" i="152"/>
  <c r="L104" i="152"/>
  <c r="L103" i="152"/>
  <c r="L102" i="152"/>
  <c r="L101" i="152"/>
  <c r="L100" i="152"/>
  <c r="L99" i="152"/>
  <c r="L98" i="152"/>
  <c r="L97" i="152"/>
  <c r="L96" i="152"/>
  <c r="L95" i="152"/>
  <c r="L94" i="152"/>
  <c r="L93" i="152"/>
  <c r="L92" i="152"/>
  <c r="L91" i="152"/>
  <c r="L90" i="152"/>
  <c r="L89" i="152"/>
  <c r="L88" i="152"/>
  <c r="L87" i="152"/>
  <c r="L86" i="152"/>
  <c r="L85" i="152"/>
  <c r="L84" i="152"/>
  <c r="L83" i="152"/>
  <c r="L82" i="152"/>
  <c r="L81" i="152"/>
  <c r="L80" i="152"/>
  <c r="L79" i="152"/>
  <c r="L78" i="152"/>
  <c r="L77" i="152"/>
  <c r="L76" i="152"/>
  <c r="L75" i="152"/>
  <c r="L74" i="152"/>
  <c r="L73" i="152"/>
  <c r="L72" i="152"/>
  <c r="L71" i="152"/>
  <c r="L70" i="152"/>
  <c r="L69" i="152"/>
  <c r="L68" i="152"/>
  <c r="L67" i="152"/>
  <c r="L66" i="152"/>
  <c r="L65" i="152"/>
  <c r="L64" i="152"/>
  <c r="L63" i="152"/>
  <c r="L62" i="152"/>
  <c r="L61" i="152"/>
  <c r="L60" i="152"/>
  <c r="L59" i="152"/>
  <c r="L58" i="152"/>
  <c r="L57" i="152"/>
  <c r="L56" i="152"/>
  <c r="L55" i="152"/>
  <c r="L54" i="152"/>
  <c r="L53" i="152"/>
  <c r="L52" i="152"/>
  <c r="L51" i="152"/>
  <c r="L50" i="152"/>
  <c r="L49" i="152"/>
  <c r="L48" i="152"/>
  <c r="L47" i="152"/>
  <c r="L46" i="152"/>
  <c r="L45" i="152"/>
  <c r="L44" i="152"/>
  <c r="L43" i="152"/>
  <c r="L42" i="152"/>
  <c r="L41" i="152"/>
  <c r="L40" i="152"/>
  <c r="L39" i="152"/>
  <c r="L38" i="152"/>
  <c r="L37" i="152"/>
  <c r="L36" i="152"/>
  <c r="L35" i="152"/>
  <c r="L34" i="152"/>
  <c r="L33" i="152"/>
  <c r="L32" i="152"/>
  <c r="L31" i="152"/>
  <c r="P30" i="152"/>
  <c r="L30" i="152"/>
  <c r="S29" i="152"/>
  <c r="L29" i="152"/>
  <c r="L28" i="152"/>
  <c r="P27" i="152"/>
  <c r="L27" i="152"/>
  <c r="C27" i="152"/>
  <c r="S26" i="152"/>
  <c r="P26" i="152"/>
  <c r="L26" i="152"/>
  <c r="F26" i="152"/>
  <c r="C26" i="152"/>
  <c r="S25" i="152"/>
  <c r="P25" i="152"/>
  <c r="L25" i="152"/>
  <c r="F25" i="152"/>
  <c r="C25" i="152"/>
  <c r="S24" i="152"/>
  <c r="P24" i="152"/>
  <c r="L24" i="152"/>
  <c r="F24" i="152"/>
  <c r="C24" i="152"/>
  <c r="S23" i="152"/>
  <c r="P23" i="152"/>
  <c r="L23" i="152"/>
  <c r="F23" i="152"/>
  <c r="C23" i="152"/>
  <c r="S22" i="152"/>
  <c r="S27" i="152" s="1"/>
  <c r="P22" i="152"/>
  <c r="L22" i="152"/>
  <c r="F22" i="152"/>
  <c r="C22" i="152"/>
  <c r="K20" i="152"/>
  <c r="J20" i="152"/>
  <c r="L18" i="152"/>
  <c r="L17" i="152"/>
  <c r="L16" i="152"/>
  <c r="L15" i="152"/>
  <c r="L14" i="152"/>
  <c r="L13" i="152"/>
  <c r="L12" i="152"/>
  <c r="L11" i="152"/>
  <c r="L10" i="152"/>
  <c r="L9" i="152"/>
  <c r="L8" i="152"/>
  <c r="L7" i="152"/>
  <c r="L6" i="152"/>
  <c r="L5" i="152"/>
  <c r="L4" i="152"/>
  <c r="L3" i="152"/>
  <c r="K1" i="152"/>
  <c r="J1" i="152"/>
  <c r="L144" i="151"/>
  <c r="L143" i="151"/>
  <c r="L142" i="151"/>
  <c r="L141" i="151"/>
  <c r="L140" i="151"/>
  <c r="L139" i="151"/>
  <c r="L138" i="151"/>
  <c r="L137" i="151"/>
  <c r="L136" i="151"/>
  <c r="L135" i="151"/>
  <c r="L134" i="151"/>
  <c r="L133" i="151"/>
  <c r="L132" i="151"/>
  <c r="L131" i="151"/>
  <c r="L130" i="151"/>
  <c r="L129" i="151"/>
  <c r="L128" i="151"/>
  <c r="L127" i="151"/>
  <c r="L126" i="151"/>
  <c r="L125" i="151"/>
  <c r="L124" i="151"/>
  <c r="L123" i="151"/>
  <c r="L122" i="151"/>
  <c r="L121" i="151"/>
  <c r="L120" i="151"/>
  <c r="L119" i="151"/>
  <c r="L118" i="151"/>
  <c r="L117" i="151"/>
  <c r="L116" i="151"/>
  <c r="L115" i="151"/>
  <c r="L114" i="151"/>
  <c r="L113" i="151"/>
  <c r="L112" i="151"/>
  <c r="L111" i="151"/>
  <c r="L110" i="151"/>
  <c r="L109" i="151"/>
  <c r="L108" i="151"/>
  <c r="L107" i="151"/>
  <c r="L106" i="151"/>
  <c r="L105" i="151"/>
  <c r="L104" i="151"/>
  <c r="L103" i="151"/>
  <c r="L102" i="151"/>
  <c r="L101" i="151"/>
  <c r="L100" i="151"/>
  <c r="L99" i="151"/>
  <c r="L98" i="151"/>
  <c r="L97" i="151"/>
  <c r="L96" i="151"/>
  <c r="L95" i="151"/>
  <c r="L94" i="151"/>
  <c r="L93" i="151"/>
  <c r="L92" i="151"/>
  <c r="L91" i="151"/>
  <c r="L90" i="151"/>
  <c r="L89" i="151"/>
  <c r="L88" i="151"/>
  <c r="L87" i="151"/>
  <c r="L86" i="151"/>
  <c r="L85" i="151"/>
  <c r="L84" i="151"/>
  <c r="L83" i="151"/>
  <c r="L82" i="151"/>
  <c r="L81" i="151"/>
  <c r="L80" i="151"/>
  <c r="L79" i="151"/>
  <c r="L78" i="151"/>
  <c r="L77" i="151"/>
  <c r="L76" i="151"/>
  <c r="L75" i="151"/>
  <c r="L74" i="151"/>
  <c r="L73" i="151"/>
  <c r="L72" i="151"/>
  <c r="L71" i="151"/>
  <c r="L70" i="151"/>
  <c r="L69" i="151"/>
  <c r="L68" i="151"/>
  <c r="L67" i="151"/>
  <c r="L66" i="151"/>
  <c r="L65" i="151"/>
  <c r="L64" i="151"/>
  <c r="L63" i="151"/>
  <c r="L62" i="151"/>
  <c r="L61" i="151"/>
  <c r="L60" i="151"/>
  <c r="L59" i="151"/>
  <c r="L58" i="151"/>
  <c r="L57" i="151"/>
  <c r="L56" i="151"/>
  <c r="L55" i="151"/>
  <c r="L54" i="151"/>
  <c r="L53" i="151"/>
  <c r="L52" i="151"/>
  <c r="L51" i="151"/>
  <c r="L50" i="151"/>
  <c r="L49" i="151"/>
  <c r="L48" i="151"/>
  <c r="L47" i="151"/>
  <c r="L46" i="151"/>
  <c r="L45" i="151"/>
  <c r="L44" i="151"/>
  <c r="L43" i="151"/>
  <c r="L42" i="151"/>
  <c r="L41" i="151"/>
  <c r="L40" i="151"/>
  <c r="L39" i="151"/>
  <c r="L38" i="151"/>
  <c r="L37" i="151"/>
  <c r="L36" i="151"/>
  <c r="L35" i="151"/>
  <c r="L34" i="151"/>
  <c r="L33" i="151"/>
  <c r="L32" i="151"/>
  <c r="L31" i="151"/>
  <c r="P30" i="151"/>
  <c r="L30" i="151"/>
  <c r="S29" i="151"/>
  <c r="L29" i="151"/>
  <c r="L28" i="151"/>
  <c r="P27" i="151"/>
  <c r="L27" i="151"/>
  <c r="C27" i="151"/>
  <c r="S26" i="151"/>
  <c r="P26" i="151"/>
  <c r="L26" i="151"/>
  <c r="F26" i="151"/>
  <c r="C26" i="151"/>
  <c r="S25" i="151"/>
  <c r="P25" i="151"/>
  <c r="L25" i="151"/>
  <c r="F25" i="151"/>
  <c r="C25" i="151"/>
  <c r="S24" i="151"/>
  <c r="P24" i="151"/>
  <c r="L24" i="151"/>
  <c r="F24" i="151"/>
  <c r="C24" i="151"/>
  <c r="S23" i="151"/>
  <c r="P23" i="151"/>
  <c r="L23" i="151"/>
  <c r="F23" i="151"/>
  <c r="C23" i="151"/>
  <c r="C28" i="151" s="1"/>
  <c r="S22" i="151"/>
  <c r="P22" i="151"/>
  <c r="L22" i="151"/>
  <c r="F22" i="151"/>
  <c r="C22" i="151"/>
  <c r="K20" i="151"/>
  <c r="J20" i="151"/>
  <c r="L18" i="151"/>
  <c r="L17" i="151"/>
  <c r="L16" i="151"/>
  <c r="L15" i="151"/>
  <c r="L14" i="151"/>
  <c r="L13" i="151"/>
  <c r="L12" i="151"/>
  <c r="L11" i="151"/>
  <c r="L10" i="151"/>
  <c r="L9" i="151"/>
  <c r="L8" i="151"/>
  <c r="L7" i="151"/>
  <c r="L6" i="151"/>
  <c r="L5" i="151"/>
  <c r="L4" i="151"/>
  <c r="L3" i="151"/>
  <c r="K1" i="151"/>
  <c r="J1" i="151"/>
  <c r="J105" i="149"/>
  <c r="C30" i="155" a="1"/>
  <c r="F29" i="157" a="1"/>
  <c r="C32" i="162" a="1"/>
  <c r="F31" i="162" a="1"/>
  <c r="B180" i="13"/>
  <c r="C30" i="160" a="1"/>
  <c r="F31" i="166" a="1"/>
  <c r="F29" i="159" a="1"/>
  <c r="C30" i="161" a="1"/>
  <c r="F29" i="152" a="1"/>
  <c r="C30" i="156" a="1"/>
  <c r="F29" i="153" a="1"/>
  <c r="F31" i="167" a="1"/>
  <c r="C32" i="169" a="1"/>
  <c r="F29" i="154" a="1"/>
  <c r="C30" i="157" a="1"/>
  <c r="F29" i="155" a="1"/>
  <c r="C30" i="159" a="1"/>
  <c r="C32" i="166" a="1"/>
  <c r="C32" i="163" a="1"/>
  <c r="F29" i="156" a="1"/>
  <c r="F29" i="161" a="1"/>
  <c r="F29" i="158" a="1"/>
  <c r="C30" i="152" a="1"/>
  <c r="C30" i="153" a="1"/>
  <c r="C32" i="165" a="1"/>
  <c r="C30" i="158" a="1"/>
  <c r="F29" i="160" a="1"/>
  <c r="C30" i="154" a="1"/>
  <c r="F31" i="169" a="1"/>
  <c r="C32" i="167" a="1"/>
  <c r="C32" i="168" a="1"/>
  <c r="F31" i="163" a="1"/>
  <c r="F31" i="164" a="1"/>
  <c r="C32" i="164" a="1"/>
  <c r="F31" i="168" a="1"/>
  <c r="F31" i="165" a="1"/>
  <c r="L20" i="157" l="1"/>
  <c r="S31" i="168"/>
  <c r="P32" i="168"/>
  <c r="F31" i="169"/>
  <c r="C32" i="169"/>
  <c r="P32" i="167"/>
  <c r="C32" i="168"/>
  <c r="F31" i="168"/>
  <c r="P32" i="166"/>
  <c r="C32" i="167"/>
  <c r="F31" i="167"/>
  <c r="S31" i="165"/>
  <c r="P32" i="165"/>
  <c r="C32" i="166"/>
  <c r="F31" i="166"/>
  <c r="S31" i="164"/>
  <c r="P32" i="164"/>
  <c r="F31" i="165"/>
  <c r="C32" i="165"/>
  <c r="P32" i="163"/>
  <c r="S31" i="163"/>
  <c r="P32" i="162"/>
  <c r="F31" i="164"/>
  <c r="C32" i="164"/>
  <c r="S31" i="162"/>
  <c r="C32" i="163"/>
  <c r="F31" i="163"/>
  <c r="S31" i="161"/>
  <c r="S27" i="160"/>
  <c r="C28" i="160"/>
  <c r="F31" i="162"/>
  <c r="C32" i="162"/>
  <c r="P28" i="160"/>
  <c r="P32" i="160" s="1"/>
  <c r="L1" i="159"/>
  <c r="L20" i="160"/>
  <c r="C30" i="161"/>
  <c r="C32" i="161" s="1" a="1"/>
  <c r="L1" i="160"/>
  <c r="F29" i="161"/>
  <c r="F31" i="161" s="1" a="1"/>
  <c r="F27" i="160"/>
  <c r="S31" i="160" s="1"/>
  <c r="C28" i="159"/>
  <c r="S27" i="159"/>
  <c r="P28" i="159"/>
  <c r="P32" i="159" s="1"/>
  <c r="L20" i="159"/>
  <c r="F27" i="159"/>
  <c r="F29" i="160"/>
  <c r="F31" i="160" s="1" a="1"/>
  <c r="C30" i="160"/>
  <c r="C32" i="160" s="1" a="1"/>
  <c r="S27" i="158"/>
  <c r="P28" i="158"/>
  <c r="P28" i="157"/>
  <c r="P32" i="157" s="1"/>
  <c r="C28" i="157"/>
  <c r="L20" i="158"/>
  <c r="L1" i="158"/>
  <c r="F27" i="158"/>
  <c r="C28" i="158"/>
  <c r="C30" i="159"/>
  <c r="C32" i="159" s="1" a="1"/>
  <c r="F29" i="159"/>
  <c r="F31" i="159" s="1" a="1"/>
  <c r="S27" i="157"/>
  <c r="P28" i="155"/>
  <c r="L1" i="155"/>
  <c r="L1" i="157"/>
  <c r="F27" i="157"/>
  <c r="F29" i="158"/>
  <c r="F31" i="158" s="1" a="1"/>
  <c r="C30" i="158"/>
  <c r="C32" i="158" s="1" a="1"/>
  <c r="S27" i="156"/>
  <c r="P28" i="156"/>
  <c r="P32" i="156" s="1"/>
  <c r="L1" i="156"/>
  <c r="L20" i="156"/>
  <c r="F27" i="156"/>
  <c r="C28" i="156"/>
  <c r="C30" i="157"/>
  <c r="C32" i="157" s="1" a="1"/>
  <c r="F29" i="157"/>
  <c r="F31" i="157" s="1" a="1"/>
  <c r="S27" i="155"/>
  <c r="L1" i="154"/>
  <c r="L20" i="155"/>
  <c r="F27" i="155"/>
  <c r="C28" i="155"/>
  <c r="P32" i="155"/>
  <c r="F29" i="156"/>
  <c r="F31" i="156" s="1" a="1"/>
  <c r="C30" i="156"/>
  <c r="C32" i="156" s="1" a="1"/>
  <c r="S27" i="154"/>
  <c r="P28" i="154"/>
  <c r="L20" i="154"/>
  <c r="F27" i="154"/>
  <c r="C28" i="154"/>
  <c r="C30" i="155"/>
  <c r="C32" i="155" s="1" a="1"/>
  <c r="F29" i="155"/>
  <c r="F31" i="155" s="1" a="1"/>
  <c r="S27" i="153"/>
  <c r="P28" i="153"/>
  <c r="L20" i="153"/>
  <c r="L1" i="153"/>
  <c r="F27" i="152"/>
  <c r="F27" i="153"/>
  <c r="S31" i="153" s="1"/>
  <c r="C28" i="153"/>
  <c r="C30" i="154"/>
  <c r="C32" i="154" s="1" a="1"/>
  <c r="F29" i="154"/>
  <c r="F31" i="154" s="1" a="1"/>
  <c r="P28" i="152"/>
  <c r="L20" i="152"/>
  <c r="L1" i="152"/>
  <c r="S31" i="152"/>
  <c r="C28" i="152"/>
  <c r="F29" i="153"/>
  <c r="F31" i="153" s="1" a="1"/>
  <c r="C30" i="153"/>
  <c r="C32" i="153" s="1" a="1"/>
  <c r="S27" i="151"/>
  <c r="P28" i="151"/>
  <c r="L20" i="151"/>
  <c r="L1" i="151"/>
  <c r="F27" i="151"/>
  <c r="F29" i="152"/>
  <c r="F31" i="152" s="1" a="1"/>
  <c r="C30" i="152"/>
  <c r="C32" i="152" s="1" a="1"/>
  <c r="P32" i="151"/>
  <c r="L148" i="150"/>
  <c r="L147" i="150"/>
  <c r="L146" i="150"/>
  <c r="L145" i="150"/>
  <c r="L144" i="150"/>
  <c r="L143" i="150"/>
  <c r="L142" i="150"/>
  <c r="L141" i="150"/>
  <c r="L140" i="150"/>
  <c r="L139" i="150"/>
  <c r="L138" i="150"/>
  <c r="L137" i="150"/>
  <c r="L136" i="150"/>
  <c r="L135" i="150"/>
  <c r="L134" i="150"/>
  <c r="L133" i="150"/>
  <c r="L132" i="150"/>
  <c r="L131" i="150"/>
  <c r="L130" i="150"/>
  <c r="L129" i="150"/>
  <c r="L128" i="150"/>
  <c r="L127" i="150"/>
  <c r="L126" i="150"/>
  <c r="L125" i="150"/>
  <c r="L124" i="150"/>
  <c r="L123" i="150"/>
  <c r="L122" i="150"/>
  <c r="L121" i="150"/>
  <c r="L120" i="150"/>
  <c r="L119" i="150"/>
  <c r="L118" i="150"/>
  <c r="L117" i="150"/>
  <c r="L116" i="150"/>
  <c r="L115" i="150"/>
  <c r="L114" i="150"/>
  <c r="L113" i="150"/>
  <c r="L112" i="150"/>
  <c r="L111" i="150"/>
  <c r="L110" i="150"/>
  <c r="L109" i="150"/>
  <c r="L108" i="150"/>
  <c r="L107" i="150"/>
  <c r="L106" i="150"/>
  <c r="L105" i="150"/>
  <c r="L104" i="150"/>
  <c r="L103" i="150"/>
  <c r="L102" i="150"/>
  <c r="L101" i="150"/>
  <c r="L100" i="150"/>
  <c r="L99" i="150"/>
  <c r="L98" i="150"/>
  <c r="L97" i="150"/>
  <c r="L96" i="150"/>
  <c r="L95" i="150"/>
  <c r="L94" i="150"/>
  <c r="L93" i="150"/>
  <c r="L92" i="150"/>
  <c r="L91" i="150"/>
  <c r="L90" i="150"/>
  <c r="L89" i="150"/>
  <c r="L88" i="150"/>
  <c r="L87" i="150"/>
  <c r="L86" i="150"/>
  <c r="L85" i="150"/>
  <c r="L84" i="150"/>
  <c r="L83" i="150"/>
  <c r="L82" i="150"/>
  <c r="L81" i="150"/>
  <c r="L80" i="150"/>
  <c r="L79" i="150"/>
  <c r="L78" i="150"/>
  <c r="L77" i="150"/>
  <c r="L76" i="150"/>
  <c r="L75" i="150"/>
  <c r="L74" i="150"/>
  <c r="L73" i="150"/>
  <c r="L72" i="150"/>
  <c r="L71" i="150"/>
  <c r="L70" i="150"/>
  <c r="L69" i="150"/>
  <c r="L68" i="150"/>
  <c r="L67" i="150"/>
  <c r="L66" i="150"/>
  <c r="L65" i="150"/>
  <c r="L64" i="150"/>
  <c r="L63" i="150"/>
  <c r="L62" i="150"/>
  <c r="L61" i="150"/>
  <c r="L60" i="150"/>
  <c r="L59" i="150"/>
  <c r="L58" i="150"/>
  <c r="L57" i="150"/>
  <c r="L56" i="150"/>
  <c r="L55" i="150"/>
  <c r="L54" i="150"/>
  <c r="L53" i="150"/>
  <c r="L52" i="150"/>
  <c r="L51" i="150"/>
  <c r="L50" i="150"/>
  <c r="L49" i="150"/>
  <c r="L48" i="150"/>
  <c r="L47" i="150"/>
  <c r="L46" i="150"/>
  <c r="L45" i="150"/>
  <c r="L44" i="150"/>
  <c r="L43" i="150"/>
  <c r="L42" i="150"/>
  <c r="L41" i="150"/>
  <c r="L40" i="150"/>
  <c r="L39" i="150"/>
  <c r="L38" i="150"/>
  <c r="L37" i="150"/>
  <c r="L36" i="150"/>
  <c r="L35" i="150"/>
  <c r="L34" i="150"/>
  <c r="L33" i="150"/>
  <c r="L32" i="150"/>
  <c r="L31" i="150"/>
  <c r="P30" i="150"/>
  <c r="L30" i="150"/>
  <c r="S29" i="150"/>
  <c r="L29" i="150"/>
  <c r="L28" i="150"/>
  <c r="P27" i="150"/>
  <c r="L27" i="150"/>
  <c r="C27" i="150"/>
  <c r="S26" i="150"/>
  <c r="P26" i="150"/>
  <c r="L26" i="150"/>
  <c r="F26" i="150"/>
  <c r="C26" i="150"/>
  <c r="S25" i="150"/>
  <c r="P25" i="150"/>
  <c r="L25" i="150"/>
  <c r="F25" i="150"/>
  <c r="C25" i="150"/>
  <c r="S24" i="150"/>
  <c r="P24" i="150"/>
  <c r="L24" i="150"/>
  <c r="F24" i="150"/>
  <c r="C24" i="150"/>
  <c r="S23" i="150"/>
  <c r="P23" i="150"/>
  <c r="L23" i="150"/>
  <c r="F23" i="150"/>
  <c r="C23" i="150"/>
  <c r="S22" i="150"/>
  <c r="P22" i="150"/>
  <c r="L22" i="150"/>
  <c r="F22" i="150"/>
  <c r="C22" i="150"/>
  <c r="K20" i="150"/>
  <c r="J20" i="150"/>
  <c r="L18" i="150"/>
  <c r="L17" i="150"/>
  <c r="L16" i="150"/>
  <c r="L15" i="150"/>
  <c r="L14" i="150"/>
  <c r="L13" i="150"/>
  <c r="L12" i="150"/>
  <c r="L11" i="150"/>
  <c r="L10" i="150"/>
  <c r="L9" i="150"/>
  <c r="L8" i="150"/>
  <c r="L7" i="150"/>
  <c r="L6" i="150"/>
  <c r="L5" i="150"/>
  <c r="L4" i="150"/>
  <c r="L3" i="150"/>
  <c r="K1" i="150"/>
  <c r="J1" i="150"/>
  <c r="L169" i="149"/>
  <c r="L168" i="149"/>
  <c r="L167" i="149"/>
  <c r="L166" i="149"/>
  <c r="L165" i="149"/>
  <c r="L164" i="149"/>
  <c r="L163" i="149"/>
  <c r="L162" i="149"/>
  <c r="L161" i="149"/>
  <c r="L160" i="149"/>
  <c r="L159" i="149"/>
  <c r="L158" i="149"/>
  <c r="L157" i="149"/>
  <c r="L156" i="149"/>
  <c r="L155" i="149"/>
  <c r="L154" i="149"/>
  <c r="L153" i="149"/>
  <c r="L152" i="149"/>
  <c r="L151" i="149"/>
  <c r="L150" i="149"/>
  <c r="L149" i="149"/>
  <c r="L148" i="149"/>
  <c r="L147" i="149"/>
  <c r="L146" i="149"/>
  <c r="L145" i="149"/>
  <c r="L144" i="149"/>
  <c r="L143" i="149"/>
  <c r="L142" i="149"/>
  <c r="L141" i="149"/>
  <c r="L140" i="149"/>
  <c r="L139" i="149"/>
  <c r="L138" i="149"/>
  <c r="L137" i="149"/>
  <c r="L136" i="149"/>
  <c r="L135" i="149"/>
  <c r="L134" i="149"/>
  <c r="L133" i="149"/>
  <c r="L132" i="149"/>
  <c r="L131" i="149"/>
  <c r="L130" i="149"/>
  <c r="L129" i="149"/>
  <c r="L128" i="149"/>
  <c r="L127" i="149"/>
  <c r="L126" i="149"/>
  <c r="L125" i="149"/>
  <c r="L124" i="149"/>
  <c r="L123" i="149"/>
  <c r="L122" i="149"/>
  <c r="L121" i="149"/>
  <c r="L120" i="149"/>
  <c r="L119" i="149"/>
  <c r="L118" i="149"/>
  <c r="L117" i="149"/>
  <c r="L116" i="149"/>
  <c r="L115" i="149"/>
  <c r="L114" i="149"/>
  <c r="L113" i="149"/>
  <c r="L112" i="149"/>
  <c r="L111" i="149"/>
  <c r="L110" i="149"/>
  <c r="L109" i="149"/>
  <c r="L108" i="149"/>
  <c r="L107" i="149"/>
  <c r="L106" i="149"/>
  <c r="L105" i="149"/>
  <c r="L104" i="149"/>
  <c r="L103" i="149"/>
  <c r="L102" i="149"/>
  <c r="L101" i="149"/>
  <c r="L100" i="149"/>
  <c r="L99" i="149"/>
  <c r="L98" i="149"/>
  <c r="L97" i="149"/>
  <c r="L96" i="149"/>
  <c r="L95" i="149"/>
  <c r="L94" i="149"/>
  <c r="L93" i="149"/>
  <c r="L92" i="149"/>
  <c r="L91" i="149"/>
  <c r="L90" i="149"/>
  <c r="L89" i="149"/>
  <c r="L88" i="149"/>
  <c r="L87" i="149"/>
  <c r="L86" i="149"/>
  <c r="L85" i="149"/>
  <c r="L84" i="149"/>
  <c r="L83" i="149"/>
  <c r="L82" i="149"/>
  <c r="L81" i="149"/>
  <c r="L80" i="149"/>
  <c r="L79" i="149"/>
  <c r="L78" i="149"/>
  <c r="L77" i="149"/>
  <c r="L76" i="149"/>
  <c r="L75" i="149"/>
  <c r="L74" i="149"/>
  <c r="L73" i="149"/>
  <c r="L72" i="149"/>
  <c r="L71" i="149"/>
  <c r="L70" i="149"/>
  <c r="L69" i="149"/>
  <c r="L68" i="149"/>
  <c r="L67" i="149"/>
  <c r="L66" i="149"/>
  <c r="L65" i="149"/>
  <c r="L64" i="149"/>
  <c r="L63" i="149"/>
  <c r="L62" i="149"/>
  <c r="L61" i="149"/>
  <c r="L60" i="149"/>
  <c r="L59" i="149"/>
  <c r="L58" i="149"/>
  <c r="L57" i="149"/>
  <c r="L56" i="149"/>
  <c r="L55" i="149"/>
  <c r="L54" i="149"/>
  <c r="L53" i="149"/>
  <c r="L52" i="149"/>
  <c r="L51" i="149"/>
  <c r="L50" i="149"/>
  <c r="L49" i="149"/>
  <c r="L48" i="149"/>
  <c r="L47" i="149"/>
  <c r="L46" i="149"/>
  <c r="L45" i="149"/>
  <c r="L44" i="149"/>
  <c r="L43" i="149"/>
  <c r="L42" i="149"/>
  <c r="L41" i="149"/>
  <c r="L40" i="149"/>
  <c r="L39" i="149"/>
  <c r="L38" i="149"/>
  <c r="L37" i="149"/>
  <c r="L36" i="149"/>
  <c r="L35" i="149"/>
  <c r="L34" i="149"/>
  <c r="L33" i="149"/>
  <c r="L32" i="149"/>
  <c r="L31" i="149"/>
  <c r="P30" i="149"/>
  <c r="L30" i="149"/>
  <c r="S29" i="149"/>
  <c r="L29" i="149"/>
  <c r="L28" i="149"/>
  <c r="P27" i="149"/>
  <c r="L27" i="149"/>
  <c r="C27" i="149"/>
  <c r="S26" i="149"/>
  <c r="P26" i="149"/>
  <c r="L26" i="149"/>
  <c r="F26" i="149"/>
  <c r="C26" i="149"/>
  <c r="S25" i="149"/>
  <c r="P25" i="149"/>
  <c r="L25" i="149"/>
  <c r="F25" i="149"/>
  <c r="C25" i="149"/>
  <c r="S24" i="149"/>
  <c r="P24" i="149"/>
  <c r="L24" i="149"/>
  <c r="F24" i="149"/>
  <c r="C24" i="149"/>
  <c r="S23" i="149"/>
  <c r="P23" i="149"/>
  <c r="L23" i="149"/>
  <c r="F23" i="149"/>
  <c r="C23" i="149"/>
  <c r="S22" i="149"/>
  <c r="P22" i="149"/>
  <c r="L22" i="149"/>
  <c r="F22" i="149"/>
  <c r="C22" i="149"/>
  <c r="K20" i="149"/>
  <c r="J20" i="149"/>
  <c r="L18" i="149"/>
  <c r="L17" i="149"/>
  <c r="L16" i="149"/>
  <c r="L15" i="149"/>
  <c r="L14" i="149"/>
  <c r="L13" i="149"/>
  <c r="L12" i="149"/>
  <c r="L11" i="149"/>
  <c r="L10" i="149"/>
  <c r="L9" i="149"/>
  <c r="L8" i="149"/>
  <c r="L7" i="149"/>
  <c r="L6" i="149"/>
  <c r="L5" i="149"/>
  <c r="L4" i="149"/>
  <c r="L3" i="149"/>
  <c r="K1" i="149"/>
  <c r="J1" i="149"/>
  <c r="L141" i="148"/>
  <c r="L140" i="148"/>
  <c r="L139" i="148"/>
  <c r="L138" i="148"/>
  <c r="L137" i="148"/>
  <c r="L136" i="148"/>
  <c r="L135" i="148"/>
  <c r="L134" i="148"/>
  <c r="L133" i="148"/>
  <c r="L132" i="148"/>
  <c r="L131" i="148"/>
  <c r="L130" i="148"/>
  <c r="L129" i="148"/>
  <c r="L128" i="148"/>
  <c r="L127" i="148"/>
  <c r="L126" i="148"/>
  <c r="L125" i="148"/>
  <c r="L124" i="148"/>
  <c r="L123" i="148"/>
  <c r="L122" i="148"/>
  <c r="L121" i="148"/>
  <c r="L120" i="148"/>
  <c r="L119" i="148"/>
  <c r="L118" i="148"/>
  <c r="L117" i="148"/>
  <c r="L116" i="148"/>
  <c r="L115" i="148"/>
  <c r="L114" i="148"/>
  <c r="L113" i="148"/>
  <c r="L112" i="148"/>
  <c r="L111" i="148"/>
  <c r="L110" i="148"/>
  <c r="L109" i="148"/>
  <c r="L108" i="148"/>
  <c r="L107" i="148"/>
  <c r="L106" i="148"/>
  <c r="L105" i="148"/>
  <c r="L104" i="148"/>
  <c r="L103" i="148"/>
  <c r="L102" i="148"/>
  <c r="L101" i="148"/>
  <c r="L100" i="148"/>
  <c r="L99" i="148"/>
  <c r="L98" i="148"/>
  <c r="L97" i="148"/>
  <c r="L96" i="148"/>
  <c r="L95" i="148"/>
  <c r="L94" i="148"/>
  <c r="L93" i="148"/>
  <c r="L92" i="148"/>
  <c r="L91" i="148"/>
  <c r="L90" i="148"/>
  <c r="L89" i="148"/>
  <c r="L88" i="148"/>
  <c r="L87" i="148"/>
  <c r="L86" i="148"/>
  <c r="L85" i="148"/>
  <c r="L84" i="148"/>
  <c r="L83" i="148"/>
  <c r="L82" i="148"/>
  <c r="L81" i="148"/>
  <c r="L80" i="148"/>
  <c r="L79" i="148"/>
  <c r="L78" i="148"/>
  <c r="L77" i="148"/>
  <c r="L76" i="148"/>
  <c r="L75" i="148"/>
  <c r="L74" i="148"/>
  <c r="L73" i="148"/>
  <c r="L72" i="148"/>
  <c r="L71" i="148"/>
  <c r="L70" i="148"/>
  <c r="L69" i="148"/>
  <c r="L68" i="148"/>
  <c r="L67" i="148"/>
  <c r="L66" i="148"/>
  <c r="L65" i="148"/>
  <c r="L64" i="148"/>
  <c r="L63" i="148"/>
  <c r="L62" i="148"/>
  <c r="L61" i="148"/>
  <c r="L60" i="148"/>
  <c r="L59" i="148"/>
  <c r="L58" i="148"/>
  <c r="L57" i="148"/>
  <c r="L56" i="148"/>
  <c r="L55" i="148"/>
  <c r="L54" i="148"/>
  <c r="L53" i="148"/>
  <c r="L52" i="148"/>
  <c r="L51" i="148"/>
  <c r="L50" i="148"/>
  <c r="L49" i="148"/>
  <c r="L48" i="148"/>
  <c r="L47" i="148"/>
  <c r="L46" i="148"/>
  <c r="L45" i="148"/>
  <c r="L44" i="148"/>
  <c r="L43" i="148"/>
  <c r="L42" i="148"/>
  <c r="L41" i="148"/>
  <c r="L40" i="148"/>
  <c r="L39" i="148"/>
  <c r="L38" i="148"/>
  <c r="L37" i="148"/>
  <c r="L36" i="148"/>
  <c r="L35" i="148"/>
  <c r="L34" i="148"/>
  <c r="L33" i="148"/>
  <c r="L32" i="148"/>
  <c r="L31" i="148"/>
  <c r="P30" i="148"/>
  <c r="L30" i="148"/>
  <c r="S29" i="148"/>
  <c r="L29" i="148"/>
  <c r="L28" i="148"/>
  <c r="P27" i="148"/>
  <c r="L27" i="148"/>
  <c r="C27" i="148"/>
  <c r="S26" i="148"/>
  <c r="P26" i="148"/>
  <c r="L26" i="148"/>
  <c r="F26" i="148"/>
  <c r="C26" i="148"/>
  <c r="S25" i="148"/>
  <c r="P25" i="148"/>
  <c r="L25" i="148"/>
  <c r="F25" i="148"/>
  <c r="C25" i="148"/>
  <c r="S24" i="148"/>
  <c r="P24" i="148"/>
  <c r="L24" i="148"/>
  <c r="F24" i="148"/>
  <c r="C24" i="148"/>
  <c r="S23" i="148"/>
  <c r="P23" i="148"/>
  <c r="L23" i="148"/>
  <c r="F23" i="148"/>
  <c r="C23" i="148"/>
  <c r="S22" i="148"/>
  <c r="P22" i="148"/>
  <c r="L22" i="148"/>
  <c r="F22" i="148"/>
  <c r="C22" i="148"/>
  <c r="K20" i="148"/>
  <c r="J20" i="148"/>
  <c r="L18" i="148"/>
  <c r="L17" i="148"/>
  <c r="L16" i="148"/>
  <c r="L15" i="148"/>
  <c r="L14" i="148"/>
  <c r="L13" i="148"/>
  <c r="L12" i="148"/>
  <c r="L11" i="148"/>
  <c r="L10" i="148"/>
  <c r="L9" i="148"/>
  <c r="L8" i="148"/>
  <c r="L7" i="148"/>
  <c r="L6" i="148"/>
  <c r="L5" i="148"/>
  <c r="L4" i="148"/>
  <c r="L3" i="148"/>
  <c r="K1" i="148"/>
  <c r="J1" i="148"/>
  <c r="L140" i="147"/>
  <c r="L139" i="147"/>
  <c r="L138" i="147"/>
  <c r="L137" i="147"/>
  <c r="L136" i="147"/>
  <c r="L135" i="147"/>
  <c r="L134" i="147"/>
  <c r="L133" i="147"/>
  <c r="L132" i="147"/>
  <c r="L131" i="147"/>
  <c r="L130" i="147"/>
  <c r="L129" i="147"/>
  <c r="L128" i="147"/>
  <c r="L127" i="147"/>
  <c r="L126" i="147"/>
  <c r="L125" i="147"/>
  <c r="L124" i="147"/>
  <c r="L123" i="147"/>
  <c r="L122" i="147"/>
  <c r="L121" i="147"/>
  <c r="L120" i="147"/>
  <c r="L119" i="147"/>
  <c r="L118" i="147"/>
  <c r="L117" i="147"/>
  <c r="L116" i="147"/>
  <c r="L115" i="147"/>
  <c r="L114" i="147"/>
  <c r="L113" i="147"/>
  <c r="L112" i="147"/>
  <c r="L111" i="147"/>
  <c r="L110" i="147"/>
  <c r="L109" i="147"/>
  <c r="L108" i="147"/>
  <c r="L107" i="147"/>
  <c r="L106" i="147"/>
  <c r="L105" i="147"/>
  <c r="L104" i="147"/>
  <c r="L103" i="147"/>
  <c r="L102" i="147"/>
  <c r="L101" i="147"/>
  <c r="L100" i="147"/>
  <c r="L99" i="147"/>
  <c r="L98" i="147"/>
  <c r="L97" i="147"/>
  <c r="L96" i="147"/>
  <c r="L95" i="147"/>
  <c r="L94" i="147"/>
  <c r="L93" i="147"/>
  <c r="L92" i="147"/>
  <c r="L91" i="147"/>
  <c r="L90" i="147"/>
  <c r="L89" i="147"/>
  <c r="L88" i="147"/>
  <c r="L87" i="147"/>
  <c r="L86" i="147"/>
  <c r="L85" i="147"/>
  <c r="L84" i="147"/>
  <c r="L83" i="147"/>
  <c r="L82" i="147"/>
  <c r="L81" i="147"/>
  <c r="L80" i="147"/>
  <c r="L79" i="147"/>
  <c r="L78" i="147"/>
  <c r="L77" i="147"/>
  <c r="L76" i="147"/>
  <c r="L75" i="147"/>
  <c r="L74" i="147"/>
  <c r="L73" i="147"/>
  <c r="L72" i="147"/>
  <c r="L71" i="147"/>
  <c r="L70" i="147"/>
  <c r="L69" i="147"/>
  <c r="L68" i="147"/>
  <c r="L67" i="147"/>
  <c r="L66" i="147"/>
  <c r="L65" i="147"/>
  <c r="L64" i="147"/>
  <c r="L63" i="147"/>
  <c r="L62" i="147"/>
  <c r="L61" i="147"/>
  <c r="L60" i="147"/>
  <c r="L59" i="147"/>
  <c r="L58" i="147"/>
  <c r="L57" i="147"/>
  <c r="L56" i="147"/>
  <c r="L55" i="147"/>
  <c r="L54" i="147"/>
  <c r="L53" i="147"/>
  <c r="L52" i="147"/>
  <c r="L51" i="147"/>
  <c r="L50" i="147"/>
  <c r="L49" i="147"/>
  <c r="L48" i="147"/>
  <c r="L47" i="147"/>
  <c r="L46" i="147"/>
  <c r="L45" i="147"/>
  <c r="L44" i="147"/>
  <c r="L43" i="147"/>
  <c r="L42" i="147"/>
  <c r="L41" i="147"/>
  <c r="L40" i="147"/>
  <c r="L39" i="147"/>
  <c r="L38" i="147"/>
  <c r="L37" i="147"/>
  <c r="L36" i="147"/>
  <c r="L35" i="147"/>
  <c r="L34" i="147"/>
  <c r="L33" i="147"/>
  <c r="L32" i="147"/>
  <c r="L31" i="147"/>
  <c r="P30" i="147"/>
  <c r="L30" i="147"/>
  <c r="S29" i="147"/>
  <c r="L29" i="147"/>
  <c r="L28" i="147"/>
  <c r="P27" i="147"/>
  <c r="L27" i="147"/>
  <c r="C27" i="147"/>
  <c r="S26" i="147"/>
  <c r="P26" i="147"/>
  <c r="L26" i="147"/>
  <c r="F26" i="147"/>
  <c r="C26" i="147"/>
  <c r="S25" i="147"/>
  <c r="P25" i="147"/>
  <c r="L25" i="147"/>
  <c r="F25" i="147"/>
  <c r="C25" i="147"/>
  <c r="S24" i="147"/>
  <c r="P24" i="147"/>
  <c r="L24" i="147"/>
  <c r="F24" i="147"/>
  <c r="C24" i="147"/>
  <c r="S23" i="147"/>
  <c r="P23" i="147"/>
  <c r="L23" i="147"/>
  <c r="F23" i="147"/>
  <c r="C23" i="147"/>
  <c r="S22" i="147"/>
  <c r="P22" i="147"/>
  <c r="L22" i="147"/>
  <c r="F22" i="147"/>
  <c r="C22" i="147"/>
  <c r="K20" i="147"/>
  <c r="J20" i="147"/>
  <c r="L18" i="147"/>
  <c r="L17" i="147"/>
  <c r="L16" i="147"/>
  <c r="L15" i="147"/>
  <c r="L14" i="147"/>
  <c r="L13" i="147"/>
  <c r="L12" i="147"/>
  <c r="L11" i="147"/>
  <c r="L10" i="147"/>
  <c r="L9" i="147"/>
  <c r="L8" i="147"/>
  <c r="L7" i="147"/>
  <c r="L6" i="147"/>
  <c r="L5" i="147"/>
  <c r="L4" i="147"/>
  <c r="L3" i="147"/>
  <c r="K1" i="147"/>
  <c r="J1" i="147"/>
  <c r="L124" i="146"/>
  <c r="L123" i="146"/>
  <c r="L122" i="146"/>
  <c r="L121" i="146"/>
  <c r="L120" i="146"/>
  <c r="L119" i="146"/>
  <c r="L118" i="146"/>
  <c r="L117" i="146"/>
  <c r="L116" i="146"/>
  <c r="L115" i="146"/>
  <c r="L114" i="146"/>
  <c r="L113" i="146"/>
  <c r="L112" i="146"/>
  <c r="L111" i="146"/>
  <c r="L110" i="146"/>
  <c r="L109" i="146"/>
  <c r="L108" i="146"/>
  <c r="L107" i="146"/>
  <c r="L106" i="146"/>
  <c r="L105" i="146"/>
  <c r="L104" i="146"/>
  <c r="L103" i="146"/>
  <c r="L102" i="146"/>
  <c r="L101" i="146"/>
  <c r="L100" i="146"/>
  <c r="L99" i="146"/>
  <c r="L98" i="146"/>
  <c r="L97" i="146"/>
  <c r="L96" i="146"/>
  <c r="L95" i="146"/>
  <c r="L94" i="146"/>
  <c r="L93" i="146"/>
  <c r="L92" i="146"/>
  <c r="L91" i="146"/>
  <c r="L90" i="146"/>
  <c r="L89" i="146"/>
  <c r="L88" i="146"/>
  <c r="L87" i="146"/>
  <c r="L86" i="146"/>
  <c r="L85" i="146"/>
  <c r="L84" i="146"/>
  <c r="L83" i="146"/>
  <c r="L82" i="146"/>
  <c r="L81" i="146"/>
  <c r="L80" i="146"/>
  <c r="L79" i="146"/>
  <c r="L78" i="146"/>
  <c r="L77" i="146"/>
  <c r="L76" i="146"/>
  <c r="L75" i="146"/>
  <c r="L74" i="146"/>
  <c r="L73" i="146"/>
  <c r="L72" i="146"/>
  <c r="L71" i="146"/>
  <c r="L70" i="146"/>
  <c r="L69" i="146"/>
  <c r="L68" i="146"/>
  <c r="L67" i="146"/>
  <c r="L66" i="146"/>
  <c r="L65" i="146"/>
  <c r="L64" i="146"/>
  <c r="L63" i="146"/>
  <c r="L62" i="146"/>
  <c r="L61" i="146"/>
  <c r="L60" i="146"/>
  <c r="L59" i="146"/>
  <c r="L58" i="146"/>
  <c r="L57" i="146"/>
  <c r="L56" i="146"/>
  <c r="L55" i="146"/>
  <c r="L54" i="146"/>
  <c r="L53" i="146"/>
  <c r="L52" i="146"/>
  <c r="L51" i="146"/>
  <c r="L50" i="146"/>
  <c r="L49" i="146"/>
  <c r="L48" i="146"/>
  <c r="L47" i="146"/>
  <c r="L46" i="146"/>
  <c r="L45" i="146"/>
  <c r="L44" i="146"/>
  <c r="L43" i="146"/>
  <c r="L42" i="146"/>
  <c r="L41" i="146"/>
  <c r="L40" i="146"/>
  <c r="L39" i="146"/>
  <c r="L38" i="146"/>
  <c r="L37" i="146"/>
  <c r="L36" i="146"/>
  <c r="L35" i="146"/>
  <c r="L34" i="146"/>
  <c r="L33" i="146"/>
  <c r="L32" i="146"/>
  <c r="L31" i="146"/>
  <c r="P30" i="146"/>
  <c r="L30" i="146"/>
  <c r="S29" i="146"/>
  <c r="L29" i="146"/>
  <c r="L28" i="146"/>
  <c r="P27" i="146"/>
  <c r="L27" i="146"/>
  <c r="C27" i="146"/>
  <c r="S26" i="146"/>
  <c r="P26" i="146"/>
  <c r="L26" i="146"/>
  <c r="F26" i="146"/>
  <c r="C26" i="146"/>
  <c r="S25" i="146"/>
  <c r="P25" i="146"/>
  <c r="L25" i="146"/>
  <c r="F25" i="146"/>
  <c r="C25" i="146"/>
  <c r="S24" i="146"/>
  <c r="P24" i="146"/>
  <c r="L24" i="146"/>
  <c r="F24" i="146"/>
  <c r="C24" i="146"/>
  <c r="S23" i="146"/>
  <c r="P23" i="146"/>
  <c r="L23" i="146"/>
  <c r="F23" i="146"/>
  <c r="C23" i="146"/>
  <c r="S22" i="146"/>
  <c r="P22" i="146"/>
  <c r="L22" i="146"/>
  <c r="F22" i="146"/>
  <c r="C22" i="146"/>
  <c r="K20" i="146"/>
  <c r="J20" i="146"/>
  <c r="L18" i="146"/>
  <c r="L17" i="146"/>
  <c r="L16" i="146"/>
  <c r="L15" i="146"/>
  <c r="L14" i="146"/>
  <c r="L13" i="146"/>
  <c r="L12" i="146"/>
  <c r="L11" i="146"/>
  <c r="L10" i="146"/>
  <c r="L9" i="146"/>
  <c r="L8" i="146"/>
  <c r="L7" i="146"/>
  <c r="L6" i="146"/>
  <c r="L5" i="146"/>
  <c r="L4" i="146"/>
  <c r="L3" i="146"/>
  <c r="K1" i="146"/>
  <c r="J1" i="146"/>
  <c r="L165" i="145"/>
  <c r="L164" i="145"/>
  <c r="L163" i="145"/>
  <c r="L162" i="145"/>
  <c r="L161" i="145"/>
  <c r="L160" i="145"/>
  <c r="L159" i="145"/>
  <c r="L158" i="145"/>
  <c r="L157" i="145"/>
  <c r="L156" i="145"/>
  <c r="L155" i="145"/>
  <c r="L154" i="145"/>
  <c r="L153" i="145"/>
  <c r="L152" i="145"/>
  <c r="L151" i="145"/>
  <c r="L150" i="145"/>
  <c r="L149" i="145"/>
  <c r="L148" i="145"/>
  <c r="L147" i="145"/>
  <c r="L146" i="145"/>
  <c r="L145" i="145"/>
  <c r="L144" i="145"/>
  <c r="L143" i="145"/>
  <c r="L142" i="145"/>
  <c r="L141" i="145"/>
  <c r="L140" i="145"/>
  <c r="L139" i="145"/>
  <c r="L138" i="145"/>
  <c r="L137" i="145"/>
  <c r="L136" i="145"/>
  <c r="L135" i="145"/>
  <c r="L134" i="145"/>
  <c r="L133" i="145"/>
  <c r="L132" i="145"/>
  <c r="L131" i="145"/>
  <c r="L130" i="145"/>
  <c r="L129" i="145"/>
  <c r="L128" i="145"/>
  <c r="L127" i="145"/>
  <c r="L126" i="145"/>
  <c r="L125" i="145"/>
  <c r="L124" i="145"/>
  <c r="L123" i="145"/>
  <c r="L122" i="145"/>
  <c r="L121" i="145"/>
  <c r="L120" i="145"/>
  <c r="L119" i="145"/>
  <c r="L118" i="145"/>
  <c r="L117" i="145"/>
  <c r="L116" i="145"/>
  <c r="L115" i="145"/>
  <c r="L114" i="145"/>
  <c r="L113" i="145"/>
  <c r="L112" i="145"/>
  <c r="L111" i="145"/>
  <c r="L110" i="145"/>
  <c r="L109" i="145"/>
  <c r="L108" i="145"/>
  <c r="L107" i="145"/>
  <c r="L106" i="145"/>
  <c r="L105" i="145"/>
  <c r="L104" i="145"/>
  <c r="L103" i="145"/>
  <c r="L102" i="145"/>
  <c r="L101" i="145"/>
  <c r="L100" i="145"/>
  <c r="L99" i="145"/>
  <c r="L98" i="145"/>
  <c r="L97" i="145"/>
  <c r="L96" i="145"/>
  <c r="L95" i="145"/>
  <c r="L94" i="145"/>
  <c r="L93" i="145"/>
  <c r="L92" i="145"/>
  <c r="L91" i="145"/>
  <c r="L90" i="145"/>
  <c r="L89" i="145"/>
  <c r="L88" i="145"/>
  <c r="L87" i="145"/>
  <c r="L86" i="145"/>
  <c r="L85" i="145"/>
  <c r="L84" i="145"/>
  <c r="L83" i="145"/>
  <c r="L82" i="145"/>
  <c r="L81" i="145"/>
  <c r="L80" i="145"/>
  <c r="L79" i="145"/>
  <c r="L78" i="145"/>
  <c r="L77" i="145"/>
  <c r="L76" i="145"/>
  <c r="L75" i="145"/>
  <c r="L74" i="145"/>
  <c r="L73" i="145"/>
  <c r="L72" i="145"/>
  <c r="L71" i="145"/>
  <c r="L70" i="145"/>
  <c r="L69" i="145"/>
  <c r="L68" i="145"/>
  <c r="L67" i="145"/>
  <c r="L66" i="145"/>
  <c r="L65" i="145"/>
  <c r="L64" i="145"/>
  <c r="L63" i="145"/>
  <c r="L62" i="145"/>
  <c r="L61" i="145"/>
  <c r="L60" i="145"/>
  <c r="L59" i="145"/>
  <c r="L58" i="145"/>
  <c r="L57" i="145"/>
  <c r="L56" i="145"/>
  <c r="L55" i="145"/>
  <c r="L54" i="145"/>
  <c r="L53" i="145"/>
  <c r="L52" i="145"/>
  <c r="L51" i="145"/>
  <c r="L50" i="145"/>
  <c r="L49" i="145"/>
  <c r="L48" i="145"/>
  <c r="L47" i="145"/>
  <c r="L46" i="145"/>
  <c r="L45" i="145"/>
  <c r="L44" i="145"/>
  <c r="L43" i="145"/>
  <c r="L42" i="145"/>
  <c r="L41" i="145"/>
  <c r="L40" i="145"/>
  <c r="L39" i="145"/>
  <c r="L38" i="145"/>
  <c r="L37" i="145"/>
  <c r="L36" i="145"/>
  <c r="L35" i="145"/>
  <c r="L34" i="145"/>
  <c r="L33" i="145"/>
  <c r="L32" i="145"/>
  <c r="L31" i="145"/>
  <c r="P30" i="145"/>
  <c r="L30" i="145"/>
  <c r="S29" i="145"/>
  <c r="L29" i="145"/>
  <c r="L28" i="145"/>
  <c r="P27" i="145"/>
  <c r="L27" i="145"/>
  <c r="C27" i="145"/>
  <c r="S26" i="145"/>
  <c r="P26" i="145"/>
  <c r="L26" i="145"/>
  <c r="F26" i="145"/>
  <c r="C26" i="145"/>
  <c r="S25" i="145"/>
  <c r="P25" i="145"/>
  <c r="L25" i="145"/>
  <c r="F25" i="145"/>
  <c r="C25" i="145"/>
  <c r="S24" i="145"/>
  <c r="P24" i="145"/>
  <c r="L24" i="145"/>
  <c r="F24" i="145"/>
  <c r="C24" i="145"/>
  <c r="S23" i="145"/>
  <c r="P23" i="145"/>
  <c r="L23" i="145"/>
  <c r="F23" i="145"/>
  <c r="C23" i="145"/>
  <c r="S22" i="145"/>
  <c r="P22" i="145"/>
  <c r="L22" i="145"/>
  <c r="F22" i="145"/>
  <c r="C22" i="145"/>
  <c r="K20" i="145"/>
  <c r="J20" i="145"/>
  <c r="L18" i="145"/>
  <c r="L17" i="145"/>
  <c r="L16" i="145"/>
  <c r="L15" i="145"/>
  <c r="L14" i="145"/>
  <c r="L13" i="145"/>
  <c r="L12" i="145"/>
  <c r="L11" i="145"/>
  <c r="L10" i="145"/>
  <c r="L9" i="145"/>
  <c r="L8" i="145"/>
  <c r="L7" i="145"/>
  <c r="L6" i="145"/>
  <c r="L5" i="145"/>
  <c r="L4" i="145"/>
  <c r="L3" i="145"/>
  <c r="K1" i="145"/>
  <c r="J1" i="145"/>
  <c r="L113" i="144"/>
  <c r="L112" i="144"/>
  <c r="L111" i="144"/>
  <c r="L110" i="144"/>
  <c r="L109" i="144"/>
  <c r="L108" i="144"/>
  <c r="L107" i="144"/>
  <c r="L106" i="144"/>
  <c r="L105" i="144"/>
  <c r="L104" i="144"/>
  <c r="L103" i="144"/>
  <c r="L102" i="144"/>
  <c r="L101" i="144"/>
  <c r="L100" i="144"/>
  <c r="L99" i="144"/>
  <c r="L98" i="144"/>
  <c r="L97" i="144"/>
  <c r="L96" i="144"/>
  <c r="L95" i="144"/>
  <c r="L94" i="144"/>
  <c r="L93" i="144"/>
  <c r="L92" i="144"/>
  <c r="L91" i="144"/>
  <c r="L90" i="144"/>
  <c r="L89" i="144"/>
  <c r="L88" i="144"/>
  <c r="L87" i="144"/>
  <c r="L86" i="144"/>
  <c r="L85" i="144"/>
  <c r="L84" i="144"/>
  <c r="L83" i="144"/>
  <c r="L82" i="144"/>
  <c r="L81" i="144"/>
  <c r="L80" i="144"/>
  <c r="L79" i="144"/>
  <c r="L78" i="144"/>
  <c r="L77" i="144"/>
  <c r="L76" i="144"/>
  <c r="L75" i="144"/>
  <c r="L74" i="144"/>
  <c r="L73" i="144"/>
  <c r="L72" i="144"/>
  <c r="L71" i="144"/>
  <c r="L70" i="144"/>
  <c r="L69" i="144"/>
  <c r="L68" i="144"/>
  <c r="L67" i="144"/>
  <c r="L66" i="144"/>
  <c r="L65" i="144"/>
  <c r="L64" i="144"/>
  <c r="L63" i="144"/>
  <c r="L62" i="144"/>
  <c r="L61" i="144"/>
  <c r="L60" i="144"/>
  <c r="L59" i="144"/>
  <c r="L58" i="144"/>
  <c r="L57" i="144"/>
  <c r="L56" i="144"/>
  <c r="L55" i="144"/>
  <c r="L54" i="144"/>
  <c r="L53" i="144"/>
  <c r="L52" i="144"/>
  <c r="L51" i="144"/>
  <c r="L50" i="144"/>
  <c r="L49" i="144"/>
  <c r="L48" i="144"/>
  <c r="L47" i="144"/>
  <c r="L46" i="144"/>
  <c r="L45" i="144"/>
  <c r="L44" i="144"/>
  <c r="L43" i="144"/>
  <c r="L42" i="144"/>
  <c r="L41" i="144"/>
  <c r="L40" i="144"/>
  <c r="L39" i="144"/>
  <c r="L38" i="144"/>
  <c r="L37" i="144"/>
  <c r="L36" i="144"/>
  <c r="L35" i="144"/>
  <c r="L34" i="144"/>
  <c r="L33" i="144"/>
  <c r="L32" i="144"/>
  <c r="L31" i="144"/>
  <c r="P30" i="144"/>
  <c r="L30" i="144"/>
  <c r="S29" i="144"/>
  <c r="L29" i="144"/>
  <c r="L28" i="144"/>
  <c r="P27" i="144"/>
  <c r="L27" i="144"/>
  <c r="C27" i="144"/>
  <c r="S26" i="144"/>
  <c r="P26" i="144"/>
  <c r="L26" i="144"/>
  <c r="F26" i="144"/>
  <c r="C26" i="144"/>
  <c r="S25" i="144"/>
  <c r="P25" i="144"/>
  <c r="L25" i="144"/>
  <c r="F25" i="144"/>
  <c r="C25" i="144"/>
  <c r="S24" i="144"/>
  <c r="P24" i="144"/>
  <c r="L24" i="144"/>
  <c r="F24" i="144"/>
  <c r="C24" i="144"/>
  <c r="S23" i="144"/>
  <c r="P23" i="144"/>
  <c r="L23" i="144"/>
  <c r="F23" i="144"/>
  <c r="C23" i="144"/>
  <c r="S22" i="144"/>
  <c r="P22" i="144"/>
  <c r="L22" i="144"/>
  <c r="F22" i="144"/>
  <c r="C22" i="144"/>
  <c r="K20" i="144"/>
  <c r="J20" i="144"/>
  <c r="L18" i="144"/>
  <c r="L17" i="144"/>
  <c r="L16" i="144"/>
  <c r="L15" i="144"/>
  <c r="L14" i="144"/>
  <c r="L13" i="144"/>
  <c r="L12" i="144"/>
  <c r="L11" i="144"/>
  <c r="L10" i="144"/>
  <c r="L9" i="144"/>
  <c r="L8" i="144"/>
  <c r="L7" i="144"/>
  <c r="L6" i="144"/>
  <c r="L5" i="144"/>
  <c r="L4" i="144"/>
  <c r="L3" i="144"/>
  <c r="K1" i="144"/>
  <c r="J1" i="144"/>
  <c r="L108" i="143"/>
  <c r="L107" i="143"/>
  <c r="L106" i="143"/>
  <c r="L105" i="143"/>
  <c r="L104" i="143"/>
  <c r="L103" i="143"/>
  <c r="L102" i="143"/>
  <c r="L101" i="143"/>
  <c r="L100" i="143"/>
  <c r="L99" i="143"/>
  <c r="L98" i="143"/>
  <c r="L97" i="143"/>
  <c r="L96" i="143"/>
  <c r="L95" i="143"/>
  <c r="L94" i="143"/>
  <c r="L93" i="143"/>
  <c r="L92" i="143"/>
  <c r="L91" i="143"/>
  <c r="L90" i="143"/>
  <c r="L89" i="143"/>
  <c r="L88" i="143"/>
  <c r="L87" i="143"/>
  <c r="L86" i="143"/>
  <c r="L85" i="143"/>
  <c r="L84" i="143"/>
  <c r="L83" i="143"/>
  <c r="L82" i="143"/>
  <c r="L81" i="143"/>
  <c r="L80" i="143"/>
  <c r="L79" i="143"/>
  <c r="L78" i="143"/>
  <c r="L77" i="143"/>
  <c r="L76" i="143"/>
  <c r="L75" i="143"/>
  <c r="L74" i="143"/>
  <c r="L73" i="143"/>
  <c r="L72" i="143"/>
  <c r="L71" i="143"/>
  <c r="L70" i="143"/>
  <c r="L69" i="143"/>
  <c r="L68" i="143"/>
  <c r="L67" i="143"/>
  <c r="L66" i="143"/>
  <c r="L65" i="143"/>
  <c r="L64" i="143"/>
  <c r="L63" i="143"/>
  <c r="L62" i="143"/>
  <c r="L61" i="143"/>
  <c r="L60" i="143"/>
  <c r="L59" i="143"/>
  <c r="L58" i="143"/>
  <c r="L57" i="143"/>
  <c r="L56" i="143"/>
  <c r="L55" i="143"/>
  <c r="L54" i="143"/>
  <c r="L53" i="143"/>
  <c r="L52" i="143"/>
  <c r="L51" i="143"/>
  <c r="L50" i="143"/>
  <c r="L49" i="143"/>
  <c r="L48" i="143"/>
  <c r="L47" i="143"/>
  <c r="L46" i="143"/>
  <c r="L45" i="143"/>
  <c r="L44" i="143"/>
  <c r="L43" i="143"/>
  <c r="L42" i="143"/>
  <c r="L41" i="143"/>
  <c r="L40" i="143"/>
  <c r="L39" i="143"/>
  <c r="L38" i="143"/>
  <c r="L37" i="143"/>
  <c r="L36" i="143"/>
  <c r="L35" i="143"/>
  <c r="L34" i="143"/>
  <c r="L33" i="143"/>
  <c r="L32" i="143"/>
  <c r="L31" i="143"/>
  <c r="P30" i="143"/>
  <c r="L30" i="143"/>
  <c r="S29" i="143"/>
  <c r="L29" i="143"/>
  <c r="L28" i="143"/>
  <c r="P27" i="143"/>
  <c r="L27" i="143"/>
  <c r="C27" i="143"/>
  <c r="S26" i="143"/>
  <c r="P26" i="143"/>
  <c r="L26" i="143"/>
  <c r="F26" i="143"/>
  <c r="C26" i="143"/>
  <c r="S25" i="143"/>
  <c r="P25" i="143"/>
  <c r="L25" i="143"/>
  <c r="F25" i="143"/>
  <c r="C25" i="143"/>
  <c r="S24" i="143"/>
  <c r="P24" i="143"/>
  <c r="L24" i="143"/>
  <c r="F24" i="143"/>
  <c r="C24" i="143"/>
  <c r="S23" i="143"/>
  <c r="P23" i="143"/>
  <c r="L23" i="143"/>
  <c r="F23" i="143"/>
  <c r="C23" i="143"/>
  <c r="S22" i="143"/>
  <c r="P22" i="143"/>
  <c r="L22" i="143"/>
  <c r="F22" i="143"/>
  <c r="C22" i="143"/>
  <c r="K20" i="143"/>
  <c r="J20" i="143"/>
  <c r="L18" i="143"/>
  <c r="L17" i="143"/>
  <c r="L16" i="143"/>
  <c r="L15" i="143"/>
  <c r="L14" i="143"/>
  <c r="L13" i="143"/>
  <c r="L12" i="143"/>
  <c r="L11" i="143"/>
  <c r="L10" i="143"/>
  <c r="L9" i="143"/>
  <c r="L8" i="143"/>
  <c r="L7" i="143"/>
  <c r="L6" i="143"/>
  <c r="L5" i="143"/>
  <c r="L4" i="143"/>
  <c r="L3" i="143"/>
  <c r="K1" i="143"/>
  <c r="J1" i="143"/>
  <c r="L134" i="142"/>
  <c r="L133" i="142"/>
  <c r="L132" i="142"/>
  <c r="L131" i="142"/>
  <c r="L130" i="142"/>
  <c r="L129" i="142"/>
  <c r="L128" i="142"/>
  <c r="L127" i="142"/>
  <c r="L126" i="142"/>
  <c r="L125" i="142"/>
  <c r="L124" i="142"/>
  <c r="L123" i="142"/>
  <c r="L122" i="142"/>
  <c r="L121" i="142"/>
  <c r="L120" i="142"/>
  <c r="L119" i="142"/>
  <c r="L118" i="142"/>
  <c r="L117" i="142"/>
  <c r="L116" i="142"/>
  <c r="L115" i="142"/>
  <c r="L114" i="142"/>
  <c r="L113" i="142"/>
  <c r="L112" i="142"/>
  <c r="L111" i="142"/>
  <c r="L110" i="142"/>
  <c r="L109" i="142"/>
  <c r="L108" i="142"/>
  <c r="L107" i="142"/>
  <c r="L106" i="142"/>
  <c r="L105" i="142"/>
  <c r="L104" i="142"/>
  <c r="L103" i="142"/>
  <c r="L102" i="142"/>
  <c r="L101" i="142"/>
  <c r="L100" i="142"/>
  <c r="L99" i="142"/>
  <c r="L98" i="142"/>
  <c r="L97" i="142"/>
  <c r="L96" i="142"/>
  <c r="L95" i="142"/>
  <c r="L94" i="142"/>
  <c r="L93" i="142"/>
  <c r="L92" i="142"/>
  <c r="L91" i="142"/>
  <c r="L90" i="142"/>
  <c r="L89" i="142"/>
  <c r="L88" i="142"/>
  <c r="L87" i="142"/>
  <c r="L86" i="142"/>
  <c r="L85" i="142"/>
  <c r="L84" i="142"/>
  <c r="L83" i="142"/>
  <c r="L82" i="142"/>
  <c r="L81" i="142"/>
  <c r="L80" i="142"/>
  <c r="L79" i="142"/>
  <c r="L78" i="142"/>
  <c r="L77" i="142"/>
  <c r="L76" i="142"/>
  <c r="L75" i="142"/>
  <c r="L74" i="142"/>
  <c r="L73" i="142"/>
  <c r="L72" i="142"/>
  <c r="L71" i="142"/>
  <c r="L70" i="142"/>
  <c r="L69" i="142"/>
  <c r="L68" i="142"/>
  <c r="L67" i="142"/>
  <c r="L66" i="142"/>
  <c r="L65" i="142"/>
  <c r="L64" i="142"/>
  <c r="L63" i="142"/>
  <c r="L62" i="142"/>
  <c r="L61" i="142"/>
  <c r="L60" i="142"/>
  <c r="L59" i="142"/>
  <c r="L58" i="142"/>
  <c r="L57" i="142"/>
  <c r="L56" i="142"/>
  <c r="L55" i="142"/>
  <c r="L54" i="142"/>
  <c r="L53" i="142"/>
  <c r="L52" i="142"/>
  <c r="L51" i="142"/>
  <c r="L50" i="142"/>
  <c r="L49" i="142"/>
  <c r="L48" i="142"/>
  <c r="L47" i="142"/>
  <c r="L46" i="142"/>
  <c r="L45" i="142"/>
  <c r="L44" i="142"/>
  <c r="L43" i="142"/>
  <c r="L42" i="142"/>
  <c r="L41" i="142"/>
  <c r="L40" i="142"/>
  <c r="L39" i="142"/>
  <c r="L38" i="142"/>
  <c r="L37" i="142"/>
  <c r="L36" i="142"/>
  <c r="L35" i="142"/>
  <c r="L34" i="142"/>
  <c r="L33" i="142"/>
  <c r="L32" i="142"/>
  <c r="L31" i="142"/>
  <c r="P30" i="142"/>
  <c r="L30" i="142"/>
  <c r="S29" i="142"/>
  <c r="L29" i="142"/>
  <c r="L28" i="142"/>
  <c r="P27" i="142"/>
  <c r="L27" i="142"/>
  <c r="C27" i="142"/>
  <c r="S26" i="142"/>
  <c r="P26" i="142"/>
  <c r="L26" i="142"/>
  <c r="F26" i="142"/>
  <c r="C26" i="142"/>
  <c r="S25" i="142"/>
  <c r="P25" i="142"/>
  <c r="L25" i="142"/>
  <c r="F25" i="142"/>
  <c r="C25" i="142"/>
  <c r="S24" i="142"/>
  <c r="P24" i="142"/>
  <c r="L24" i="142"/>
  <c r="F24" i="142"/>
  <c r="C24" i="142"/>
  <c r="S23" i="142"/>
  <c r="P23" i="142"/>
  <c r="L23" i="142"/>
  <c r="F23" i="142"/>
  <c r="C23" i="142"/>
  <c r="S22" i="142"/>
  <c r="P22" i="142"/>
  <c r="L22" i="142"/>
  <c r="F22" i="142"/>
  <c r="C22" i="142"/>
  <c r="K20" i="142"/>
  <c r="J20" i="142"/>
  <c r="L18" i="142"/>
  <c r="L17" i="142"/>
  <c r="L16" i="142"/>
  <c r="L15" i="142"/>
  <c r="L14" i="142"/>
  <c r="L13" i="142"/>
  <c r="L12" i="142"/>
  <c r="L11" i="142"/>
  <c r="L10" i="142"/>
  <c r="L9" i="142"/>
  <c r="L8" i="142"/>
  <c r="L7" i="142"/>
  <c r="L6" i="142"/>
  <c r="L5" i="142"/>
  <c r="L4" i="142"/>
  <c r="L3" i="142"/>
  <c r="K1" i="142"/>
  <c r="J1" i="142"/>
  <c r="L165" i="141"/>
  <c r="L164" i="141"/>
  <c r="L163" i="141"/>
  <c r="L162" i="141"/>
  <c r="L161" i="141"/>
  <c r="L160" i="141"/>
  <c r="L159" i="141"/>
  <c r="L158" i="141"/>
  <c r="L157" i="141"/>
  <c r="L156" i="141"/>
  <c r="L155" i="141"/>
  <c r="L154" i="141"/>
  <c r="L153" i="141"/>
  <c r="L152" i="141"/>
  <c r="L151" i="141"/>
  <c r="L150" i="141"/>
  <c r="L149" i="141"/>
  <c r="L148" i="141"/>
  <c r="L147" i="141"/>
  <c r="L146" i="141"/>
  <c r="L145" i="141"/>
  <c r="L144" i="141"/>
  <c r="L143" i="141"/>
  <c r="L142" i="141"/>
  <c r="L141" i="141"/>
  <c r="L140" i="141"/>
  <c r="L139" i="141"/>
  <c r="L138" i="141"/>
  <c r="L137" i="141"/>
  <c r="L136" i="141"/>
  <c r="L135" i="141"/>
  <c r="L134" i="141"/>
  <c r="L133" i="141"/>
  <c r="L132" i="141"/>
  <c r="L131" i="141"/>
  <c r="L130" i="141"/>
  <c r="L129" i="141"/>
  <c r="L128" i="141"/>
  <c r="L127" i="141"/>
  <c r="L126" i="141"/>
  <c r="L125" i="141"/>
  <c r="L124" i="141"/>
  <c r="L123" i="141"/>
  <c r="L122" i="141"/>
  <c r="L121" i="141"/>
  <c r="L120" i="141"/>
  <c r="L119" i="141"/>
  <c r="L118" i="141"/>
  <c r="L117" i="141"/>
  <c r="L116" i="141"/>
  <c r="L115" i="141"/>
  <c r="L114" i="141"/>
  <c r="L113" i="141"/>
  <c r="L112" i="141"/>
  <c r="L111" i="141"/>
  <c r="L110" i="141"/>
  <c r="L109" i="141"/>
  <c r="L108" i="141"/>
  <c r="L107" i="141"/>
  <c r="L106" i="141"/>
  <c r="L105" i="141"/>
  <c r="L104" i="141"/>
  <c r="L103" i="141"/>
  <c r="L102" i="141"/>
  <c r="L101" i="141"/>
  <c r="L100" i="141"/>
  <c r="L99" i="141"/>
  <c r="L98" i="141"/>
  <c r="L97" i="141"/>
  <c r="L96" i="141"/>
  <c r="L95" i="141"/>
  <c r="L94" i="141"/>
  <c r="L93" i="141"/>
  <c r="L92" i="141"/>
  <c r="L91" i="141"/>
  <c r="L90" i="141"/>
  <c r="L89" i="141"/>
  <c r="L88" i="141"/>
  <c r="L87" i="141"/>
  <c r="L86" i="141"/>
  <c r="L85" i="141"/>
  <c r="L84" i="141"/>
  <c r="L83" i="141"/>
  <c r="L82" i="141"/>
  <c r="L81" i="141"/>
  <c r="L80" i="141"/>
  <c r="L79" i="141"/>
  <c r="L78" i="141"/>
  <c r="L77" i="141"/>
  <c r="L76" i="141"/>
  <c r="L75" i="141"/>
  <c r="L74" i="141"/>
  <c r="L73" i="141"/>
  <c r="L72" i="141"/>
  <c r="L71" i="141"/>
  <c r="L70" i="141"/>
  <c r="L69" i="141"/>
  <c r="L68" i="141"/>
  <c r="L67" i="141"/>
  <c r="L66" i="141"/>
  <c r="L65" i="141"/>
  <c r="L64" i="141"/>
  <c r="L63" i="141"/>
  <c r="L62" i="141"/>
  <c r="L61" i="141"/>
  <c r="L60" i="141"/>
  <c r="L59" i="141"/>
  <c r="L58" i="141"/>
  <c r="L57" i="141"/>
  <c r="L56" i="141"/>
  <c r="L55" i="141"/>
  <c r="L54" i="141"/>
  <c r="L53" i="141"/>
  <c r="L52" i="141"/>
  <c r="L51" i="141"/>
  <c r="L50" i="141"/>
  <c r="L49" i="141"/>
  <c r="L48" i="141"/>
  <c r="L47" i="141"/>
  <c r="L46" i="141"/>
  <c r="L45" i="141"/>
  <c r="L44" i="141"/>
  <c r="L43" i="141"/>
  <c r="L42" i="141"/>
  <c r="L41" i="141"/>
  <c r="L40" i="141"/>
  <c r="L39" i="141"/>
  <c r="L38" i="141"/>
  <c r="L37" i="141"/>
  <c r="L36" i="141"/>
  <c r="L35" i="141"/>
  <c r="L34" i="141"/>
  <c r="L33" i="141"/>
  <c r="L32" i="141"/>
  <c r="L31" i="141"/>
  <c r="P30" i="141"/>
  <c r="L30" i="141"/>
  <c r="S29" i="141"/>
  <c r="L29" i="141"/>
  <c r="L28" i="141"/>
  <c r="P27" i="141"/>
  <c r="L27" i="141"/>
  <c r="C27" i="141"/>
  <c r="S26" i="141"/>
  <c r="P26" i="141"/>
  <c r="L26" i="141"/>
  <c r="F26" i="141"/>
  <c r="C26" i="141"/>
  <c r="S25" i="141"/>
  <c r="P25" i="141"/>
  <c r="L25" i="141"/>
  <c r="F25" i="141"/>
  <c r="C25" i="141"/>
  <c r="S24" i="141"/>
  <c r="P24" i="141"/>
  <c r="L24" i="141"/>
  <c r="F24" i="141"/>
  <c r="C24" i="141"/>
  <c r="S23" i="141"/>
  <c r="P23" i="141"/>
  <c r="L23" i="141"/>
  <c r="F23" i="141"/>
  <c r="C23" i="141"/>
  <c r="S22" i="141"/>
  <c r="P22" i="141"/>
  <c r="L22" i="141"/>
  <c r="F22" i="141"/>
  <c r="C22" i="141"/>
  <c r="K20" i="141"/>
  <c r="J20" i="141"/>
  <c r="L18" i="141"/>
  <c r="L17" i="141"/>
  <c r="L16" i="141"/>
  <c r="L15" i="141"/>
  <c r="L14" i="141"/>
  <c r="L13" i="141"/>
  <c r="L12" i="141"/>
  <c r="L11" i="141"/>
  <c r="L10" i="141"/>
  <c r="L9" i="141"/>
  <c r="L8" i="141"/>
  <c r="L7" i="141"/>
  <c r="L6" i="141"/>
  <c r="L5" i="141"/>
  <c r="L4" i="141"/>
  <c r="L3" i="141"/>
  <c r="K1" i="141"/>
  <c r="J1" i="141"/>
  <c r="L136" i="140"/>
  <c r="L135" i="140"/>
  <c r="L134" i="140"/>
  <c r="L133" i="140"/>
  <c r="L132" i="140"/>
  <c r="L131" i="140"/>
  <c r="L130" i="140"/>
  <c r="L129" i="140"/>
  <c r="L128" i="140"/>
  <c r="L127" i="140"/>
  <c r="L126" i="140"/>
  <c r="L125" i="140"/>
  <c r="L124" i="140"/>
  <c r="L123" i="140"/>
  <c r="L122" i="140"/>
  <c r="L121" i="140"/>
  <c r="L120" i="140"/>
  <c r="L119" i="140"/>
  <c r="L118" i="140"/>
  <c r="L117" i="140"/>
  <c r="L116" i="140"/>
  <c r="L115" i="140"/>
  <c r="L114" i="140"/>
  <c r="L113" i="140"/>
  <c r="L112" i="140"/>
  <c r="L111" i="140"/>
  <c r="L110" i="140"/>
  <c r="L109" i="140"/>
  <c r="L108" i="140"/>
  <c r="L107" i="140"/>
  <c r="L106" i="140"/>
  <c r="L105" i="140"/>
  <c r="L104" i="140"/>
  <c r="L103" i="140"/>
  <c r="L102" i="140"/>
  <c r="L101" i="140"/>
  <c r="L100" i="140"/>
  <c r="L99" i="140"/>
  <c r="L98" i="140"/>
  <c r="L97" i="140"/>
  <c r="L96" i="140"/>
  <c r="L95" i="140"/>
  <c r="L94" i="140"/>
  <c r="L93" i="140"/>
  <c r="L92" i="140"/>
  <c r="L91" i="140"/>
  <c r="L90" i="140"/>
  <c r="L89" i="140"/>
  <c r="L88" i="140"/>
  <c r="L87" i="140"/>
  <c r="L86" i="140"/>
  <c r="L85" i="140"/>
  <c r="L84" i="140"/>
  <c r="L83" i="140"/>
  <c r="L82" i="140"/>
  <c r="L81" i="140"/>
  <c r="L80" i="140"/>
  <c r="L79" i="140"/>
  <c r="L78" i="140"/>
  <c r="L77" i="140"/>
  <c r="L76" i="140"/>
  <c r="L75" i="140"/>
  <c r="L74" i="140"/>
  <c r="L73" i="140"/>
  <c r="L72" i="140"/>
  <c r="L71" i="140"/>
  <c r="L70" i="140"/>
  <c r="L69" i="140"/>
  <c r="L68" i="140"/>
  <c r="L67" i="140"/>
  <c r="L66" i="140"/>
  <c r="L65" i="140"/>
  <c r="L64" i="140"/>
  <c r="L63" i="140"/>
  <c r="L62" i="140"/>
  <c r="L61" i="140"/>
  <c r="L60" i="140"/>
  <c r="L59" i="140"/>
  <c r="L58" i="140"/>
  <c r="L57" i="140"/>
  <c r="L56" i="140"/>
  <c r="L55" i="140"/>
  <c r="L54" i="140"/>
  <c r="L53" i="140"/>
  <c r="L52" i="140"/>
  <c r="L51" i="140"/>
  <c r="L50" i="140"/>
  <c r="L49" i="140"/>
  <c r="L48" i="140"/>
  <c r="L47" i="140"/>
  <c r="L46" i="140"/>
  <c r="L45" i="140"/>
  <c r="L44" i="140"/>
  <c r="L43" i="140"/>
  <c r="L42" i="140"/>
  <c r="L41" i="140"/>
  <c r="L40" i="140"/>
  <c r="L39" i="140"/>
  <c r="L38" i="140"/>
  <c r="L37" i="140"/>
  <c r="L36" i="140"/>
  <c r="L35" i="140"/>
  <c r="L34" i="140"/>
  <c r="L33" i="140"/>
  <c r="L32" i="140"/>
  <c r="L31" i="140"/>
  <c r="P30" i="140"/>
  <c r="L30" i="140"/>
  <c r="S29" i="140"/>
  <c r="L29" i="140"/>
  <c r="L28" i="140"/>
  <c r="P27" i="140"/>
  <c r="L27" i="140"/>
  <c r="C27" i="140"/>
  <c r="S26" i="140"/>
  <c r="P26" i="140"/>
  <c r="L26" i="140"/>
  <c r="F26" i="140"/>
  <c r="C26" i="140"/>
  <c r="S25" i="140"/>
  <c r="P25" i="140"/>
  <c r="L25" i="140"/>
  <c r="F25" i="140"/>
  <c r="C25" i="140"/>
  <c r="S24" i="140"/>
  <c r="P24" i="140"/>
  <c r="L24" i="140"/>
  <c r="F24" i="140"/>
  <c r="C24" i="140"/>
  <c r="S23" i="140"/>
  <c r="P23" i="140"/>
  <c r="L23" i="140"/>
  <c r="F23" i="140"/>
  <c r="C23" i="140"/>
  <c r="S22" i="140"/>
  <c r="P22" i="140"/>
  <c r="L22" i="140"/>
  <c r="F22" i="140"/>
  <c r="C22" i="140"/>
  <c r="K20" i="140"/>
  <c r="J20" i="140"/>
  <c r="L18" i="140"/>
  <c r="L17" i="140"/>
  <c r="L16" i="140"/>
  <c r="L15" i="140"/>
  <c r="L14" i="140"/>
  <c r="L13" i="140"/>
  <c r="L12" i="140"/>
  <c r="L11" i="140"/>
  <c r="L10" i="140"/>
  <c r="L9" i="140"/>
  <c r="L8" i="140"/>
  <c r="L7" i="140"/>
  <c r="L6" i="140"/>
  <c r="L5" i="140"/>
  <c r="L4" i="140"/>
  <c r="L3" i="140"/>
  <c r="K1" i="140"/>
  <c r="J1" i="140"/>
  <c r="L145" i="139"/>
  <c r="L144" i="139"/>
  <c r="L143" i="139"/>
  <c r="L142" i="139"/>
  <c r="L141" i="139"/>
  <c r="L140" i="139"/>
  <c r="L139" i="139"/>
  <c r="L138" i="139"/>
  <c r="L137" i="139"/>
  <c r="L136" i="139"/>
  <c r="L135" i="139"/>
  <c r="L134" i="139"/>
  <c r="L133" i="139"/>
  <c r="L132" i="139"/>
  <c r="L131" i="139"/>
  <c r="L130" i="139"/>
  <c r="L129" i="139"/>
  <c r="L128" i="139"/>
  <c r="L127" i="139"/>
  <c r="L126" i="139"/>
  <c r="L125" i="139"/>
  <c r="L124" i="139"/>
  <c r="L123" i="139"/>
  <c r="L122" i="139"/>
  <c r="L121" i="139"/>
  <c r="L120" i="139"/>
  <c r="L119" i="139"/>
  <c r="L118" i="139"/>
  <c r="L117" i="139"/>
  <c r="L116" i="139"/>
  <c r="L115" i="139"/>
  <c r="L114" i="139"/>
  <c r="L113" i="139"/>
  <c r="L112" i="139"/>
  <c r="L111" i="139"/>
  <c r="L110" i="139"/>
  <c r="L109" i="139"/>
  <c r="L108" i="139"/>
  <c r="L107" i="139"/>
  <c r="L106" i="139"/>
  <c r="L105" i="139"/>
  <c r="L104" i="139"/>
  <c r="L103" i="139"/>
  <c r="L102" i="139"/>
  <c r="L101" i="139"/>
  <c r="L100" i="139"/>
  <c r="L99" i="139"/>
  <c r="L98" i="139"/>
  <c r="L97" i="139"/>
  <c r="L96" i="139"/>
  <c r="L95" i="139"/>
  <c r="L94" i="139"/>
  <c r="L93" i="139"/>
  <c r="L92" i="139"/>
  <c r="L91" i="139"/>
  <c r="L90" i="139"/>
  <c r="L89" i="139"/>
  <c r="L88" i="139"/>
  <c r="L87" i="139"/>
  <c r="L86" i="139"/>
  <c r="L85" i="139"/>
  <c r="L84" i="139"/>
  <c r="L83" i="139"/>
  <c r="L82" i="139"/>
  <c r="L81" i="139"/>
  <c r="L80" i="139"/>
  <c r="L79" i="139"/>
  <c r="L78" i="139"/>
  <c r="L77" i="139"/>
  <c r="L76" i="139"/>
  <c r="L75" i="139"/>
  <c r="L74" i="139"/>
  <c r="L73" i="139"/>
  <c r="L72" i="139"/>
  <c r="L71" i="139"/>
  <c r="L70" i="139"/>
  <c r="L69" i="139"/>
  <c r="L68" i="139"/>
  <c r="L67" i="139"/>
  <c r="L66" i="139"/>
  <c r="L65" i="139"/>
  <c r="L64" i="139"/>
  <c r="L63" i="139"/>
  <c r="L62" i="139"/>
  <c r="L61" i="139"/>
  <c r="L60" i="139"/>
  <c r="L59" i="139"/>
  <c r="L58" i="139"/>
  <c r="L57" i="139"/>
  <c r="L56" i="139"/>
  <c r="L55" i="139"/>
  <c r="L54" i="139"/>
  <c r="L53" i="139"/>
  <c r="L52" i="139"/>
  <c r="L51" i="139"/>
  <c r="L50" i="139"/>
  <c r="L49" i="139"/>
  <c r="L48" i="139"/>
  <c r="L47" i="139"/>
  <c r="L46" i="139"/>
  <c r="L45" i="139"/>
  <c r="L44" i="139"/>
  <c r="L43" i="139"/>
  <c r="L42" i="139"/>
  <c r="L41" i="139"/>
  <c r="L40" i="139"/>
  <c r="L39" i="139"/>
  <c r="L38" i="139"/>
  <c r="L37" i="139"/>
  <c r="L36" i="139"/>
  <c r="L35" i="139"/>
  <c r="L34" i="139"/>
  <c r="L33" i="139"/>
  <c r="L32" i="139"/>
  <c r="L31" i="139"/>
  <c r="P30" i="139"/>
  <c r="L30" i="139"/>
  <c r="S29" i="139"/>
  <c r="L29" i="139"/>
  <c r="L28" i="139"/>
  <c r="P27" i="139"/>
  <c r="L27" i="139"/>
  <c r="C27" i="139"/>
  <c r="S26" i="139"/>
  <c r="P26" i="139"/>
  <c r="L26" i="139"/>
  <c r="F26" i="139"/>
  <c r="C26" i="139"/>
  <c r="S25" i="139"/>
  <c r="P25" i="139"/>
  <c r="L25" i="139"/>
  <c r="F25" i="139"/>
  <c r="C25" i="139"/>
  <c r="S24" i="139"/>
  <c r="P24" i="139"/>
  <c r="L24" i="139"/>
  <c r="F24" i="139"/>
  <c r="C24" i="139"/>
  <c r="S23" i="139"/>
  <c r="P23" i="139"/>
  <c r="L23" i="139"/>
  <c r="F23" i="139"/>
  <c r="C23" i="139"/>
  <c r="S22" i="139"/>
  <c r="P22" i="139"/>
  <c r="L22" i="139"/>
  <c r="F22" i="139"/>
  <c r="C22" i="139"/>
  <c r="K20" i="139"/>
  <c r="J20" i="139"/>
  <c r="L18" i="139"/>
  <c r="L17" i="139"/>
  <c r="L16" i="139"/>
  <c r="L15" i="139"/>
  <c r="L14" i="139"/>
  <c r="L13" i="139"/>
  <c r="L12" i="139"/>
  <c r="L11" i="139"/>
  <c r="L10" i="139"/>
  <c r="L9" i="139"/>
  <c r="L8" i="139"/>
  <c r="L7" i="139"/>
  <c r="L6" i="139"/>
  <c r="L5" i="139"/>
  <c r="L4" i="139"/>
  <c r="L1" i="139" s="1"/>
  <c r="L3" i="139"/>
  <c r="K1" i="139"/>
  <c r="J1" i="139"/>
  <c r="L154" i="138"/>
  <c r="L153" i="138"/>
  <c r="L152" i="138"/>
  <c r="L151" i="138"/>
  <c r="L150" i="138"/>
  <c r="L149" i="138"/>
  <c r="L148" i="138"/>
  <c r="L147" i="138"/>
  <c r="L146" i="138"/>
  <c r="L145" i="138"/>
  <c r="L144" i="138"/>
  <c r="L143" i="138"/>
  <c r="L142" i="138"/>
  <c r="L141" i="138"/>
  <c r="L140" i="138"/>
  <c r="L139" i="138"/>
  <c r="L138" i="138"/>
  <c r="L137" i="138"/>
  <c r="L136" i="138"/>
  <c r="L135" i="138"/>
  <c r="L134" i="138"/>
  <c r="L133" i="138"/>
  <c r="L132" i="138"/>
  <c r="L131" i="138"/>
  <c r="L130" i="138"/>
  <c r="L129" i="138"/>
  <c r="L128" i="138"/>
  <c r="L127" i="138"/>
  <c r="L126" i="138"/>
  <c r="L125" i="138"/>
  <c r="L124" i="138"/>
  <c r="L123" i="138"/>
  <c r="L122" i="138"/>
  <c r="L121" i="138"/>
  <c r="L120" i="138"/>
  <c r="L119" i="138"/>
  <c r="L118" i="138"/>
  <c r="L117" i="138"/>
  <c r="L116" i="138"/>
  <c r="L115" i="138"/>
  <c r="L114" i="138"/>
  <c r="L113" i="138"/>
  <c r="L112" i="138"/>
  <c r="L111" i="138"/>
  <c r="L110" i="138"/>
  <c r="L109" i="138"/>
  <c r="L108" i="138"/>
  <c r="L107" i="138"/>
  <c r="L106" i="138"/>
  <c r="L105" i="138"/>
  <c r="L104" i="138"/>
  <c r="L103" i="138"/>
  <c r="L102" i="138"/>
  <c r="L101" i="138"/>
  <c r="L100" i="138"/>
  <c r="L99" i="138"/>
  <c r="L98" i="138"/>
  <c r="L97" i="138"/>
  <c r="L96" i="138"/>
  <c r="L95" i="138"/>
  <c r="L94" i="138"/>
  <c r="L93" i="138"/>
  <c r="L92" i="138"/>
  <c r="L91" i="138"/>
  <c r="L90" i="138"/>
  <c r="L89" i="138"/>
  <c r="L88" i="138"/>
  <c r="L87" i="138"/>
  <c r="L86" i="138"/>
  <c r="L85" i="138"/>
  <c r="L84" i="138"/>
  <c r="L83" i="138"/>
  <c r="L82" i="138"/>
  <c r="L81" i="138"/>
  <c r="L80" i="138"/>
  <c r="L79" i="138"/>
  <c r="L78" i="138"/>
  <c r="L77" i="138"/>
  <c r="L76" i="138"/>
  <c r="L75" i="138"/>
  <c r="L74" i="138"/>
  <c r="L73" i="138"/>
  <c r="L72" i="138"/>
  <c r="L71" i="138"/>
  <c r="L70" i="138"/>
  <c r="L69" i="138"/>
  <c r="L68" i="138"/>
  <c r="L67" i="138"/>
  <c r="L66" i="138"/>
  <c r="L65" i="138"/>
  <c r="L64" i="138"/>
  <c r="L63" i="138"/>
  <c r="L62" i="138"/>
  <c r="L61" i="138"/>
  <c r="L60" i="138"/>
  <c r="L59" i="138"/>
  <c r="L58" i="138"/>
  <c r="L57" i="138"/>
  <c r="L56" i="138"/>
  <c r="L55" i="138"/>
  <c r="L54" i="138"/>
  <c r="L53" i="138"/>
  <c r="L52" i="138"/>
  <c r="L51" i="138"/>
  <c r="L50" i="138"/>
  <c r="L49" i="138"/>
  <c r="L48" i="138"/>
  <c r="L47" i="138"/>
  <c r="L46" i="138"/>
  <c r="L45" i="138"/>
  <c r="L44" i="138"/>
  <c r="L43" i="138"/>
  <c r="L42" i="138"/>
  <c r="L41" i="138"/>
  <c r="L40" i="138"/>
  <c r="L39" i="138"/>
  <c r="L38" i="138"/>
  <c r="L37" i="138"/>
  <c r="L36" i="138"/>
  <c r="L35" i="138"/>
  <c r="L34" i="138"/>
  <c r="L33" i="138"/>
  <c r="L32" i="138"/>
  <c r="L31" i="138"/>
  <c r="P30" i="138"/>
  <c r="L30" i="138"/>
  <c r="S29" i="138"/>
  <c r="L29" i="138"/>
  <c r="L28" i="138"/>
  <c r="P27" i="138"/>
  <c r="L27" i="138"/>
  <c r="C27" i="138"/>
  <c r="S26" i="138"/>
  <c r="P26" i="138"/>
  <c r="L26" i="138"/>
  <c r="F26" i="138"/>
  <c r="C26" i="138"/>
  <c r="S25" i="138"/>
  <c r="P25" i="138"/>
  <c r="L25" i="138"/>
  <c r="F25" i="138"/>
  <c r="C25" i="138"/>
  <c r="S24" i="138"/>
  <c r="P24" i="138"/>
  <c r="L24" i="138"/>
  <c r="F24" i="138"/>
  <c r="C24" i="138"/>
  <c r="S23" i="138"/>
  <c r="P23" i="138"/>
  <c r="L23" i="138"/>
  <c r="F23" i="138"/>
  <c r="C23" i="138"/>
  <c r="S22" i="138"/>
  <c r="P22" i="138"/>
  <c r="L22" i="138"/>
  <c r="F22" i="138"/>
  <c r="C22" i="138"/>
  <c r="K20" i="138"/>
  <c r="J20" i="138"/>
  <c r="L18" i="138"/>
  <c r="L17" i="138"/>
  <c r="L16" i="138"/>
  <c r="L15" i="138"/>
  <c r="L14" i="138"/>
  <c r="L13" i="138"/>
  <c r="L12" i="138"/>
  <c r="L11" i="138"/>
  <c r="L10" i="138"/>
  <c r="L9" i="138"/>
  <c r="L8" i="138"/>
  <c r="L7" i="138"/>
  <c r="L6" i="138"/>
  <c r="L5" i="138"/>
  <c r="L4" i="138"/>
  <c r="L3" i="138"/>
  <c r="K1" i="138"/>
  <c r="J1" i="138"/>
  <c r="L161" i="137"/>
  <c r="L160" i="137"/>
  <c r="L159" i="137"/>
  <c r="L158" i="137"/>
  <c r="L157" i="137"/>
  <c r="L156" i="137"/>
  <c r="L155" i="137"/>
  <c r="L154" i="137"/>
  <c r="L153" i="137"/>
  <c r="L152" i="137"/>
  <c r="L151" i="137"/>
  <c r="L150" i="137"/>
  <c r="L149" i="137"/>
  <c r="L148" i="137"/>
  <c r="L147" i="137"/>
  <c r="L146" i="137"/>
  <c r="L145" i="137"/>
  <c r="L144" i="137"/>
  <c r="L143" i="137"/>
  <c r="L142" i="137"/>
  <c r="L141" i="137"/>
  <c r="L140" i="137"/>
  <c r="L139" i="137"/>
  <c r="L138" i="137"/>
  <c r="L137" i="137"/>
  <c r="L136" i="137"/>
  <c r="L135" i="137"/>
  <c r="L134" i="137"/>
  <c r="L133" i="137"/>
  <c r="L132" i="137"/>
  <c r="L131" i="137"/>
  <c r="L130" i="137"/>
  <c r="L129" i="137"/>
  <c r="L128" i="137"/>
  <c r="L127" i="137"/>
  <c r="L126" i="137"/>
  <c r="L125" i="137"/>
  <c r="L124" i="137"/>
  <c r="L123" i="137"/>
  <c r="L122" i="137"/>
  <c r="L121" i="137"/>
  <c r="L120" i="137"/>
  <c r="L119" i="137"/>
  <c r="L118" i="137"/>
  <c r="L117" i="137"/>
  <c r="L116" i="137"/>
  <c r="L115" i="137"/>
  <c r="L114" i="137"/>
  <c r="L113" i="137"/>
  <c r="L112" i="137"/>
  <c r="L111" i="137"/>
  <c r="L110" i="137"/>
  <c r="L109" i="137"/>
  <c r="L108" i="137"/>
  <c r="L107" i="137"/>
  <c r="L106" i="137"/>
  <c r="L105" i="137"/>
  <c r="L104" i="137"/>
  <c r="L103" i="137"/>
  <c r="L102" i="137"/>
  <c r="L101" i="137"/>
  <c r="L100" i="137"/>
  <c r="L99" i="137"/>
  <c r="L98" i="137"/>
  <c r="L97" i="137"/>
  <c r="L96" i="137"/>
  <c r="L95" i="137"/>
  <c r="L94" i="137"/>
  <c r="L93" i="137"/>
  <c r="L92" i="137"/>
  <c r="L91" i="137"/>
  <c r="L90" i="137"/>
  <c r="L89" i="137"/>
  <c r="L88" i="137"/>
  <c r="L87" i="137"/>
  <c r="L86" i="137"/>
  <c r="L85" i="137"/>
  <c r="L84" i="137"/>
  <c r="L83" i="137"/>
  <c r="L82" i="137"/>
  <c r="L81" i="137"/>
  <c r="L80" i="137"/>
  <c r="L79" i="137"/>
  <c r="L78" i="137"/>
  <c r="L77" i="137"/>
  <c r="L76" i="137"/>
  <c r="L75" i="137"/>
  <c r="L74" i="137"/>
  <c r="L73" i="137"/>
  <c r="L72" i="137"/>
  <c r="L71" i="137"/>
  <c r="L70" i="137"/>
  <c r="L69" i="137"/>
  <c r="L68" i="137"/>
  <c r="L67" i="137"/>
  <c r="L66" i="137"/>
  <c r="L65" i="137"/>
  <c r="L64" i="137"/>
  <c r="L63" i="137"/>
  <c r="L62" i="137"/>
  <c r="L61" i="137"/>
  <c r="L60" i="137"/>
  <c r="L59" i="137"/>
  <c r="L58" i="137"/>
  <c r="L57" i="137"/>
  <c r="L56" i="137"/>
  <c r="L55" i="137"/>
  <c r="L54" i="137"/>
  <c r="L53" i="137"/>
  <c r="L52" i="137"/>
  <c r="L51" i="137"/>
  <c r="L50" i="137"/>
  <c r="L49" i="137"/>
  <c r="L48" i="137"/>
  <c r="L47" i="137"/>
  <c r="L46" i="137"/>
  <c r="L45" i="137"/>
  <c r="L44" i="137"/>
  <c r="L43" i="137"/>
  <c r="L42" i="137"/>
  <c r="L41" i="137"/>
  <c r="L40" i="137"/>
  <c r="L39" i="137"/>
  <c r="L38" i="137"/>
  <c r="L37" i="137"/>
  <c r="L36" i="137"/>
  <c r="L35" i="137"/>
  <c r="L34" i="137"/>
  <c r="L33" i="137"/>
  <c r="L32" i="137"/>
  <c r="L31" i="137"/>
  <c r="P30" i="137"/>
  <c r="L30" i="137"/>
  <c r="S29" i="137"/>
  <c r="L29" i="137"/>
  <c r="L28" i="137"/>
  <c r="P27" i="137"/>
  <c r="L27" i="137"/>
  <c r="C27" i="137"/>
  <c r="S26" i="137"/>
  <c r="P26" i="137"/>
  <c r="L26" i="137"/>
  <c r="F26" i="137"/>
  <c r="C26" i="137"/>
  <c r="S25" i="137"/>
  <c r="P25" i="137"/>
  <c r="L25" i="137"/>
  <c r="F25" i="137"/>
  <c r="C25" i="137"/>
  <c r="S24" i="137"/>
  <c r="P24" i="137"/>
  <c r="L24" i="137"/>
  <c r="F24" i="137"/>
  <c r="C24" i="137"/>
  <c r="S23" i="137"/>
  <c r="P23" i="137"/>
  <c r="L23" i="137"/>
  <c r="F23" i="137"/>
  <c r="C23" i="137"/>
  <c r="S22" i="137"/>
  <c r="P22" i="137"/>
  <c r="L22" i="137"/>
  <c r="F22" i="137"/>
  <c r="C22" i="137"/>
  <c r="K20" i="137"/>
  <c r="J20" i="137"/>
  <c r="L18" i="137"/>
  <c r="L17" i="137"/>
  <c r="L16" i="137"/>
  <c r="L15" i="137"/>
  <c r="L14" i="137"/>
  <c r="L13" i="137"/>
  <c r="L12" i="137"/>
  <c r="L11" i="137"/>
  <c r="L10" i="137"/>
  <c r="L9" i="137"/>
  <c r="L8" i="137"/>
  <c r="L7" i="137"/>
  <c r="L6" i="137"/>
  <c r="L5" i="137"/>
  <c r="L4" i="137"/>
  <c r="L3" i="137"/>
  <c r="K1" i="137"/>
  <c r="J1" i="137"/>
  <c r="L127" i="136"/>
  <c r="L126" i="136"/>
  <c r="L125" i="136"/>
  <c r="L124" i="136"/>
  <c r="L123" i="136"/>
  <c r="L122" i="136"/>
  <c r="L121" i="136"/>
  <c r="L120" i="136"/>
  <c r="L119" i="136"/>
  <c r="L118" i="136"/>
  <c r="L117" i="136"/>
  <c r="L116" i="136"/>
  <c r="L115" i="136"/>
  <c r="L114" i="136"/>
  <c r="L113" i="136"/>
  <c r="L112" i="136"/>
  <c r="L111" i="136"/>
  <c r="L110" i="136"/>
  <c r="L109" i="136"/>
  <c r="L108" i="136"/>
  <c r="L107" i="136"/>
  <c r="L106" i="136"/>
  <c r="L105" i="136"/>
  <c r="L104" i="136"/>
  <c r="L103" i="136"/>
  <c r="L102" i="136"/>
  <c r="L101" i="136"/>
  <c r="L100" i="136"/>
  <c r="L99" i="136"/>
  <c r="L98" i="136"/>
  <c r="L97" i="136"/>
  <c r="L96" i="136"/>
  <c r="L95" i="136"/>
  <c r="L94" i="136"/>
  <c r="L93" i="136"/>
  <c r="L92" i="136"/>
  <c r="L91" i="136"/>
  <c r="L90" i="136"/>
  <c r="L89" i="136"/>
  <c r="L88" i="136"/>
  <c r="L87" i="136"/>
  <c r="L86" i="136"/>
  <c r="L85" i="136"/>
  <c r="L84" i="136"/>
  <c r="L83" i="136"/>
  <c r="L82" i="136"/>
  <c r="L81" i="136"/>
  <c r="L80" i="136"/>
  <c r="L79" i="136"/>
  <c r="L78" i="136"/>
  <c r="L77" i="136"/>
  <c r="L76" i="136"/>
  <c r="L75" i="136"/>
  <c r="L74" i="136"/>
  <c r="L73" i="136"/>
  <c r="L72" i="136"/>
  <c r="L71" i="136"/>
  <c r="L70" i="136"/>
  <c r="L69" i="136"/>
  <c r="L68" i="136"/>
  <c r="L67" i="136"/>
  <c r="L66" i="136"/>
  <c r="L65" i="136"/>
  <c r="L64" i="136"/>
  <c r="L63" i="136"/>
  <c r="L62" i="136"/>
  <c r="L61" i="136"/>
  <c r="L60" i="136"/>
  <c r="L59" i="136"/>
  <c r="L58" i="136"/>
  <c r="L57" i="136"/>
  <c r="L56" i="136"/>
  <c r="L55" i="136"/>
  <c r="L54" i="136"/>
  <c r="L53" i="136"/>
  <c r="L52" i="136"/>
  <c r="L51" i="136"/>
  <c r="L50" i="136"/>
  <c r="L49" i="136"/>
  <c r="L48" i="136"/>
  <c r="L47" i="136"/>
  <c r="L46" i="136"/>
  <c r="L45" i="136"/>
  <c r="L44" i="136"/>
  <c r="L43" i="136"/>
  <c r="L42" i="136"/>
  <c r="L41" i="136"/>
  <c r="L40" i="136"/>
  <c r="L39" i="136"/>
  <c r="L38" i="136"/>
  <c r="L37" i="136"/>
  <c r="L36" i="136"/>
  <c r="L35" i="136"/>
  <c r="L34" i="136"/>
  <c r="L33" i="136"/>
  <c r="L32" i="136"/>
  <c r="L31" i="136"/>
  <c r="P30" i="136"/>
  <c r="L30" i="136"/>
  <c r="S29" i="136"/>
  <c r="L29" i="136"/>
  <c r="L28" i="136"/>
  <c r="P27" i="136"/>
  <c r="L27" i="136"/>
  <c r="C27" i="136"/>
  <c r="S26" i="136"/>
  <c r="P26" i="136"/>
  <c r="L26" i="136"/>
  <c r="F26" i="136"/>
  <c r="C26" i="136"/>
  <c r="S25" i="136"/>
  <c r="P25" i="136"/>
  <c r="L25" i="136"/>
  <c r="F25" i="136"/>
  <c r="C25" i="136"/>
  <c r="S24" i="136"/>
  <c r="P24" i="136"/>
  <c r="L24" i="136"/>
  <c r="F24" i="136"/>
  <c r="C24" i="136"/>
  <c r="S23" i="136"/>
  <c r="P23" i="136"/>
  <c r="L23" i="136"/>
  <c r="F23" i="136"/>
  <c r="C23" i="136"/>
  <c r="S22" i="136"/>
  <c r="S27" i="136" s="1"/>
  <c r="P22" i="136"/>
  <c r="L22" i="136"/>
  <c r="F22" i="136"/>
  <c r="C22" i="136"/>
  <c r="K20" i="136"/>
  <c r="J20" i="136"/>
  <c r="L18" i="136"/>
  <c r="L17" i="136"/>
  <c r="L16" i="136"/>
  <c r="L15" i="136"/>
  <c r="L14" i="136"/>
  <c r="L13" i="136"/>
  <c r="L12" i="136"/>
  <c r="L11" i="136"/>
  <c r="L10" i="136"/>
  <c r="L9" i="136"/>
  <c r="L8" i="136"/>
  <c r="L7" i="136"/>
  <c r="L6" i="136"/>
  <c r="L5" i="136"/>
  <c r="L4" i="136"/>
  <c r="L3" i="136"/>
  <c r="K1" i="136"/>
  <c r="J1" i="136"/>
  <c r="J1" i="134"/>
  <c r="K1" i="134"/>
  <c r="L3" i="134"/>
  <c r="L4" i="134"/>
  <c r="L5" i="134"/>
  <c r="L6" i="134"/>
  <c r="L7" i="134"/>
  <c r="L8" i="134"/>
  <c r="L9" i="134"/>
  <c r="L10" i="134"/>
  <c r="L11" i="134"/>
  <c r="L12" i="134"/>
  <c r="L13" i="134"/>
  <c r="L14" i="134"/>
  <c r="L15" i="134"/>
  <c r="L16" i="134"/>
  <c r="L17" i="134"/>
  <c r="L18" i="134"/>
  <c r="J20" i="134"/>
  <c r="K20" i="134"/>
  <c r="L22" i="134"/>
  <c r="L23" i="134"/>
  <c r="L24" i="134"/>
  <c r="L25" i="134"/>
  <c r="L26" i="134"/>
  <c r="L27" i="134"/>
  <c r="L28" i="134"/>
  <c r="L29" i="134"/>
  <c r="L30" i="134"/>
  <c r="L31" i="134"/>
  <c r="L32" i="134"/>
  <c r="L33" i="134"/>
  <c r="L34" i="134"/>
  <c r="L35" i="134"/>
  <c r="L36" i="134"/>
  <c r="L37" i="134"/>
  <c r="L38" i="134"/>
  <c r="L39" i="134"/>
  <c r="L40" i="134"/>
  <c r="L41" i="134"/>
  <c r="L42" i="134"/>
  <c r="L43" i="134"/>
  <c r="L44" i="134"/>
  <c r="L45" i="134"/>
  <c r="L46" i="134"/>
  <c r="L47" i="134"/>
  <c r="L48" i="134"/>
  <c r="L49" i="134"/>
  <c r="L50" i="134"/>
  <c r="L51" i="134"/>
  <c r="L52" i="134"/>
  <c r="L53" i="134"/>
  <c r="L54" i="134"/>
  <c r="L55" i="134"/>
  <c r="L56" i="134"/>
  <c r="L57" i="134"/>
  <c r="L58" i="134"/>
  <c r="L59" i="134"/>
  <c r="L60" i="134"/>
  <c r="L61" i="134"/>
  <c r="L62" i="134"/>
  <c r="L63" i="134"/>
  <c r="L64" i="134"/>
  <c r="L65" i="134"/>
  <c r="L66" i="134"/>
  <c r="L67" i="134"/>
  <c r="L68" i="134"/>
  <c r="L69" i="134"/>
  <c r="L70" i="134"/>
  <c r="L71" i="134"/>
  <c r="L72" i="134"/>
  <c r="L73" i="134"/>
  <c r="L74" i="134"/>
  <c r="L75" i="134"/>
  <c r="L76" i="134"/>
  <c r="L77" i="134"/>
  <c r="L78" i="134"/>
  <c r="L79" i="134"/>
  <c r="L80" i="134"/>
  <c r="L81" i="134"/>
  <c r="L82" i="134"/>
  <c r="L83" i="134"/>
  <c r="L84" i="134"/>
  <c r="L85" i="134"/>
  <c r="L86" i="134"/>
  <c r="L87" i="134"/>
  <c r="L88" i="134"/>
  <c r="L89" i="134"/>
  <c r="L90" i="134"/>
  <c r="L91" i="134"/>
  <c r="L92" i="134"/>
  <c r="L93" i="134"/>
  <c r="L94" i="134"/>
  <c r="L95" i="134"/>
  <c r="L96" i="134"/>
  <c r="L97" i="134"/>
  <c r="L98" i="134"/>
  <c r="L99" i="134"/>
  <c r="L100" i="134"/>
  <c r="L101" i="134"/>
  <c r="L102" i="134"/>
  <c r="L103" i="134"/>
  <c r="L104" i="134"/>
  <c r="L105" i="134"/>
  <c r="L106" i="134"/>
  <c r="L107" i="134"/>
  <c r="L108" i="134"/>
  <c r="L109" i="134"/>
  <c r="L110" i="134"/>
  <c r="L111" i="134"/>
  <c r="L112" i="134"/>
  <c r="L113" i="134"/>
  <c r="L114" i="134"/>
  <c r="L115" i="134"/>
  <c r="L116" i="134"/>
  <c r="L117" i="134"/>
  <c r="L118" i="134"/>
  <c r="L119" i="134"/>
  <c r="L120" i="134"/>
  <c r="L121" i="134"/>
  <c r="L122" i="134"/>
  <c r="L123" i="134"/>
  <c r="L124" i="134"/>
  <c r="L125" i="134"/>
  <c r="L126" i="134"/>
  <c r="L127" i="134"/>
  <c r="L128" i="134"/>
  <c r="L129" i="134"/>
  <c r="L130" i="134"/>
  <c r="L131" i="134"/>
  <c r="L132" i="134"/>
  <c r="L133" i="134"/>
  <c r="L134" i="134"/>
  <c r="L135" i="134"/>
  <c r="L136" i="134"/>
  <c r="F29" i="138" a="1"/>
  <c r="F29" i="142" a="1"/>
  <c r="C30" i="141" a="1"/>
  <c r="C30" i="148" a="1"/>
  <c r="F29" i="148" a="1"/>
  <c r="C30" i="144" a="1"/>
  <c r="C30" i="150" a="1"/>
  <c r="C30" i="140" a="1"/>
  <c r="C30" i="151" a="1"/>
  <c r="C30" i="139" a="1"/>
  <c r="C30" i="149" a="1"/>
  <c r="F29" i="149" a="1"/>
  <c r="F29" i="145" a="1"/>
  <c r="C30" i="142" a="1"/>
  <c r="F29" i="137" a="1"/>
  <c r="F29" i="140" a="1"/>
  <c r="F29" i="144" a="1"/>
  <c r="F29" i="139" a="1"/>
  <c r="C30" i="137" a="1"/>
  <c r="F29" i="143" a="1"/>
  <c r="C30" i="143" a="1"/>
  <c r="C30" i="146" a="1"/>
  <c r="C30" i="147" a="1"/>
  <c r="C30" i="145" a="1"/>
  <c r="F29" i="147" a="1"/>
  <c r="F29" i="150" a="1"/>
  <c r="F29" i="151" a="1"/>
  <c r="C30" i="138" a="1"/>
  <c r="F29" i="146" a="1"/>
  <c r="F29" i="141" a="1"/>
  <c r="C32" i="161" l="1"/>
  <c r="F31" i="161"/>
  <c r="S31" i="159"/>
  <c r="C32" i="160"/>
  <c r="F31" i="160"/>
  <c r="S31" i="158"/>
  <c r="P32" i="158"/>
  <c r="F31" i="159"/>
  <c r="C32" i="159"/>
  <c r="S31" i="157"/>
  <c r="S31" i="155"/>
  <c r="C32" i="158"/>
  <c r="F31" i="158"/>
  <c r="S31" i="156"/>
  <c r="C32" i="157"/>
  <c r="F31" i="157"/>
  <c r="F31" i="156"/>
  <c r="C32" i="156"/>
  <c r="S31" i="154"/>
  <c r="P32" i="154"/>
  <c r="C28" i="145"/>
  <c r="C32" i="155"/>
  <c r="F31" i="155"/>
  <c r="P32" i="153"/>
  <c r="F31" i="154"/>
  <c r="C32" i="154"/>
  <c r="P32" i="152"/>
  <c r="C32" i="153"/>
  <c r="F31" i="153"/>
  <c r="S31" i="151"/>
  <c r="F31" i="152"/>
  <c r="C32" i="152"/>
  <c r="C28" i="150"/>
  <c r="S27" i="150"/>
  <c r="P28" i="150"/>
  <c r="F29" i="151"/>
  <c r="L20" i="150"/>
  <c r="C30" i="151"/>
  <c r="L1" i="150"/>
  <c r="F27" i="150"/>
  <c r="S31" i="150" s="1"/>
  <c r="S27" i="149"/>
  <c r="P28" i="149"/>
  <c r="L20" i="149"/>
  <c r="L1" i="149"/>
  <c r="F27" i="149"/>
  <c r="C28" i="149"/>
  <c r="L1" i="148"/>
  <c r="F29" i="150"/>
  <c r="C30" i="150"/>
  <c r="P28" i="148"/>
  <c r="L20" i="148"/>
  <c r="S27" i="148"/>
  <c r="F27" i="148"/>
  <c r="C28" i="148"/>
  <c r="C30" i="149"/>
  <c r="F29" i="149"/>
  <c r="S27" i="145"/>
  <c r="P28" i="145"/>
  <c r="P32" i="145" s="1"/>
  <c r="L20" i="145"/>
  <c r="L1" i="145"/>
  <c r="F27" i="145"/>
  <c r="F29" i="148"/>
  <c r="C30" i="148"/>
  <c r="S27" i="147"/>
  <c r="P28" i="147"/>
  <c r="L20" i="147"/>
  <c r="L1" i="147"/>
  <c r="F27" i="147"/>
  <c r="C28" i="147"/>
  <c r="S27" i="146"/>
  <c r="P28" i="146"/>
  <c r="F27" i="144"/>
  <c r="C28" i="144"/>
  <c r="F29" i="147"/>
  <c r="C30" i="147"/>
  <c r="L1" i="146"/>
  <c r="L20" i="146"/>
  <c r="F27" i="146"/>
  <c r="S31" i="146" s="1"/>
  <c r="C28" i="146"/>
  <c r="F29" i="146"/>
  <c r="C30" i="146"/>
  <c r="S27" i="144"/>
  <c r="S31" i="144" s="1"/>
  <c r="P28" i="144"/>
  <c r="P32" i="144" s="1"/>
  <c r="L20" i="144"/>
  <c r="L1" i="144"/>
  <c r="F29" i="145"/>
  <c r="C30" i="145"/>
  <c r="S27" i="143"/>
  <c r="P28" i="143"/>
  <c r="L20" i="143"/>
  <c r="L1" i="143"/>
  <c r="F27" i="143"/>
  <c r="S31" i="143" s="1"/>
  <c r="C28" i="143"/>
  <c r="F29" i="144"/>
  <c r="C30" i="144"/>
  <c r="S27" i="142"/>
  <c r="P28" i="142"/>
  <c r="L20" i="142"/>
  <c r="C28" i="140"/>
  <c r="L1" i="142"/>
  <c r="F27" i="142"/>
  <c r="C28" i="142"/>
  <c r="F29" i="143"/>
  <c r="C30" i="143"/>
  <c r="S27" i="141"/>
  <c r="S31" i="141" s="1"/>
  <c r="P28" i="141"/>
  <c r="L20" i="141"/>
  <c r="L1" i="141"/>
  <c r="F27" i="141"/>
  <c r="C28" i="141"/>
  <c r="F29" i="142"/>
  <c r="C30" i="142"/>
  <c r="S27" i="140"/>
  <c r="P28" i="140"/>
  <c r="F27" i="139"/>
  <c r="L20" i="140"/>
  <c r="L1" i="140"/>
  <c r="F27" i="140"/>
  <c r="F29" i="141"/>
  <c r="C30" i="141"/>
  <c r="S27" i="139"/>
  <c r="S31" i="139" s="1"/>
  <c r="P28" i="139"/>
  <c r="L20" i="139"/>
  <c r="L1" i="138"/>
  <c r="C28" i="139"/>
  <c r="F29" i="140"/>
  <c r="C30" i="140"/>
  <c r="S27" i="138"/>
  <c r="P28" i="138"/>
  <c r="L20" i="138"/>
  <c r="P28" i="137"/>
  <c r="F27" i="138"/>
  <c r="C28" i="138"/>
  <c r="F29" i="139"/>
  <c r="C30" i="139"/>
  <c r="S27" i="137"/>
  <c r="L20" i="137"/>
  <c r="P28" i="136"/>
  <c r="L1" i="137"/>
  <c r="F27" i="137"/>
  <c r="C28" i="137"/>
  <c r="P32" i="137" s="1"/>
  <c r="F29" i="138"/>
  <c r="C30" i="138"/>
  <c r="L20" i="136"/>
  <c r="L1" i="136"/>
  <c r="F27" i="136"/>
  <c r="S31" i="136" s="1"/>
  <c r="C28" i="136"/>
  <c r="P32" i="136" s="1"/>
  <c r="F29" i="137"/>
  <c r="C30" i="137"/>
  <c r="L1" i="134"/>
  <c r="L20" i="134"/>
  <c r="L119" i="135"/>
  <c r="L118" i="135"/>
  <c r="L117" i="135"/>
  <c r="L116" i="135"/>
  <c r="L115" i="135"/>
  <c r="L114" i="135"/>
  <c r="L113" i="135"/>
  <c r="L112" i="135"/>
  <c r="L111" i="135"/>
  <c r="L110" i="135"/>
  <c r="L109" i="135"/>
  <c r="L108" i="135"/>
  <c r="L107" i="135"/>
  <c r="L106" i="135"/>
  <c r="L105" i="135"/>
  <c r="L104" i="135"/>
  <c r="L103" i="135"/>
  <c r="L102" i="135"/>
  <c r="L101" i="135"/>
  <c r="L100" i="135"/>
  <c r="L99" i="135"/>
  <c r="L98" i="135"/>
  <c r="L97" i="135"/>
  <c r="L96" i="135"/>
  <c r="L95" i="135"/>
  <c r="L94" i="135"/>
  <c r="L93" i="135"/>
  <c r="L92" i="135"/>
  <c r="L91" i="135"/>
  <c r="L90" i="135"/>
  <c r="L89" i="135"/>
  <c r="L88" i="135"/>
  <c r="L87" i="135"/>
  <c r="L86" i="135"/>
  <c r="L85" i="135"/>
  <c r="L84" i="135"/>
  <c r="L83" i="135"/>
  <c r="L82" i="135"/>
  <c r="L81" i="135"/>
  <c r="L80" i="135"/>
  <c r="L79" i="135"/>
  <c r="L78" i="135"/>
  <c r="L77" i="135"/>
  <c r="L76" i="135"/>
  <c r="L75" i="135"/>
  <c r="L74" i="135"/>
  <c r="L73" i="135"/>
  <c r="L72" i="135"/>
  <c r="L71" i="135"/>
  <c r="L70" i="135"/>
  <c r="L69" i="135"/>
  <c r="L68" i="135"/>
  <c r="L67" i="135"/>
  <c r="L66" i="135"/>
  <c r="L65" i="135"/>
  <c r="L64" i="135"/>
  <c r="L63" i="135"/>
  <c r="L62" i="135"/>
  <c r="L61" i="135"/>
  <c r="L60" i="135"/>
  <c r="L59" i="135"/>
  <c r="L58" i="135"/>
  <c r="L57" i="135"/>
  <c r="L56" i="135"/>
  <c r="L55" i="135"/>
  <c r="L54" i="135"/>
  <c r="L53" i="135"/>
  <c r="L52" i="135"/>
  <c r="L51" i="135"/>
  <c r="L50" i="135"/>
  <c r="L49" i="135"/>
  <c r="L48" i="135"/>
  <c r="L47" i="135"/>
  <c r="L46" i="135"/>
  <c r="L45" i="135"/>
  <c r="L44" i="135"/>
  <c r="L43" i="135"/>
  <c r="L42" i="135"/>
  <c r="L41" i="135"/>
  <c r="L40" i="135"/>
  <c r="L39" i="135"/>
  <c r="L38" i="135"/>
  <c r="L37" i="135"/>
  <c r="L36" i="135"/>
  <c r="L35" i="135"/>
  <c r="L34" i="135"/>
  <c r="L33" i="135"/>
  <c r="L32" i="135"/>
  <c r="L31" i="135"/>
  <c r="P30" i="135"/>
  <c r="L30" i="135"/>
  <c r="S29" i="135"/>
  <c r="L29" i="135"/>
  <c r="L28" i="135"/>
  <c r="P27" i="135"/>
  <c r="L27" i="135"/>
  <c r="C27" i="135"/>
  <c r="S26" i="135"/>
  <c r="P26" i="135"/>
  <c r="L26" i="135"/>
  <c r="F26" i="135"/>
  <c r="C26" i="135"/>
  <c r="S25" i="135"/>
  <c r="P25" i="135"/>
  <c r="L25" i="135"/>
  <c r="F25" i="135"/>
  <c r="C25" i="135"/>
  <c r="S24" i="135"/>
  <c r="P24" i="135"/>
  <c r="L24" i="135"/>
  <c r="F24" i="135"/>
  <c r="C24" i="135"/>
  <c r="S23" i="135"/>
  <c r="P23" i="135"/>
  <c r="L23" i="135"/>
  <c r="F23" i="135"/>
  <c r="C23" i="135"/>
  <c r="S22" i="135"/>
  <c r="P22" i="135"/>
  <c r="L22" i="135"/>
  <c r="F22" i="135"/>
  <c r="C22" i="135"/>
  <c r="K20" i="135"/>
  <c r="J20" i="135"/>
  <c r="L18" i="135"/>
  <c r="L17" i="135"/>
  <c r="L16" i="135"/>
  <c r="L15" i="135"/>
  <c r="L14" i="135"/>
  <c r="L13" i="135"/>
  <c r="L12" i="135"/>
  <c r="L11" i="135"/>
  <c r="L10" i="135"/>
  <c r="L9" i="135"/>
  <c r="L8" i="135"/>
  <c r="L7" i="135"/>
  <c r="L6" i="135"/>
  <c r="L5" i="135"/>
  <c r="L4" i="135"/>
  <c r="L3" i="135"/>
  <c r="K1" i="135"/>
  <c r="J1" i="135"/>
  <c r="P30" i="134"/>
  <c r="S29" i="134"/>
  <c r="P27" i="134"/>
  <c r="C27" i="134"/>
  <c r="S26" i="134"/>
  <c r="P26" i="134"/>
  <c r="F26" i="134"/>
  <c r="C26" i="134"/>
  <c r="S25" i="134"/>
  <c r="P25" i="134"/>
  <c r="F25" i="134"/>
  <c r="C25" i="134"/>
  <c r="S24" i="134"/>
  <c r="P24" i="134"/>
  <c r="F24" i="134"/>
  <c r="C24" i="134"/>
  <c r="S23" i="134"/>
  <c r="P23" i="134"/>
  <c r="F23" i="134"/>
  <c r="C23" i="134"/>
  <c r="S22" i="134"/>
  <c r="P22" i="134"/>
  <c r="F22" i="134"/>
  <c r="C22" i="134"/>
  <c r="L122" i="133"/>
  <c r="L121" i="133"/>
  <c r="L120" i="133"/>
  <c r="L119" i="133"/>
  <c r="L118" i="133"/>
  <c r="L117" i="133"/>
  <c r="L116" i="133"/>
  <c r="L115" i="133"/>
  <c r="L114" i="133"/>
  <c r="L113" i="133"/>
  <c r="L112" i="133"/>
  <c r="L111" i="133"/>
  <c r="L110" i="133"/>
  <c r="L109" i="133"/>
  <c r="L108" i="133"/>
  <c r="L107" i="133"/>
  <c r="L106" i="133"/>
  <c r="L105" i="133"/>
  <c r="L104" i="133"/>
  <c r="L103" i="133"/>
  <c r="L102" i="133"/>
  <c r="L101" i="133"/>
  <c r="L100" i="133"/>
  <c r="L99" i="133"/>
  <c r="L98" i="133"/>
  <c r="L97" i="133"/>
  <c r="L96" i="133"/>
  <c r="L95" i="133"/>
  <c r="L94" i="133"/>
  <c r="L93" i="133"/>
  <c r="L92" i="133"/>
  <c r="L91" i="133"/>
  <c r="L90" i="133"/>
  <c r="L89" i="133"/>
  <c r="L88" i="133"/>
  <c r="L87" i="133"/>
  <c r="L86" i="133"/>
  <c r="L85" i="133"/>
  <c r="L84" i="133"/>
  <c r="L83" i="133"/>
  <c r="L82" i="133"/>
  <c r="L81" i="133"/>
  <c r="L80" i="133"/>
  <c r="L79" i="133"/>
  <c r="L78" i="133"/>
  <c r="L77" i="133"/>
  <c r="L76" i="133"/>
  <c r="L75" i="133"/>
  <c r="L74" i="133"/>
  <c r="L73" i="133"/>
  <c r="L72" i="133"/>
  <c r="L71" i="133"/>
  <c r="L70" i="133"/>
  <c r="L69" i="133"/>
  <c r="L68" i="133"/>
  <c r="L67" i="133"/>
  <c r="L66" i="133"/>
  <c r="L65" i="133"/>
  <c r="L64" i="133"/>
  <c r="L63" i="133"/>
  <c r="L62" i="133"/>
  <c r="L61" i="133"/>
  <c r="L60" i="133"/>
  <c r="L59" i="133"/>
  <c r="L58" i="133"/>
  <c r="L57" i="133"/>
  <c r="L56" i="133"/>
  <c r="L55" i="133"/>
  <c r="L54" i="133"/>
  <c r="L53" i="133"/>
  <c r="L52" i="133"/>
  <c r="L51" i="133"/>
  <c r="L50" i="133"/>
  <c r="L49" i="133"/>
  <c r="L48" i="133"/>
  <c r="L47" i="133"/>
  <c r="L46" i="133"/>
  <c r="L45" i="133"/>
  <c r="L44" i="133"/>
  <c r="L43" i="133"/>
  <c r="L42" i="133"/>
  <c r="L41" i="133"/>
  <c r="L40" i="133"/>
  <c r="L39" i="133"/>
  <c r="L38" i="133"/>
  <c r="L37" i="133"/>
  <c r="L36" i="133"/>
  <c r="L35" i="133"/>
  <c r="L34" i="133"/>
  <c r="L33" i="133"/>
  <c r="L32" i="133"/>
  <c r="L31" i="133"/>
  <c r="P30" i="133"/>
  <c r="L30" i="133"/>
  <c r="S29" i="133"/>
  <c r="L29" i="133"/>
  <c r="L28" i="133"/>
  <c r="P27" i="133"/>
  <c r="L27" i="133"/>
  <c r="C27" i="133"/>
  <c r="S26" i="133"/>
  <c r="P26" i="133"/>
  <c r="L26" i="133"/>
  <c r="F26" i="133"/>
  <c r="C26" i="133"/>
  <c r="C28" i="133" s="1"/>
  <c r="S25" i="133"/>
  <c r="P25" i="133"/>
  <c r="L25" i="133"/>
  <c r="F25" i="133"/>
  <c r="C25" i="133"/>
  <c r="S24" i="133"/>
  <c r="P24" i="133"/>
  <c r="L24" i="133"/>
  <c r="F24" i="133"/>
  <c r="C24" i="133"/>
  <c r="S23" i="133"/>
  <c r="P23" i="133"/>
  <c r="L23" i="133"/>
  <c r="F23" i="133"/>
  <c r="C23" i="133"/>
  <c r="S22" i="133"/>
  <c r="P22" i="133"/>
  <c r="L22" i="133"/>
  <c r="F22" i="133"/>
  <c r="C22" i="133"/>
  <c r="K20" i="133"/>
  <c r="J20" i="133"/>
  <c r="L18" i="133"/>
  <c r="L17" i="133"/>
  <c r="L16" i="133"/>
  <c r="L15" i="133"/>
  <c r="L14" i="133"/>
  <c r="L13" i="133"/>
  <c r="L12" i="133"/>
  <c r="L11" i="133"/>
  <c r="L10" i="133"/>
  <c r="L9" i="133"/>
  <c r="L8" i="133"/>
  <c r="L7" i="133"/>
  <c r="L6" i="133"/>
  <c r="L5" i="133"/>
  <c r="L4" i="133"/>
  <c r="L3" i="133"/>
  <c r="K1" i="133"/>
  <c r="J1" i="133"/>
  <c r="L151" i="132"/>
  <c r="L150" i="132"/>
  <c r="L149" i="132"/>
  <c r="L148" i="132"/>
  <c r="L147" i="132"/>
  <c r="L146" i="132"/>
  <c r="L145" i="132"/>
  <c r="L144" i="132"/>
  <c r="L143" i="132"/>
  <c r="L142" i="132"/>
  <c r="L141" i="132"/>
  <c r="L140" i="132"/>
  <c r="L139" i="132"/>
  <c r="L138" i="132"/>
  <c r="L137" i="132"/>
  <c r="L136" i="132"/>
  <c r="L135" i="132"/>
  <c r="L134" i="132"/>
  <c r="L133" i="132"/>
  <c r="L132" i="132"/>
  <c r="L131" i="132"/>
  <c r="L130" i="132"/>
  <c r="L129" i="132"/>
  <c r="L128" i="132"/>
  <c r="L127" i="132"/>
  <c r="L126" i="132"/>
  <c r="L125" i="132"/>
  <c r="L124" i="132"/>
  <c r="L123" i="132"/>
  <c r="L122" i="132"/>
  <c r="L121" i="132"/>
  <c r="L120" i="132"/>
  <c r="L119" i="132"/>
  <c r="L118" i="132"/>
  <c r="L117" i="132"/>
  <c r="L116" i="132"/>
  <c r="L115" i="132"/>
  <c r="L114" i="132"/>
  <c r="L113" i="132"/>
  <c r="L112" i="132"/>
  <c r="L111" i="132"/>
  <c r="L110" i="132"/>
  <c r="L109" i="132"/>
  <c r="L108" i="132"/>
  <c r="L107" i="132"/>
  <c r="L106" i="132"/>
  <c r="L105" i="132"/>
  <c r="L104" i="132"/>
  <c r="L103" i="132"/>
  <c r="L102" i="132"/>
  <c r="L101" i="132"/>
  <c r="L100" i="132"/>
  <c r="L99" i="132"/>
  <c r="L98" i="132"/>
  <c r="L97" i="132"/>
  <c r="L96" i="132"/>
  <c r="L95" i="132"/>
  <c r="L94" i="132"/>
  <c r="L93" i="132"/>
  <c r="L92" i="132"/>
  <c r="L91" i="132"/>
  <c r="L90" i="132"/>
  <c r="L89" i="132"/>
  <c r="L88" i="132"/>
  <c r="L87" i="132"/>
  <c r="L86" i="132"/>
  <c r="L85" i="132"/>
  <c r="L84" i="132"/>
  <c r="L83" i="132"/>
  <c r="L82" i="132"/>
  <c r="L81" i="132"/>
  <c r="L80" i="132"/>
  <c r="L79" i="132"/>
  <c r="L78" i="132"/>
  <c r="L77" i="132"/>
  <c r="L76" i="132"/>
  <c r="L75" i="132"/>
  <c r="L74" i="132"/>
  <c r="L73" i="132"/>
  <c r="L72" i="132"/>
  <c r="L71" i="132"/>
  <c r="L70" i="132"/>
  <c r="L69" i="132"/>
  <c r="L68" i="132"/>
  <c r="L67" i="132"/>
  <c r="L66" i="132"/>
  <c r="L65" i="132"/>
  <c r="L64" i="132"/>
  <c r="L63" i="132"/>
  <c r="L62" i="132"/>
  <c r="L61" i="132"/>
  <c r="L60" i="132"/>
  <c r="L59" i="132"/>
  <c r="L58" i="132"/>
  <c r="L57" i="132"/>
  <c r="L56" i="132"/>
  <c r="L55" i="132"/>
  <c r="L54" i="132"/>
  <c r="L53" i="132"/>
  <c r="L52" i="132"/>
  <c r="L51" i="132"/>
  <c r="L50" i="132"/>
  <c r="L49" i="132"/>
  <c r="L48" i="132"/>
  <c r="L47" i="132"/>
  <c r="L46" i="132"/>
  <c r="L45" i="132"/>
  <c r="L44" i="132"/>
  <c r="L43" i="132"/>
  <c r="L42" i="132"/>
  <c r="L41" i="132"/>
  <c r="L40" i="132"/>
  <c r="L39" i="132"/>
  <c r="L38" i="132"/>
  <c r="L37" i="132"/>
  <c r="L36" i="132"/>
  <c r="L35" i="132"/>
  <c r="L34" i="132"/>
  <c r="L33" i="132"/>
  <c r="L32" i="132"/>
  <c r="L31" i="132"/>
  <c r="P30" i="132"/>
  <c r="L30" i="132"/>
  <c r="S29" i="132"/>
  <c r="L29" i="132"/>
  <c r="L28" i="132"/>
  <c r="P27" i="132"/>
  <c r="L27" i="132"/>
  <c r="C27" i="132"/>
  <c r="S26" i="132"/>
  <c r="P26" i="132"/>
  <c r="L26" i="132"/>
  <c r="F26" i="132"/>
  <c r="C26" i="132"/>
  <c r="S25" i="132"/>
  <c r="P25" i="132"/>
  <c r="L25" i="132"/>
  <c r="F25" i="132"/>
  <c r="C25" i="132"/>
  <c r="S24" i="132"/>
  <c r="P24" i="132"/>
  <c r="L24" i="132"/>
  <c r="F24" i="132"/>
  <c r="C24" i="132"/>
  <c r="S23" i="132"/>
  <c r="P23" i="132"/>
  <c r="L23" i="132"/>
  <c r="F23" i="132"/>
  <c r="C23" i="132"/>
  <c r="S22" i="132"/>
  <c r="P22" i="132"/>
  <c r="L22" i="132"/>
  <c r="F22" i="132"/>
  <c r="C22" i="132"/>
  <c r="K20" i="132"/>
  <c r="J20" i="132"/>
  <c r="L18" i="132"/>
  <c r="L17" i="132"/>
  <c r="L16" i="132"/>
  <c r="L15" i="132"/>
  <c r="L14" i="132"/>
  <c r="L13" i="132"/>
  <c r="L12" i="132"/>
  <c r="L11" i="132"/>
  <c r="L10" i="132"/>
  <c r="L9" i="132"/>
  <c r="L8" i="132"/>
  <c r="L7" i="132"/>
  <c r="L6" i="132"/>
  <c r="L5" i="132"/>
  <c r="L4" i="132"/>
  <c r="L3" i="132"/>
  <c r="K1" i="132"/>
  <c r="J1" i="132"/>
  <c r="L132" i="131"/>
  <c r="L131" i="131"/>
  <c r="L130" i="131"/>
  <c r="L129" i="131"/>
  <c r="L128" i="131"/>
  <c r="L127" i="131"/>
  <c r="L126" i="131"/>
  <c r="L125" i="131"/>
  <c r="L124" i="131"/>
  <c r="L123" i="131"/>
  <c r="L122" i="131"/>
  <c r="L121" i="131"/>
  <c r="L120" i="131"/>
  <c r="L119" i="131"/>
  <c r="L118" i="131"/>
  <c r="L117" i="131"/>
  <c r="L116" i="131"/>
  <c r="L115" i="131"/>
  <c r="L114" i="131"/>
  <c r="L113" i="131"/>
  <c r="L112" i="131"/>
  <c r="L111" i="131"/>
  <c r="L110" i="131"/>
  <c r="L109" i="131"/>
  <c r="L108" i="131"/>
  <c r="L107" i="131"/>
  <c r="L106" i="131"/>
  <c r="L105" i="131"/>
  <c r="L104" i="131"/>
  <c r="L103" i="131"/>
  <c r="L102" i="131"/>
  <c r="L101" i="131"/>
  <c r="L100" i="131"/>
  <c r="L99" i="131"/>
  <c r="L98" i="131"/>
  <c r="L97" i="131"/>
  <c r="L96" i="131"/>
  <c r="L95" i="131"/>
  <c r="L94" i="131"/>
  <c r="L93" i="131"/>
  <c r="L92" i="131"/>
  <c r="L91" i="131"/>
  <c r="L90" i="131"/>
  <c r="L89" i="131"/>
  <c r="L88" i="131"/>
  <c r="L87" i="131"/>
  <c r="L86" i="131"/>
  <c r="L85" i="131"/>
  <c r="L84" i="131"/>
  <c r="L83" i="131"/>
  <c r="L82" i="131"/>
  <c r="L81" i="131"/>
  <c r="L80" i="131"/>
  <c r="L79" i="131"/>
  <c r="L78" i="131"/>
  <c r="L77" i="131"/>
  <c r="L76" i="131"/>
  <c r="L75" i="131"/>
  <c r="L74" i="131"/>
  <c r="L73" i="131"/>
  <c r="L72" i="131"/>
  <c r="L71" i="131"/>
  <c r="L70" i="131"/>
  <c r="L69" i="131"/>
  <c r="L68" i="131"/>
  <c r="L67" i="131"/>
  <c r="L66" i="131"/>
  <c r="L65" i="131"/>
  <c r="L64" i="131"/>
  <c r="L63" i="131"/>
  <c r="L62" i="131"/>
  <c r="L61" i="131"/>
  <c r="L60" i="131"/>
  <c r="L59" i="131"/>
  <c r="L58" i="131"/>
  <c r="L57" i="131"/>
  <c r="L56" i="131"/>
  <c r="L55" i="131"/>
  <c r="L54" i="131"/>
  <c r="L53" i="131"/>
  <c r="L52" i="131"/>
  <c r="L51" i="131"/>
  <c r="L50" i="131"/>
  <c r="L49" i="131"/>
  <c r="L48" i="131"/>
  <c r="L47" i="131"/>
  <c r="L46" i="131"/>
  <c r="L45" i="131"/>
  <c r="L44" i="131"/>
  <c r="L43" i="131"/>
  <c r="L42" i="131"/>
  <c r="L41" i="131"/>
  <c r="L40" i="131"/>
  <c r="L39" i="131"/>
  <c r="L38" i="131"/>
  <c r="L37" i="131"/>
  <c r="L36" i="131"/>
  <c r="L35" i="131"/>
  <c r="L34" i="131"/>
  <c r="L33" i="131"/>
  <c r="L32" i="131"/>
  <c r="L31" i="131"/>
  <c r="P30" i="131"/>
  <c r="L30" i="131"/>
  <c r="S29" i="131"/>
  <c r="L29" i="131"/>
  <c r="L28" i="131"/>
  <c r="P27" i="131"/>
  <c r="L27" i="131"/>
  <c r="C27" i="131"/>
  <c r="S26" i="131"/>
  <c r="P26" i="131"/>
  <c r="L26" i="131"/>
  <c r="F26" i="131"/>
  <c r="C26" i="131"/>
  <c r="S25" i="131"/>
  <c r="P25" i="131"/>
  <c r="L25" i="131"/>
  <c r="F25" i="131"/>
  <c r="C25" i="131"/>
  <c r="S24" i="131"/>
  <c r="P24" i="131"/>
  <c r="L24" i="131"/>
  <c r="F24" i="131"/>
  <c r="C24" i="131"/>
  <c r="S23" i="131"/>
  <c r="P23" i="131"/>
  <c r="L23" i="131"/>
  <c r="F23" i="131"/>
  <c r="C23" i="131"/>
  <c r="S22" i="131"/>
  <c r="P22" i="131"/>
  <c r="L22" i="131"/>
  <c r="F22" i="131"/>
  <c r="C22" i="131"/>
  <c r="K20" i="131"/>
  <c r="J20" i="131"/>
  <c r="L18" i="131"/>
  <c r="L17" i="131"/>
  <c r="L16" i="131"/>
  <c r="L15" i="131"/>
  <c r="L14" i="131"/>
  <c r="L13" i="131"/>
  <c r="L12" i="131"/>
  <c r="L11" i="131"/>
  <c r="L10" i="131"/>
  <c r="L9" i="131"/>
  <c r="L8" i="131"/>
  <c r="L7" i="131"/>
  <c r="L6" i="131"/>
  <c r="L5" i="131"/>
  <c r="L4" i="131"/>
  <c r="L3" i="131"/>
  <c r="K1" i="131"/>
  <c r="J1" i="131"/>
  <c r="L135" i="130"/>
  <c r="L134" i="130"/>
  <c r="L133" i="130"/>
  <c r="L132" i="130"/>
  <c r="L131" i="130"/>
  <c r="L130" i="130"/>
  <c r="L129" i="130"/>
  <c r="L128" i="130"/>
  <c r="L127" i="130"/>
  <c r="L126" i="130"/>
  <c r="L125" i="130"/>
  <c r="L124" i="130"/>
  <c r="L123" i="130"/>
  <c r="L122" i="130"/>
  <c r="L121" i="130"/>
  <c r="L120" i="130"/>
  <c r="L119" i="130"/>
  <c r="L118" i="130"/>
  <c r="L117" i="130"/>
  <c r="L116" i="130"/>
  <c r="L115" i="130"/>
  <c r="L114" i="130"/>
  <c r="L113" i="130"/>
  <c r="L112" i="130"/>
  <c r="L111" i="130"/>
  <c r="L110" i="130"/>
  <c r="L109" i="130"/>
  <c r="L108" i="130"/>
  <c r="L107" i="130"/>
  <c r="L106" i="130"/>
  <c r="L105" i="130"/>
  <c r="L104" i="130"/>
  <c r="L103" i="130"/>
  <c r="L102" i="130"/>
  <c r="L101" i="130"/>
  <c r="L100" i="130"/>
  <c r="L99" i="130"/>
  <c r="L98" i="130"/>
  <c r="L97" i="130"/>
  <c r="L96" i="130"/>
  <c r="L95" i="130"/>
  <c r="L94" i="130"/>
  <c r="L93" i="130"/>
  <c r="L92" i="130"/>
  <c r="L91" i="130"/>
  <c r="L90" i="130"/>
  <c r="L89" i="130"/>
  <c r="L88" i="130"/>
  <c r="L87" i="130"/>
  <c r="L86" i="130"/>
  <c r="L85" i="130"/>
  <c r="L84" i="130"/>
  <c r="L83" i="130"/>
  <c r="L82" i="130"/>
  <c r="L81" i="130"/>
  <c r="L80" i="130"/>
  <c r="L79" i="130"/>
  <c r="L78" i="130"/>
  <c r="L77" i="130"/>
  <c r="L76" i="130"/>
  <c r="L75" i="130"/>
  <c r="L74" i="130"/>
  <c r="L73" i="130"/>
  <c r="L72" i="130"/>
  <c r="L71" i="130"/>
  <c r="L70" i="130"/>
  <c r="L69" i="130"/>
  <c r="L68" i="130"/>
  <c r="L67" i="130"/>
  <c r="L66" i="130"/>
  <c r="L65" i="130"/>
  <c r="L64" i="130"/>
  <c r="L63" i="130"/>
  <c r="L62" i="130"/>
  <c r="L61" i="130"/>
  <c r="L60" i="130"/>
  <c r="L59" i="130"/>
  <c r="L58" i="130"/>
  <c r="L57" i="130"/>
  <c r="L56" i="130"/>
  <c r="L55" i="130"/>
  <c r="L54" i="130"/>
  <c r="L53" i="130"/>
  <c r="L52" i="130"/>
  <c r="L51" i="130"/>
  <c r="L50" i="130"/>
  <c r="L49" i="130"/>
  <c r="L48" i="130"/>
  <c r="L47" i="130"/>
  <c r="L46" i="130"/>
  <c r="L45" i="130"/>
  <c r="L44" i="130"/>
  <c r="L43" i="130"/>
  <c r="L42" i="130"/>
  <c r="L41" i="130"/>
  <c r="L40" i="130"/>
  <c r="L39" i="130"/>
  <c r="L38" i="130"/>
  <c r="L37" i="130"/>
  <c r="L36" i="130"/>
  <c r="L35" i="130"/>
  <c r="L34" i="130"/>
  <c r="L33" i="130"/>
  <c r="L32" i="130"/>
  <c r="L31" i="130"/>
  <c r="P30" i="130"/>
  <c r="L30" i="130"/>
  <c r="S29" i="130"/>
  <c r="L29" i="130"/>
  <c r="L28" i="130"/>
  <c r="P27" i="130"/>
  <c r="L27" i="130"/>
  <c r="C27" i="130"/>
  <c r="S26" i="130"/>
  <c r="P26" i="130"/>
  <c r="L26" i="130"/>
  <c r="F26" i="130"/>
  <c r="C26" i="130"/>
  <c r="S25" i="130"/>
  <c r="P25" i="130"/>
  <c r="L25" i="130"/>
  <c r="F25" i="130"/>
  <c r="C25" i="130"/>
  <c r="S24" i="130"/>
  <c r="P24" i="130"/>
  <c r="L24" i="130"/>
  <c r="F24" i="130"/>
  <c r="C24" i="130"/>
  <c r="S23" i="130"/>
  <c r="P23" i="130"/>
  <c r="L23" i="130"/>
  <c r="F23" i="130"/>
  <c r="C23" i="130"/>
  <c r="S22" i="130"/>
  <c r="P22" i="130"/>
  <c r="L22" i="130"/>
  <c r="F22" i="130"/>
  <c r="C22" i="130"/>
  <c r="K20" i="130"/>
  <c r="J20" i="130"/>
  <c r="L18" i="130"/>
  <c r="L17" i="130"/>
  <c r="L16" i="130"/>
  <c r="L15" i="130"/>
  <c r="L14" i="130"/>
  <c r="L13" i="130"/>
  <c r="L12" i="130"/>
  <c r="L11" i="130"/>
  <c r="L10" i="130"/>
  <c r="L9" i="130"/>
  <c r="L8" i="130"/>
  <c r="L7" i="130"/>
  <c r="L6" i="130"/>
  <c r="L5" i="130"/>
  <c r="L4" i="130"/>
  <c r="L3" i="130"/>
  <c r="K1" i="130"/>
  <c r="J1" i="130"/>
  <c r="L151" i="129"/>
  <c r="L150" i="129"/>
  <c r="L149" i="129"/>
  <c r="L148" i="129"/>
  <c r="L147" i="129"/>
  <c r="L146" i="129"/>
  <c r="L145" i="129"/>
  <c r="L144" i="129"/>
  <c r="L143" i="129"/>
  <c r="L142" i="129"/>
  <c r="L141" i="129"/>
  <c r="L140" i="129"/>
  <c r="L139" i="129"/>
  <c r="L138" i="129"/>
  <c r="L137" i="129"/>
  <c r="L136" i="129"/>
  <c r="L135" i="129"/>
  <c r="L134" i="129"/>
  <c r="L133" i="129"/>
  <c r="L132" i="129"/>
  <c r="L131" i="129"/>
  <c r="L130" i="129"/>
  <c r="L129" i="129"/>
  <c r="L128" i="129"/>
  <c r="L127" i="129"/>
  <c r="L126" i="129"/>
  <c r="L125" i="129"/>
  <c r="L124" i="129"/>
  <c r="L123" i="129"/>
  <c r="L122" i="129"/>
  <c r="L121" i="129"/>
  <c r="L120" i="129"/>
  <c r="L119" i="129"/>
  <c r="L118" i="129"/>
  <c r="L117" i="129"/>
  <c r="L116" i="129"/>
  <c r="L115" i="129"/>
  <c r="L114" i="129"/>
  <c r="L113" i="129"/>
  <c r="L112" i="129"/>
  <c r="L111" i="129"/>
  <c r="L110" i="129"/>
  <c r="L109" i="129"/>
  <c r="L108" i="129"/>
  <c r="L107" i="129"/>
  <c r="L106" i="129"/>
  <c r="L105" i="129"/>
  <c r="L104" i="129"/>
  <c r="L103" i="129"/>
  <c r="L102" i="129"/>
  <c r="L101" i="129"/>
  <c r="L100" i="129"/>
  <c r="L99" i="129"/>
  <c r="L98" i="129"/>
  <c r="L97" i="129"/>
  <c r="L96" i="129"/>
  <c r="L95" i="129"/>
  <c r="L94" i="129"/>
  <c r="L93" i="129"/>
  <c r="L92" i="129"/>
  <c r="L91" i="129"/>
  <c r="L90" i="129"/>
  <c r="L89" i="129"/>
  <c r="L88" i="129"/>
  <c r="L87" i="129"/>
  <c r="L86" i="129"/>
  <c r="L85" i="129"/>
  <c r="L84" i="129"/>
  <c r="L83" i="129"/>
  <c r="L82" i="129"/>
  <c r="L81" i="129"/>
  <c r="L80" i="129"/>
  <c r="L79" i="129"/>
  <c r="L78" i="129"/>
  <c r="L77" i="129"/>
  <c r="L76" i="129"/>
  <c r="L75" i="129"/>
  <c r="L74" i="129"/>
  <c r="L73" i="129"/>
  <c r="L72" i="129"/>
  <c r="L71" i="129"/>
  <c r="L70" i="129"/>
  <c r="L69" i="129"/>
  <c r="L68" i="129"/>
  <c r="L67" i="129"/>
  <c r="L66" i="129"/>
  <c r="L65" i="129"/>
  <c r="L64" i="129"/>
  <c r="L63" i="129"/>
  <c r="L62" i="129"/>
  <c r="L61" i="129"/>
  <c r="L60" i="129"/>
  <c r="L59" i="129"/>
  <c r="L58" i="129"/>
  <c r="L57" i="129"/>
  <c r="L56" i="129"/>
  <c r="L55" i="129"/>
  <c r="L54" i="129"/>
  <c r="L53" i="129"/>
  <c r="L52" i="129"/>
  <c r="L51" i="129"/>
  <c r="L50" i="129"/>
  <c r="L49" i="129"/>
  <c r="L48" i="129"/>
  <c r="L47" i="129"/>
  <c r="L46" i="129"/>
  <c r="L45" i="129"/>
  <c r="L44" i="129"/>
  <c r="L43" i="129"/>
  <c r="L42" i="129"/>
  <c r="L41" i="129"/>
  <c r="L40" i="129"/>
  <c r="L39" i="129"/>
  <c r="L38" i="129"/>
  <c r="L37" i="129"/>
  <c r="L36" i="129"/>
  <c r="L35" i="129"/>
  <c r="L34" i="129"/>
  <c r="L33" i="129"/>
  <c r="L32" i="129"/>
  <c r="L31" i="129"/>
  <c r="P30" i="129"/>
  <c r="L30" i="129"/>
  <c r="S29" i="129"/>
  <c r="L29" i="129"/>
  <c r="L28" i="129"/>
  <c r="P27" i="129"/>
  <c r="L27" i="129"/>
  <c r="C27" i="129"/>
  <c r="S26" i="129"/>
  <c r="P26" i="129"/>
  <c r="L26" i="129"/>
  <c r="F26" i="129"/>
  <c r="C26" i="129"/>
  <c r="S25" i="129"/>
  <c r="P25" i="129"/>
  <c r="L25" i="129"/>
  <c r="F25" i="129"/>
  <c r="C25" i="129"/>
  <c r="S24" i="129"/>
  <c r="P24" i="129"/>
  <c r="L24" i="129"/>
  <c r="F24" i="129"/>
  <c r="C24" i="129"/>
  <c r="S23" i="129"/>
  <c r="P23" i="129"/>
  <c r="L23" i="129"/>
  <c r="F23" i="129"/>
  <c r="C23" i="129"/>
  <c r="S22" i="129"/>
  <c r="P22" i="129"/>
  <c r="L22" i="129"/>
  <c r="F22" i="129"/>
  <c r="C22" i="129"/>
  <c r="K20" i="129"/>
  <c r="J20" i="129"/>
  <c r="L18" i="129"/>
  <c r="L17" i="129"/>
  <c r="L16" i="129"/>
  <c r="L15" i="129"/>
  <c r="L14" i="129"/>
  <c r="L13" i="129"/>
  <c r="L12" i="129"/>
  <c r="L11" i="129"/>
  <c r="L10" i="129"/>
  <c r="L9" i="129"/>
  <c r="L8" i="129"/>
  <c r="L7" i="129"/>
  <c r="L6" i="129"/>
  <c r="L5" i="129"/>
  <c r="L4" i="129"/>
  <c r="L3" i="129"/>
  <c r="K1" i="129"/>
  <c r="J1" i="129"/>
  <c r="L153" i="128"/>
  <c r="L152" i="128"/>
  <c r="L151" i="128"/>
  <c r="L150" i="128"/>
  <c r="L149" i="128"/>
  <c r="L148" i="128"/>
  <c r="L147" i="128"/>
  <c r="L146" i="128"/>
  <c r="L145" i="128"/>
  <c r="L144" i="128"/>
  <c r="L143" i="128"/>
  <c r="L142" i="128"/>
  <c r="L141" i="128"/>
  <c r="L140" i="128"/>
  <c r="L139" i="128"/>
  <c r="L138" i="128"/>
  <c r="L137" i="128"/>
  <c r="L136" i="128"/>
  <c r="L135" i="128"/>
  <c r="L134" i="128"/>
  <c r="L133" i="128"/>
  <c r="L132" i="128"/>
  <c r="L131" i="128"/>
  <c r="L130" i="128"/>
  <c r="L129" i="128"/>
  <c r="L128" i="128"/>
  <c r="L127" i="128"/>
  <c r="L126" i="128"/>
  <c r="L125" i="128"/>
  <c r="L124" i="128"/>
  <c r="L123" i="128"/>
  <c r="L122" i="128"/>
  <c r="L121" i="128"/>
  <c r="L120" i="128"/>
  <c r="L119" i="128"/>
  <c r="L118" i="128"/>
  <c r="L117" i="128"/>
  <c r="L116" i="128"/>
  <c r="L115" i="128"/>
  <c r="L114" i="128"/>
  <c r="L113" i="128"/>
  <c r="L112" i="128"/>
  <c r="L111" i="128"/>
  <c r="L110" i="128"/>
  <c r="L109" i="128"/>
  <c r="L108" i="128"/>
  <c r="L107" i="128"/>
  <c r="L106" i="128"/>
  <c r="L105" i="128"/>
  <c r="L104" i="128"/>
  <c r="L103" i="128"/>
  <c r="L102" i="128"/>
  <c r="L101" i="128"/>
  <c r="L100" i="128"/>
  <c r="L99" i="128"/>
  <c r="L98" i="128"/>
  <c r="L97" i="128"/>
  <c r="L96" i="128"/>
  <c r="L95" i="128"/>
  <c r="L94" i="128"/>
  <c r="L93" i="128"/>
  <c r="L92" i="128"/>
  <c r="L91" i="128"/>
  <c r="L90" i="128"/>
  <c r="L89" i="128"/>
  <c r="L88" i="128"/>
  <c r="L87" i="128"/>
  <c r="L86" i="128"/>
  <c r="L85" i="128"/>
  <c r="L84" i="128"/>
  <c r="L83" i="128"/>
  <c r="L82" i="128"/>
  <c r="L81" i="128"/>
  <c r="L80" i="128"/>
  <c r="L79" i="128"/>
  <c r="L78" i="128"/>
  <c r="L77" i="128"/>
  <c r="L76" i="128"/>
  <c r="L75" i="128"/>
  <c r="L74" i="128"/>
  <c r="L73" i="128"/>
  <c r="L72" i="128"/>
  <c r="L71" i="128"/>
  <c r="L70" i="128"/>
  <c r="L69" i="128"/>
  <c r="L68" i="128"/>
  <c r="L67" i="128"/>
  <c r="L66" i="128"/>
  <c r="L65" i="128"/>
  <c r="L64" i="128"/>
  <c r="L63" i="128"/>
  <c r="L62" i="128"/>
  <c r="L61" i="128"/>
  <c r="L60" i="128"/>
  <c r="L59" i="128"/>
  <c r="L58" i="128"/>
  <c r="L57" i="128"/>
  <c r="L56" i="128"/>
  <c r="L55" i="128"/>
  <c r="L54" i="128"/>
  <c r="L53" i="128"/>
  <c r="L52" i="128"/>
  <c r="L51" i="128"/>
  <c r="L50" i="128"/>
  <c r="L49" i="128"/>
  <c r="L48" i="128"/>
  <c r="L47" i="128"/>
  <c r="L46" i="128"/>
  <c r="L45" i="128"/>
  <c r="L44" i="128"/>
  <c r="L43" i="128"/>
  <c r="L42" i="128"/>
  <c r="L41" i="128"/>
  <c r="L40" i="128"/>
  <c r="L39" i="128"/>
  <c r="L38" i="128"/>
  <c r="L37" i="128"/>
  <c r="L36" i="128"/>
  <c r="L35" i="128"/>
  <c r="L34" i="128"/>
  <c r="L33" i="128"/>
  <c r="L32" i="128"/>
  <c r="L31" i="128"/>
  <c r="P30" i="128"/>
  <c r="L30" i="128"/>
  <c r="S29" i="128"/>
  <c r="L29" i="128"/>
  <c r="L28" i="128"/>
  <c r="P27" i="128"/>
  <c r="L27" i="128"/>
  <c r="C27" i="128"/>
  <c r="S26" i="128"/>
  <c r="P26" i="128"/>
  <c r="L26" i="128"/>
  <c r="F26" i="128"/>
  <c r="C26" i="128"/>
  <c r="S25" i="128"/>
  <c r="P25" i="128"/>
  <c r="L25" i="128"/>
  <c r="F25" i="128"/>
  <c r="C25" i="128"/>
  <c r="S24" i="128"/>
  <c r="P24" i="128"/>
  <c r="L24" i="128"/>
  <c r="F24" i="128"/>
  <c r="C24" i="128"/>
  <c r="S23" i="128"/>
  <c r="P23" i="128"/>
  <c r="L23" i="128"/>
  <c r="F23" i="128"/>
  <c r="C23" i="128"/>
  <c r="S22" i="128"/>
  <c r="P22" i="128"/>
  <c r="L22" i="128"/>
  <c r="F22" i="128"/>
  <c r="C22" i="128"/>
  <c r="K20" i="128"/>
  <c r="J20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L4" i="128"/>
  <c r="L3" i="128"/>
  <c r="K1" i="128"/>
  <c r="J1" i="128"/>
  <c r="L131" i="127"/>
  <c r="L130" i="127"/>
  <c r="L129" i="127"/>
  <c r="L128" i="127"/>
  <c r="L127" i="127"/>
  <c r="L126" i="127"/>
  <c r="L125" i="127"/>
  <c r="L124" i="127"/>
  <c r="L123" i="127"/>
  <c r="L122" i="127"/>
  <c r="L121" i="127"/>
  <c r="L120" i="127"/>
  <c r="L119" i="127"/>
  <c r="L118" i="127"/>
  <c r="L117" i="127"/>
  <c r="L116" i="127"/>
  <c r="L115" i="127"/>
  <c r="L114" i="127"/>
  <c r="L113" i="127"/>
  <c r="L112" i="127"/>
  <c r="L111" i="127"/>
  <c r="L110" i="127"/>
  <c r="L109" i="127"/>
  <c r="L108" i="127"/>
  <c r="L107" i="127"/>
  <c r="L106" i="127"/>
  <c r="L105" i="127"/>
  <c r="L104" i="127"/>
  <c r="L103" i="127"/>
  <c r="L102" i="127"/>
  <c r="L101" i="127"/>
  <c r="L100" i="127"/>
  <c r="L99" i="127"/>
  <c r="L98" i="127"/>
  <c r="L97" i="127"/>
  <c r="L96" i="127"/>
  <c r="L95" i="127"/>
  <c r="L94" i="127"/>
  <c r="L93" i="127"/>
  <c r="L92" i="127"/>
  <c r="L91" i="127"/>
  <c r="L90" i="127"/>
  <c r="L89" i="127"/>
  <c r="L88" i="127"/>
  <c r="L87" i="127"/>
  <c r="L86" i="127"/>
  <c r="L85" i="127"/>
  <c r="L84" i="127"/>
  <c r="L83" i="127"/>
  <c r="L82" i="127"/>
  <c r="L81" i="127"/>
  <c r="L80" i="127"/>
  <c r="L79" i="127"/>
  <c r="L78" i="127"/>
  <c r="L77" i="127"/>
  <c r="L76" i="127"/>
  <c r="L75" i="127"/>
  <c r="L74" i="127"/>
  <c r="L73" i="127"/>
  <c r="L72" i="127"/>
  <c r="L71" i="127"/>
  <c r="L70" i="127"/>
  <c r="L69" i="127"/>
  <c r="L68" i="127"/>
  <c r="L67" i="127"/>
  <c r="L66" i="127"/>
  <c r="L65" i="127"/>
  <c r="L64" i="127"/>
  <c r="L63" i="127"/>
  <c r="L62" i="127"/>
  <c r="L61" i="127"/>
  <c r="L60" i="127"/>
  <c r="L59" i="127"/>
  <c r="L58" i="127"/>
  <c r="L57" i="127"/>
  <c r="L56" i="127"/>
  <c r="L55" i="127"/>
  <c r="L54" i="127"/>
  <c r="L53" i="127"/>
  <c r="L52" i="127"/>
  <c r="L51" i="127"/>
  <c r="L50" i="127"/>
  <c r="L49" i="127"/>
  <c r="L48" i="127"/>
  <c r="L47" i="127"/>
  <c r="L46" i="127"/>
  <c r="L45" i="127"/>
  <c r="L44" i="127"/>
  <c r="L43" i="127"/>
  <c r="L42" i="127"/>
  <c r="L41" i="127"/>
  <c r="L40" i="127"/>
  <c r="L39" i="127"/>
  <c r="L38" i="127"/>
  <c r="L37" i="127"/>
  <c r="L36" i="127"/>
  <c r="L35" i="127"/>
  <c r="L34" i="127"/>
  <c r="L33" i="127"/>
  <c r="L32" i="127"/>
  <c r="L31" i="127"/>
  <c r="P30" i="127"/>
  <c r="L30" i="127"/>
  <c r="S29" i="127"/>
  <c r="L29" i="127"/>
  <c r="L28" i="127"/>
  <c r="P27" i="127"/>
  <c r="L27" i="127"/>
  <c r="C27" i="127"/>
  <c r="S26" i="127"/>
  <c r="P26" i="127"/>
  <c r="L26" i="127"/>
  <c r="F26" i="127"/>
  <c r="C26" i="127"/>
  <c r="S25" i="127"/>
  <c r="P25" i="127"/>
  <c r="L25" i="127"/>
  <c r="F25" i="127"/>
  <c r="C25" i="127"/>
  <c r="S24" i="127"/>
  <c r="P24" i="127"/>
  <c r="L24" i="127"/>
  <c r="F24" i="127"/>
  <c r="C24" i="127"/>
  <c r="S23" i="127"/>
  <c r="P23" i="127"/>
  <c r="L23" i="127"/>
  <c r="F23" i="127"/>
  <c r="C23" i="127"/>
  <c r="S22" i="127"/>
  <c r="P22" i="127"/>
  <c r="L22" i="127"/>
  <c r="F22" i="127"/>
  <c r="C22" i="127"/>
  <c r="K20" i="127"/>
  <c r="J20" i="127"/>
  <c r="L18" i="127"/>
  <c r="L17" i="127"/>
  <c r="L16" i="127"/>
  <c r="L15" i="127"/>
  <c r="L14" i="127"/>
  <c r="L13" i="127"/>
  <c r="L12" i="127"/>
  <c r="L11" i="127"/>
  <c r="L10" i="127"/>
  <c r="L9" i="127"/>
  <c r="L8" i="127"/>
  <c r="L7" i="127"/>
  <c r="L6" i="127"/>
  <c r="L5" i="127"/>
  <c r="L4" i="127"/>
  <c r="L3" i="127"/>
  <c r="K1" i="127"/>
  <c r="J1" i="127"/>
  <c r="L140" i="126"/>
  <c r="L139" i="126"/>
  <c r="L138" i="126"/>
  <c r="L137" i="126"/>
  <c r="L136" i="126"/>
  <c r="L135" i="126"/>
  <c r="L134" i="126"/>
  <c r="L133" i="126"/>
  <c r="L132" i="126"/>
  <c r="L131" i="126"/>
  <c r="L130" i="126"/>
  <c r="L129" i="126"/>
  <c r="L128" i="126"/>
  <c r="L127" i="126"/>
  <c r="L126" i="126"/>
  <c r="L125" i="126"/>
  <c r="L124" i="126"/>
  <c r="L123" i="126"/>
  <c r="L122" i="126"/>
  <c r="L121" i="126"/>
  <c r="L120" i="126"/>
  <c r="L119" i="126"/>
  <c r="L118" i="126"/>
  <c r="L117" i="126"/>
  <c r="L116" i="126"/>
  <c r="L115" i="126"/>
  <c r="L114" i="126"/>
  <c r="L113" i="126"/>
  <c r="L112" i="126"/>
  <c r="L111" i="126"/>
  <c r="L110" i="126"/>
  <c r="L109" i="126"/>
  <c r="L108" i="126"/>
  <c r="L107" i="126"/>
  <c r="L106" i="126"/>
  <c r="L105" i="126"/>
  <c r="L104" i="126"/>
  <c r="L103" i="126"/>
  <c r="L102" i="126"/>
  <c r="L101" i="126"/>
  <c r="L100" i="126"/>
  <c r="L99" i="126"/>
  <c r="L98" i="126"/>
  <c r="L97" i="126"/>
  <c r="L96" i="126"/>
  <c r="L95" i="126"/>
  <c r="L94" i="126"/>
  <c r="L93" i="126"/>
  <c r="L92" i="126"/>
  <c r="L91" i="126"/>
  <c r="L90" i="126"/>
  <c r="L89" i="126"/>
  <c r="L88" i="126"/>
  <c r="L87" i="126"/>
  <c r="L86" i="126"/>
  <c r="L85" i="126"/>
  <c r="L84" i="126"/>
  <c r="L83" i="126"/>
  <c r="L82" i="126"/>
  <c r="L81" i="126"/>
  <c r="L80" i="126"/>
  <c r="L79" i="126"/>
  <c r="L78" i="126"/>
  <c r="L77" i="126"/>
  <c r="L76" i="126"/>
  <c r="L75" i="126"/>
  <c r="L74" i="126"/>
  <c r="L73" i="126"/>
  <c r="L72" i="126"/>
  <c r="L71" i="126"/>
  <c r="L70" i="126"/>
  <c r="L69" i="126"/>
  <c r="L68" i="126"/>
  <c r="L67" i="126"/>
  <c r="L66" i="126"/>
  <c r="L65" i="126"/>
  <c r="L64" i="126"/>
  <c r="L63" i="126"/>
  <c r="L62" i="126"/>
  <c r="L61" i="126"/>
  <c r="L60" i="126"/>
  <c r="L59" i="126"/>
  <c r="L58" i="126"/>
  <c r="L57" i="126"/>
  <c r="L56" i="126"/>
  <c r="L55" i="126"/>
  <c r="L54" i="126"/>
  <c r="L53" i="126"/>
  <c r="L52" i="126"/>
  <c r="L51" i="126"/>
  <c r="L50" i="126"/>
  <c r="L49" i="126"/>
  <c r="L48" i="126"/>
  <c r="L47" i="126"/>
  <c r="L46" i="126"/>
  <c r="L45" i="126"/>
  <c r="L44" i="126"/>
  <c r="L43" i="126"/>
  <c r="L42" i="126"/>
  <c r="L41" i="126"/>
  <c r="L40" i="126"/>
  <c r="L39" i="126"/>
  <c r="L38" i="126"/>
  <c r="L37" i="126"/>
  <c r="L36" i="126"/>
  <c r="L35" i="126"/>
  <c r="L34" i="126"/>
  <c r="L33" i="126"/>
  <c r="L32" i="126"/>
  <c r="L31" i="126"/>
  <c r="P30" i="126"/>
  <c r="L30" i="126"/>
  <c r="S29" i="126"/>
  <c r="L29" i="126"/>
  <c r="L28" i="126"/>
  <c r="P27" i="126"/>
  <c r="L27" i="126"/>
  <c r="C27" i="126"/>
  <c r="S26" i="126"/>
  <c r="P26" i="126"/>
  <c r="L26" i="126"/>
  <c r="F26" i="126"/>
  <c r="C26" i="126"/>
  <c r="S25" i="126"/>
  <c r="P25" i="126"/>
  <c r="L25" i="126"/>
  <c r="F25" i="126"/>
  <c r="C25" i="126"/>
  <c r="S24" i="126"/>
  <c r="P24" i="126"/>
  <c r="L24" i="126"/>
  <c r="F24" i="126"/>
  <c r="C24" i="126"/>
  <c r="S23" i="126"/>
  <c r="P23" i="126"/>
  <c r="L23" i="126"/>
  <c r="F23" i="126"/>
  <c r="C23" i="126"/>
  <c r="S22" i="126"/>
  <c r="P22" i="126"/>
  <c r="L22" i="126"/>
  <c r="F22" i="126"/>
  <c r="C22" i="126"/>
  <c r="K20" i="126"/>
  <c r="J20" i="126"/>
  <c r="L18" i="126"/>
  <c r="L17" i="126"/>
  <c r="L16" i="126"/>
  <c r="L15" i="126"/>
  <c r="L14" i="126"/>
  <c r="L13" i="126"/>
  <c r="L12" i="126"/>
  <c r="L11" i="126"/>
  <c r="L10" i="126"/>
  <c r="L9" i="126"/>
  <c r="L8" i="126"/>
  <c r="L7" i="126"/>
  <c r="L6" i="126"/>
  <c r="L5" i="126"/>
  <c r="L4" i="126"/>
  <c r="L3" i="126"/>
  <c r="K1" i="126"/>
  <c r="J1" i="126"/>
  <c r="J86" i="124"/>
  <c r="L129" i="125"/>
  <c r="L128" i="125"/>
  <c r="L127" i="125"/>
  <c r="L126" i="125"/>
  <c r="L125" i="125"/>
  <c r="L124" i="125"/>
  <c r="L123" i="125"/>
  <c r="L122" i="125"/>
  <c r="L121" i="125"/>
  <c r="L120" i="125"/>
  <c r="L119" i="125"/>
  <c r="L118" i="125"/>
  <c r="L117" i="125"/>
  <c r="L116" i="125"/>
  <c r="L115" i="125"/>
  <c r="L114" i="125"/>
  <c r="L113" i="125"/>
  <c r="L112" i="125"/>
  <c r="L111" i="125"/>
  <c r="L110" i="125"/>
  <c r="L109" i="125"/>
  <c r="L108" i="125"/>
  <c r="L107" i="125"/>
  <c r="L106" i="125"/>
  <c r="L105" i="125"/>
  <c r="L104" i="125"/>
  <c r="L103" i="125"/>
  <c r="L102" i="125"/>
  <c r="L101" i="125"/>
  <c r="L100" i="125"/>
  <c r="L99" i="125"/>
  <c r="L98" i="125"/>
  <c r="L97" i="125"/>
  <c r="L96" i="125"/>
  <c r="L95" i="125"/>
  <c r="L94" i="125"/>
  <c r="L93" i="125"/>
  <c r="L92" i="125"/>
  <c r="L91" i="125"/>
  <c r="L90" i="125"/>
  <c r="L89" i="125"/>
  <c r="L88" i="125"/>
  <c r="L87" i="125"/>
  <c r="L86" i="125"/>
  <c r="L85" i="125"/>
  <c r="L84" i="125"/>
  <c r="L83" i="125"/>
  <c r="L82" i="125"/>
  <c r="L81" i="125"/>
  <c r="L80" i="125"/>
  <c r="L79" i="125"/>
  <c r="L78" i="125"/>
  <c r="L77" i="125"/>
  <c r="L76" i="125"/>
  <c r="L75" i="125"/>
  <c r="L74" i="125"/>
  <c r="L73" i="125"/>
  <c r="L72" i="125"/>
  <c r="L71" i="125"/>
  <c r="L70" i="125"/>
  <c r="L69" i="125"/>
  <c r="L68" i="125"/>
  <c r="L67" i="125"/>
  <c r="L66" i="125"/>
  <c r="L65" i="125"/>
  <c r="L64" i="125"/>
  <c r="L63" i="125"/>
  <c r="L62" i="125"/>
  <c r="L61" i="125"/>
  <c r="L60" i="125"/>
  <c r="L59" i="125"/>
  <c r="L58" i="125"/>
  <c r="L57" i="125"/>
  <c r="L56" i="125"/>
  <c r="L55" i="125"/>
  <c r="L54" i="125"/>
  <c r="L53" i="125"/>
  <c r="L52" i="125"/>
  <c r="L51" i="125"/>
  <c r="L50" i="125"/>
  <c r="L49" i="125"/>
  <c r="L48" i="125"/>
  <c r="L47" i="125"/>
  <c r="L46" i="125"/>
  <c r="L45" i="125"/>
  <c r="L44" i="125"/>
  <c r="L43" i="125"/>
  <c r="L42" i="125"/>
  <c r="L41" i="125"/>
  <c r="L40" i="125"/>
  <c r="L39" i="125"/>
  <c r="L38" i="125"/>
  <c r="L37" i="125"/>
  <c r="L36" i="125"/>
  <c r="L35" i="125"/>
  <c r="L34" i="125"/>
  <c r="L33" i="125"/>
  <c r="L32" i="125"/>
  <c r="L31" i="125"/>
  <c r="P30" i="125"/>
  <c r="L30" i="125"/>
  <c r="S29" i="125"/>
  <c r="L29" i="125"/>
  <c r="L28" i="125"/>
  <c r="P27" i="125"/>
  <c r="L27" i="125"/>
  <c r="C27" i="125"/>
  <c r="S26" i="125"/>
  <c r="P26" i="125"/>
  <c r="L26" i="125"/>
  <c r="F26" i="125"/>
  <c r="C26" i="125"/>
  <c r="S25" i="125"/>
  <c r="P25" i="125"/>
  <c r="L25" i="125"/>
  <c r="F25" i="125"/>
  <c r="C25" i="125"/>
  <c r="S24" i="125"/>
  <c r="P24" i="125"/>
  <c r="L24" i="125"/>
  <c r="F24" i="125"/>
  <c r="C24" i="125"/>
  <c r="S23" i="125"/>
  <c r="P23" i="125"/>
  <c r="L23" i="125"/>
  <c r="F23" i="125"/>
  <c r="C23" i="125"/>
  <c r="S22" i="125"/>
  <c r="P22" i="125"/>
  <c r="L22" i="125"/>
  <c r="F22" i="125"/>
  <c r="C22" i="125"/>
  <c r="K20" i="125"/>
  <c r="J20" i="125"/>
  <c r="L18" i="125"/>
  <c r="L17" i="125"/>
  <c r="L16" i="125"/>
  <c r="L15" i="125"/>
  <c r="L14" i="125"/>
  <c r="L13" i="125"/>
  <c r="L12" i="125"/>
  <c r="L11" i="125"/>
  <c r="L10" i="125"/>
  <c r="L9" i="125"/>
  <c r="L8" i="125"/>
  <c r="L7" i="125"/>
  <c r="L6" i="125"/>
  <c r="L5" i="125"/>
  <c r="L4" i="125"/>
  <c r="L3" i="125"/>
  <c r="K1" i="125"/>
  <c r="J1" i="125"/>
  <c r="L145" i="124"/>
  <c r="L144" i="124"/>
  <c r="L143" i="124"/>
  <c r="L142" i="124"/>
  <c r="L141" i="124"/>
  <c r="L140" i="124"/>
  <c r="L139" i="124"/>
  <c r="L138" i="124"/>
  <c r="L137" i="124"/>
  <c r="L136" i="124"/>
  <c r="L135" i="124"/>
  <c r="L134" i="124"/>
  <c r="L133" i="124"/>
  <c r="L132" i="124"/>
  <c r="L131" i="124"/>
  <c r="L130" i="124"/>
  <c r="L129" i="124"/>
  <c r="L128" i="124"/>
  <c r="L127" i="124"/>
  <c r="L126" i="124"/>
  <c r="L125" i="124"/>
  <c r="L124" i="124"/>
  <c r="L123" i="124"/>
  <c r="L122" i="124"/>
  <c r="L121" i="124"/>
  <c r="L120" i="124"/>
  <c r="L119" i="124"/>
  <c r="L118" i="124"/>
  <c r="L117" i="124"/>
  <c r="L116" i="124"/>
  <c r="L115" i="124"/>
  <c r="L114" i="124"/>
  <c r="L113" i="124"/>
  <c r="L112" i="124"/>
  <c r="L111" i="124"/>
  <c r="L110" i="124"/>
  <c r="L109" i="124"/>
  <c r="L108" i="124"/>
  <c r="L107" i="124"/>
  <c r="L106" i="124"/>
  <c r="L105" i="124"/>
  <c r="L104" i="124"/>
  <c r="L103" i="124"/>
  <c r="L102" i="124"/>
  <c r="L101" i="124"/>
  <c r="L100" i="124"/>
  <c r="L99" i="124"/>
  <c r="L98" i="124"/>
  <c r="L97" i="124"/>
  <c r="L96" i="124"/>
  <c r="L95" i="124"/>
  <c r="L94" i="124"/>
  <c r="L93" i="124"/>
  <c r="L92" i="124"/>
  <c r="L91" i="124"/>
  <c r="L90" i="124"/>
  <c r="L89" i="124"/>
  <c r="L88" i="124"/>
  <c r="L87" i="124"/>
  <c r="L86" i="124"/>
  <c r="L85" i="124"/>
  <c r="L84" i="124"/>
  <c r="L83" i="124"/>
  <c r="L82" i="124"/>
  <c r="L81" i="124"/>
  <c r="L80" i="124"/>
  <c r="L79" i="124"/>
  <c r="L78" i="124"/>
  <c r="L77" i="124"/>
  <c r="L76" i="124"/>
  <c r="L75" i="124"/>
  <c r="L74" i="124"/>
  <c r="L73" i="124"/>
  <c r="L72" i="124"/>
  <c r="L71" i="124"/>
  <c r="L70" i="124"/>
  <c r="L69" i="124"/>
  <c r="L68" i="124"/>
  <c r="L67" i="124"/>
  <c r="L66" i="124"/>
  <c r="L65" i="124"/>
  <c r="L64" i="124"/>
  <c r="L63" i="124"/>
  <c r="L62" i="124"/>
  <c r="L61" i="124"/>
  <c r="L60" i="124"/>
  <c r="L59" i="124"/>
  <c r="L58" i="124"/>
  <c r="L57" i="124"/>
  <c r="L56" i="124"/>
  <c r="L55" i="124"/>
  <c r="L54" i="124"/>
  <c r="L53" i="124"/>
  <c r="L52" i="124"/>
  <c r="L51" i="124"/>
  <c r="L50" i="124"/>
  <c r="L49" i="124"/>
  <c r="L48" i="124"/>
  <c r="L47" i="124"/>
  <c r="L46" i="124"/>
  <c r="L45" i="124"/>
  <c r="L44" i="124"/>
  <c r="L43" i="124"/>
  <c r="L42" i="124"/>
  <c r="L41" i="124"/>
  <c r="L40" i="124"/>
  <c r="L39" i="124"/>
  <c r="L38" i="124"/>
  <c r="L37" i="124"/>
  <c r="L36" i="124"/>
  <c r="L35" i="124"/>
  <c r="L34" i="124"/>
  <c r="L33" i="124"/>
  <c r="L32" i="124"/>
  <c r="L31" i="124"/>
  <c r="P30" i="124"/>
  <c r="L30" i="124"/>
  <c r="S29" i="124"/>
  <c r="L29" i="124"/>
  <c r="L28" i="124"/>
  <c r="P27" i="124"/>
  <c r="L27" i="124"/>
  <c r="C27" i="124"/>
  <c r="S26" i="124"/>
  <c r="P26" i="124"/>
  <c r="L26" i="124"/>
  <c r="F26" i="124"/>
  <c r="C26" i="124"/>
  <c r="C28" i="124" s="1"/>
  <c r="S25" i="124"/>
  <c r="P25" i="124"/>
  <c r="L25" i="124"/>
  <c r="F25" i="124"/>
  <c r="C25" i="124"/>
  <c r="S24" i="124"/>
  <c r="P24" i="124"/>
  <c r="L24" i="124"/>
  <c r="F24" i="124"/>
  <c r="C24" i="124"/>
  <c r="S23" i="124"/>
  <c r="P23" i="124"/>
  <c r="P28" i="124" s="1"/>
  <c r="L23" i="124"/>
  <c r="F23" i="124"/>
  <c r="C23" i="124"/>
  <c r="S22" i="124"/>
  <c r="P22" i="124"/>
  <c r="L22" i="124"/>
  <c r="F22" i="124"/>
  <c r="C22" i="124"/>
  <c r="K20" i="124"/>
  <c r="J20" i="124"/>
  <c r="L18" i="124"/>
  <c r="L17" i="124"/>
  <c r="L16" i="124"/>
  <c r="L15" i="124"/>
  <c r="L14" i="124"/>
  <c r="L13" i="124"/>
  <c r="L12" i="124"/>
  <c r="L11" i="124"/>
  <c r="L10" i="124"/>
  <c r="L9" i="124"/>
  <c r="L8" i="124"/>
  <c r="L7" i="124"/>
  <c r="L6" i="124"/>
  <c r="L5" i="124"/>
  <c r="L4" i="124"/>
  <c r="L3" i="124"/>
  <c r="K1" i="124"/>
  <c r="J1" i="124"/>
  <c r="L173" i="123"/>
  <c r="L172" i="123"/>
  <c r="L171" i="123"/>
  <c r="L170" i="123"/>
  <c r="L169" i="123"/>
  <c r="L168" i="123"/>
  <c r="L167" i="123"/>
  <c r="L166" i="123"/>
  <c r="L165" i="123"/>
  <c r="L164" i="123"/>
  <c r="L163" i="123"/>
  <c r="L162" i="123"/>
  <c r="L161" i="123"/>
  <c r="L160" i="123"/>
  <c r="L159" i="123"/>
  <c r="L158" i="123"/>
  <c r="L157" i="123"/>
  <c r="L156" i="123"/>
  <c r="L155" i="123"/>
  <c r="L154" i="123"/>
  <c r="L153" i="123"/>
  <c r="L152" i="123"/>
  <c r="L151" i="123"/>
  <c r="L150" i="123"/>
  <c r="L149" i="123"/>
  <c r="L148" i="123"/>
  <c r="L147" i="123"/>
  <c r="L146" i="123"/>
  <c r="L145" i="123"/>
  <c r="L144" i="123"/>
  <c r="L143" i="123"/>
  <c r="L142" i="123"/>
  <c r="L141" i="123"/>
  <c r="L140" i="123"/>
  <c r="L139" i="123"/>
  <c r="L138" i="123"/>
  <c r="L137" i="123"/>
  <c r="L136" i="123"/>
  <c r="L135" i="123"/>
  <c r="L134" i="123"/>
  <c r="L133" i="123"/>
  <c r="L132" i="123"/>
  <c r="L131" i="123"/>
  <c r="L130" i="123"/>
  <c r="L129" i="123"/>
  <c r="L128" i="123"/>
  <c r="L127" i="123"/>
  <c r="L126" i="123"/>
  <c r="L125" i="123"/>
  <c r="L124" i="123"/>
  <c r="L123" i="123"/>
  <c r="L122" i="123"/>
  <c r="L121" i="123"/>
  <c r="L120" i="123"/>
  <c r="L119" i="123"/>
  <c r="L118" i="123"/>
  <c r="L117" i="123"/>
  <c r="L116" i="123"/>
  <c r="L115" i="123"/>
  <c r="L114" i="123"/>
  <c r="L113" i="123"/>
  <c r="L112" i="123"/>
  <c r="L111" i="123"/>
  <c r="L110" i="123"/>
  <c r="L109" i="123"/>
  <c r="L108" i="123"/>
  <c r="L107" i="123"/>
  <c r="L106" i="123"/>
  <c r="L105" i="123"/>
  <c r="L104" i="123"/>
  <c r="L103" i="123"/>
  <c r="L102" i="123"/>
  <c r="L101" i="123"/>
  <c r="L100" i="123"/>
  <c r="L99" i="123"/>
  <c r="L98" i="123"/>
  <c r="L97" i="123"/>
  <c r="L96" i="123"/>
  <c r="L95" i="123"/>
  <c r="L94" i="123"/>
  <c r="L93" i="123"/>
  <c r="L92" i="123"/>
  <c r="L91" i="123"/>
  <c r="L90" i="123"/>
  <c r="L89" i="123"/>
  <c r="L88" i="123"/>
  <c r="L87" i="123"/>
  <c r="L86" i="123"/>
  <c r="L85" i="123"/>
  <c r="L84" i="123"/>
  <c r="L83" i="123"/>
  <c r="L82" i="123"/>
  <c r="L81" i="123"/>
  <c r="L80" i="123"/>
  <c r="L79" i="123"/>
  <c r="L78" i="123"/>
  <c r="L77" i="123"/>
  <c r="L76" i="123"/>
  <c r="L75" i="123"/>
  <c r="L74" i="123"/>
  <c r="L73" i="123"/>
  <c r="L72" i="123"/>
  <c r="L71" i="123"/>
  <c r="L70" i="123"/>
  <c r="L69" i="123"/>
  <c r="L68" i="123"/>
  <c r="L67" i="123"/>
  <c r="L66" i="123"/>
  <c r="L65" i="123"/>
  <c r="L64" i="123"/>
  <c r="L63" i="123"/>
  <c r="L62" i="123"/>
  <c r="L61" i="123"/>
  <c r="L60" i="123"/>
  <c r="L59" i="123"/>
  <c r="L58" i="123"/>
  <c r="L57" i="123"/>
  <c r="L56" i="123"/>
  <c r="L55" i="123"/>
  <c r="L54" i="123"/>
  <c r="L53" i="123"/>
  <c r="L52" i="123"/>
  <c r="L51" i="123"/>
  <c r="L50" i="123"/>
  <c r="L49" i="123"/>
  <c r="L48" i="123"/>
  <c r="L47" i="123"/>
  <c r="L46" i="123"/>
  <c r="L45" i="123"/>
  <c r="L44" i="123"/>
  <c r="L43" i="123"/>
  <c r="L42" i="123"/>
  <c r="L41" i="123"/>
  <c r="L40" i="123"/>
  <c r="L39" i="123"/>
  <c r="L38" i="123"/>
  <c r="L37" i="123"/>
  <c r="L36" i="123"/>
  <c r="L35" i="123"/>
  <c r="L34" i="123"/>
  <c r="L33" i="123"/>
  <c r="L32" i="123"/>
  <c r="L31" i="123"/>
  <c r="P30" i="123"/>
  <c r="L30" i="123"/>
  <c r="S29" i="123"/>
  <c r="L29" i="123"/>
  <c r="L28" i="123"/>
  <c r="P27" i="123"/>
  <c r="L27" i="123"/>
  <c r="C27" i="123"/>
  <c r="S26" i="123"/>
  <c r="P26" i="123"/>
  <c r="L26" i="123"/>
  <c r="F26" i="123"/>
  <c r="C26" i="123"/>
  <c r="S25" i="123"/>
  <c r="P25" i="123"/>
  <c r="L25" i="123"/>
  <c r="F25" i="123"/>
  <c r="C25" i="123"/>
  <c r="S24" i="123"/>
  <c r="P24" i="123"/>
  <c r="L24" i="123"/>
  <c r="F24" i="123"/>
  <c r="C24" i="123"/>
  <c r="S23" i="123"/>
  <c r="P23" i="123"/>
  <c r="L23" i="123"/>
  <c r="F23" i="123"/>
  <c r="C23" i="123"/>
  <c r="S22" i="123"/>
  <c r="P22" i="123"/>
  <c r="L22" i="123"/>
  <c r="F22" i="123"/>
  <c r="C22" i="123"/>
  <c r="K20" i="123"/>
  <c r="J20" i="123"/>
  <c r="L18" i="123"/>
  <c r="L17" i="123"/>
  <c r="L16" i="123"/>
  <c r="L15" i="123"/>
  <c r="L14" i="123"/>
  <c r="L13" i="123"/>
  <c r="L12" i="123"/>
  <c r="L11" i="123"/>
  <c r="L10" i="123"/>
  <c r="L9" i="123"/>
  <c r="L8" i="123"/>
  <c r="L7" i="123"/>
  <c r="L6" i="123"/>
  <c r="L5" i="123"/>
  <c r="L4" i="123"/>
  <c r="L3" i="123"/>
  <c r="K1" i="123"/>
  <c r="J1" i="123"/>
  <c r="L129" i="122"/>
  <c r="L128" i="122"/>
  <c r="L127" i="122"/>
  <c r="L126" i="122"/>
  <c r="L125" i="122"/>
  <c r="L124" i="122"/>
  <c r="L123" i="122"/>
  <c r="L122" i="122"/>
  <c r="L121" i="122"/>
  <c r="L120" i="122"/>
  <c r="L119" i="122"/>
  <c r="L118" i="122"/>
  <c r="L117" i="122"/>
  <c r="L116" i="122"/>
  <c r="L115" i="122"/>
  <c r="L114" i="122"/>
  <c r="L113" i="122"/>
  <c r="L112" i="122"/>
  <c r="L111" i="122"/>
  <c r="L110" i="122"/>
  <c r="L109" i="122"/>
  <c r="L108" i="122"/>
  <c r="L107" i="122"/>
  <c r="L106" i="122"/>
  <c r="L105" i="122"/>
  <c r="L104" i="122"/>
  <c r="L103" i="122"/>
  <c r="L102" i="122"/>
  <c r="L101" i="122"/>
  <c r="L100" i="122"/>
  <c r="L99" i="122"/>
  <c r="L98" i="122"/>
  <c r="L97" i="122"/>
  <c r="L96" i="122"/>
  <c r="L95" i="122"/>
  <c r="L94" i="122"/>
  <c r="L93" i="122"/>
  <c r="L92" i="122"/>
  <c r="L91" i="122"/>
  <c r="L90" i="122"/>
  <c r="L89" i="122"/>
  <c r="L88" i="122"/>
  <c r="L87" i="122"/>
  <c r="L86" i="122"/>
  <c r="L85" i="122"/>
  <c r="L84" i="122"/>
  <c r="L83" i="122"/>
  <c r="L82" i="122"/>
  <c r="L81" i="122"/>
  <c r="L80" i="122"/>
  <c r="L79" i="122"/>
  <c r="L78" i="122"/>
  <c r="L77" i="122"/>
  <c r="L76" i="122"/>
  <c r="L75" i="122"/>
  <c r="L74" i="122"/>
  <c r="L73" i="122"/>
  <c r="L72" i="122"/>
  <c r="L71" i="122"/>
  <c r="L70" i="122"/>
  <c r="L69" i="122"/>
  <c r="L68" i="122"/>
  <c r="L67" i="122"/>
  <c r="L66" i="122"/>
  <c r="L65" i="122"/>
  <c r="L64" i="122"/>
  <c r="L63" i="122"/>
  <c r="L62" i="122"/>
  <c r="L61" i="122"/>
  <c r="L60" i="122"/>
  <c r="L59" i="122"/>
  <c r="L58" i="122"/>
  <c r="L57" i="122"/>
  <c r="L56" i="122"/>
  <c r="L55" i="122"/>
  <c r="L54" i="122"/>
  <c r="L53" i="122"/>
  <c r="L52" i="122"/>
  <c r="L51" i="122"/>
  <c r="L50" i="122"/>
  <c r="L49" i="122"/>
  <c r="L48" i="122"/>
  <c r="L47" i="122"/>
  <c r="L46" i="122"/>
  <c r="L45" i="122"/>
  <c r="L44" i="122"/>
  <c r="L43" i="122"/>
  <c r="L42" i="122"/>
  <c r="L41" i="122"/>
  <c r="L40" i="122"/>
  <c r="L39" i="122"/>
  <c r="L38" i="122"/>
  <c r="L37" i="122"/>
  <c r="L36" i="122"/>
  <c r="L35" i="122"/>
  <c r="L34" i="122"/>
  <c r="L33" i="122"/>
  <c r="L32" i="122"/>
  <c r="L31" i="122"/>
  <c r="P30" i="122"/>
  <c r="L30" i="122"/>
  <c r="S29" i="122"/>
  <c r="L29" i="122"/>
  <c r="L28" i="122"/>
  <c r="P27" i="122"/>
  <c r="L27" i="122"/>
  <c r="C27" i="122"/>
  <c r="S26" i="122"/>
  <c r="P26" i="122"/>
  <c r="L26" i="122"/>
  <c r="F26" i="122"/>
  <c r="C26" i="122"/>
  <c r="S25" i="122"/>
  <c r="P25" i="122"/>
  <c r="L25" i="122"/>
  <c r="F25" i="122"/>
  <c r="C25" i="122"/>
  <c r="S24" i="122"/>
  <c r="P24" i="122"/>
  <c r="L24" i="122"/>
  <c r="F24" i="122"/>
  <c r="C24" i="122"/>
  <c r="S23" i="122"/>
  <c r="P23" i="122"/>
  <c r="L23" i="122"/>
  <c r="F23" i="122"/>
  <c r="C23" i="122"/>
  <c r="S22" i="122"/>
  <c r="P22" i="122"/>
  <c r="L22" i="122"/>
  <c r="F22" i="122"/>
  <c r="C22" i="122"/>
  <c r="K20" i="122"/>
  <c r="J20" i="122"/>
  <c r="L18" i="122"/>
  <c r="L17" i="122"/>
  <c r="L16" i="122"/>
  <c r="L15" i="122"/>
  <c r="L14" i="122"/>
  <c r="L13" i="122"/>
  <c r="L12" i="122"/>
  <c r="L11" i="122"/>
  <c r="L10" i="122"/>
  <c r="L9" i="122"/>
  <c r="L8" i="122"/>
  <c r="L7" i="122"/>
  <c r="L6" i="122"/>
  <c r="L5" i="122"/>
  <c r="L4" i="122"/>
  <c r="L3" i="122"/>
  <c r="K1" i="122"/>
  <c r="J1" i="122"/>
  <c r="L144" i="121"/>
  <c r="L143" i="121"/>
  <c r="L142" i="121"/>
  <c r="L141" i="121"/>
  <c r="L140" i="121"/>
  <c r="L139" i="121"/>
  <c r="L138" i="121"/>
  <c r="L137" i="121"/>
  <c r="L136" i="121"/>
  <c r="L135" i="121"/>
  <c r="L134" i="121"/>
  <c r="L133" i="121"/>
  <c r="L132" i="121"/>
  <c r="L131" i="121"/>
  <c r="L130" i="121"/>
  <c r="L129" i="121"/>
  <c r="L128" i="121"/>
  <c r="L127" i="121"/>
  <c r="L126" i="121"/>
  <c r="L125" i="121"/>
  <c r="L124" i="121"/>
  <c r="L123" i="121"/>
  <c r="L122" i="121"/>
  <c r="L121" i="121"/>
  <c r="L120" i="121"/>
  <c r="L119" i="121"/>
  <c r="L118" i="121"/>
  <c r="L117" i="121"/>
  <c r="L116" i="121"/>
  <c r="L115" i="121"/>
  <c r="L114" i="121"/>
  <c r="L113" i="121"/>
  <c r="L112" i="121"/>
  <c r="L111" i="121"/>
  <c r="L110" i="121"/>
  <c r="L109" i="121"/>
  <c r="L108" i="121"/>
  <c r="L107" i="121"/>
  <c r="L106" i="121"/>
  <c r="L105" i="121"/>
  <c r="L104" i="121"/>
  <c r="L103" i="121"/>
  <c r="L102" i="121"/>
  <c r="L101" i="121"/>
  <c r="L100" i="121"/>
  <c r="L99" i="121"/>
  <c r="L98" i="121"/>
  <c r="L97" i="121"/>
  <c r="L96" i="121"/>
  <c r="L95" i="121"/>
  <c r="L94" i="121"/>
  <c r="L93" i="121"/>
  <c r="L92" i="121"/>
  <c r="L91" i="121"/>
  <c r="L90" i="121"/>
  <c r="L89" i="121"/>
  <c r="L88" i="121"/>
  <c r="L87" i="121"/>
  <c r="L86" i="121"/>
  <c r="L85" i="121"/>
  <c r="L84" i="121"/>
  <c r="L83" i="121"/>
  <c r="L82" i="121"/>
  <c r="L81" i="121"/>
  <c r="L80" i="121"/>
  <c r="L79" i="121"/>
  <c r="L78" i="121"/>
  <c r="L77" i="121"/>
  <c r="L76" i="121"/>
  <c r="L75" i="121"/>
  <c r="L74" i="121"/>
  <c r="L73" i="121"/>
  <c r="L72" i="121"/>
  <c r="L71" i="121"/>
  <c r="L70" i="121"/>
  <c r="L69" i="121"/>
  <c r="L68" i="121"/>
  <c r="L67" i="121"/>
  <c r="L66" i="121"/>
  <c r="L65" i="121"/>
  <c r="L64" i="121"/>
  <c r="L63" i="121"/>
  <c r="L62" i="121"/>
  <c r="L61" i="121"/>
  <c r="L60" i="121"/>
  <c r="L59" i="121"/>
  <c r="L58" i="121"/>
  <c r="L57" i="121"/>
  <c r="L56" i="121"/>
  <c r="L55" i="121"/>
  <c r="L54" i="121"/>
  <c r="L53" i="121"/>
  <c r="L52" i="121"/>
  <c r="L51" i="121"/>
  <c r="L50" i="121"/>
  <c r="L49" i="121"/>
  <c r="L48" i="121"/>
  <c r="L47" i="121"/>
  <c r="L46" i="121"/>
  <c r="L45" i="121"/>
  <c r="L44" i="121"/>
  <c r="L43" i="121"/>
  <c r="L42" i="121"/>
  <c r="L41" i="121"/>
  <c r="L40" i="121"/>
  <c r="L39" i="121"/>
  <c r="L38" i="121"/>
  <c r="L37" i="121"/>
  <c r="L36" i="121"/>
  <c r="L35" i="121"/>
  <c r="L34" i="121"/>
  <c r="L33" i="121"/>
  <c r="L32" i="121"/>
  <c r="L31" i="121"/>
  <c r="P30" i="121"/>
  <c r="L30" i="121"/>
  <c r="S29" i="121"/>
  <c r="L29" i="121"/>
  <c r="L28" i="121"/>
  <c r="P27" i="121"/>
  <c r="L27" i="121"/>
  <c r="C27" i="121"/>
  <c r="S26" i="121"/>
  <c r="P26" i="121"/>
  <c r="L26" i="121"/>
  <c r="F26" i="121"/>
  <c r="C26" i="121"/>
  <c r="S25" i="121"/>
  <c r="P25" i="121"/>
  <c r="L25" i="121"/>
  <c r="F25" i="121"/>
  <c r="C25" i="121"/>
  <c r="S24" i="121"/>
  <c r="P24" i="121"/>
  <c r="L24" i="121"/>
  <c r="F24" i="121"/>
  <c r="C24" i="121"/>
  <c r="S23" i="121"/>
  <c r="P23" i="121"/>
  <c r="L23" i="121"/>
  <c r="F23" i="121"/>
  <c r="C23" i="121"/>
  <c r="S22" i="121"/>
  <c r="P22" i="121"/>
  <c r="L22" i="121"/>
  <c r="F22" i="121"/>
  <c r="C22" i="121"/>
  <c r="K20" i="121"/>
  <c r="J20" i="121"/>
  <c r="L18" i="121"/>
  <c r="L17" i="121"/>
  <c r="L16" i="121"/>
  <c r="L15" i="121"/>
  <c r="L14" i="121"/>
  <c r="L13" i="121"/>
  <c r="L12" i="121"/>
  <c r="L11" i="121"/>
  <c r="L10" i="121"/>
  <c r="L9" i="121"/>
  <c r="L8" i="121"/>
  <c r="L7" i="121"/>
  <c r="L6" i="121"/>
  <c r="L5" i="121"/>
  <c r="L4" i="121"/>
  <c r="L3" i="121"/>
  <c r="K1" i="121"/>
  <c r="J1" i="121"/>
  <c r="L113" i="120"/>
  <c r="L112" i="120"/>
  <c r="L111" i="120"/>
  <c r="L110" i="120"/>
  <c r="L109" i="120"/>
  <c r="L108" i="120"/>
  <c r="L107" i="120"/>
  <c r="L106" i="120"/>
  <c r="L105" i="120"/>
  <c r="L104" i="120"/>
  <c r="L103" i="120"/>
  <c r="L102" i="120"/>
  <c r="L101" i="120"/>
  <c r="L100" i="120"/>
  <c r="L99" i="120"/>
  <c r="L98" i="120"/>
  <c r="L97" i="120"/>
  <c r="L96" i="120"/>
  <c r="L95" i="120"/>
  <c r="L94" i="120"/>
  <c r="L93" i="120"/>
  <c r="L92" i="120"/>
  <c r="L91" i="120"/>
  <c r="L90" i="120"/>
  <c r="L89" i="120"/>
  <c r="L88" i="120"/>
  <c r="L87" i="120"/>
  <c r="L86" i="120"/>
  <c r="L85" i="120"/>
  <c r="L84" i="120"/>
  <c r="L83" i="120"/>
  <c r="L82" i="120"/>
  <c r="L81" i="120"/>
  <c r="L80" i="120"/>
  <c r="L79" i="120"/>
  <c r="L78" i="120"/>
  <c r="L77" i="120"/>
  <c r="L76" i="120"/>
  <c r="L75" i="120"/>
  <c r="L74" i="120"/>
  <c r="L73" i="120"/>
  <c r="L72" i="120"/>
  <c r="L71" i="120"/>
  <c r="L70" i="120"/>
  <c r="L69" i="120"/>
  <c r="L68" i="120"/>
  <c r="L67" i="120"/>
  <c r="L66" i="120"/>
  <c r="L65" i="120"/>
  <c r="L64" i="120"/>
  <c r="L63" i="120"/>
  <c r="L62" i="120"/>
  <c r="L61" i="120"/>
  <c r="L60" i="120"/>
  <c r="L59" i="120"/>
  <c r="L58" i="120"/>
  <c r="L57" i="120"/>
  <c r="L56" i="120"/>
  <c r="L55" i="120"/>
  <c r="L54" i="120"/>
  <c r="L53" i="120"/>
  <c r="L52" i="120"/>
  <c r="L51" i="120"/>
  <c r="L50" i="120"/>
  <c r="L49" i="120"/>
  <c r="L48" i="120"/>
  <c r="L47" i="120"/>
  <c r="L46" i="120"/>
  <c r="L45" i="120"/>
  <c r="L44" i="120"/>
  <c r="L43" i="120"/>
  <c r="L42" i="120"/>
  <c r="L41" i="120"/>
  <c r="L40" i="120"/>
  <c r="L39" i="120"/>
  <c r="L38" i="120"/>
  <c r="L37" i="120"/>
  <c r="L36" i="120"/>
  <c r="L35" i="120"/>
  <c r="L34" i="120"/>
  <c r="L33" i="120"/>
  <c r="L32" i="120"/>
  <c r="L31" i="120"/>
  <c r="P30" i="120"/>
  <c r="L30" i="120"/>
  <c r="S29" i="120"/>
  <c r="L29" i="120"/>
  <c r="L28" i="120"/>
  <c r="P27" i="120"/>
  <c r="L27" i="120"/>
  <c r="C27" i="120"/>
  <c r="S26" i="120"/>
  <c r="P26" i="120"/>
  <c r="L26" i="120"/>
  <c r="F26" i="120"/>
  <c r="C26" i="120"/>
  <c r="S25" i="120"/>
  <c r="P25" i="120"/>
  <c r="L25" i="120"/>
  <c r="F25" i="120"/>
  <c r="C25" i="120"/>
  <c r="S24" i="120"/>
  <c r="P24" i="120"/>
  <c r="L24" i="120"/>
  <c r="F24" i="120"/>
  <c r="C24" i="120"/>
  <c r="S23" i="120"/>
  <c r="P23" i="120"/>
  <c r="L23" i="120"/>
  <c r="F23" i="120"/>
  <c r="C23" i="120"/>
  <c r="S22" i="120"/>
  <c r="P22" i="120"/>
  <c r="L22" i="120"/>
  <c r="F22" i="120"/>
  <c r="C22" i="120"/>
  <c r="K20" i="120"/>
  <c r="J20" i="120"/>
  <c r="L18" i="120"/>
  <c r="L17" i="120"/>
  <c r="L16" i="120"/>
  <c r="L15" i="120"/>
  <c r="L14" i="120"/>
  <c r="L13" i="120"/>
  <c r="L12" i="120"/>
  <c r="L11" i="120"/>
  <c r="L10" i="120"/>
  <c r="L9" i="120"/>
  <c r="L8" i="120"/>
  <c r="L7" i="120"/>
  <c r="L6" i="120"/>
  <c r="L5" i="120"/>
  <c r="L4" i="120"/>
  <c r="L3" i="120"/>
  <c r="K1" i="120"/>
  <c r="J1" i="120"/>
  <c r="F26" i="118"/>
  <c r="L124" i="119"/>
  <c r="L123" i="119"/>
  <c r="L122" i="119"/>
  <c r="L121" i="119"/>
  <c r="L120" i="119"/>
  <c r="L119" i="119"/>
  <c r="L118" i="119"/>
  <c r="L117" i="119"/>
  <c r="L116" i="119"/>
  <c r="L115" i="119"/>
  <c r="L114" i="119"/>
  <c r="L113" i="119"/>
  <c r="L112" i="119"/>
  <c r="L111" i="119"/>
  <c r="L110" i="119"/>
  <c r="L109" i="119"/>
  <c r="L108" i="119"/>
  <c r="L107" i="119"/>
  <c r="L106" i="119"/>
  <c r="L105" i="119"/>
  <c r="L104" i="119"/>
  <c r="L103" i="119"/>
  <c r="L102" i="119"/>
  <c r="L101" i="119"/>
  <c r="L100" i="119"/>
  <c r="L99" i="119"/>
  <c r="L98" i="119"/>
  <c r="L97" i="119"/>
  <c r="L96" i="119"/>
  <c r="L95" i="119"/>
  <c r="L94" i="119"/>
  <c r="L93" i="119"/>
  <c r="L92" i="119"/>
  <c r="L91" i="119"/>
  <c r="L90" i="119"/>
  <c r="L89" i="119"/>
  <c r="L88" i="119"/>
  <c r="L87" i="119"/>
  <c r="L86" i="119"/>
  <c r="L85" i="119"/>
  <c r="L84" i="119"/>
  <c r="L83" i="119"/>
  <c r="L82" i="119"/>
  <c r="L81" i="119"/>
  <c r="L80" i="119"/>
  <c r="L79" i="119"/>
  <c r="L78" i="119"/>
  <c r="L77" i="119"/>
  <c r="L76" i="119"/>
  <c r="L75" i="119"/>
  <c r="L74" i="119"/>
  <c r="L73" i="119"/>
  <c r="L72" i="119"/>
  <c r="L71" i="119"/>
  <c r="L70" i="119"/>
  <c r="L69" i="119"/>
  <c r="L68" i="119"/>
  <c r="L67" i="119"/>
  <c r="L66" i="119"/>
  <c r="L65" i="119"/>
  <c r="L64" i="119"/>
  <c r="L63" i="119"/>
  <c r="L62" i="119"/>
  <c r="L61" i="119"/>
  <c r="L60" i="119"/>
  <c r="L59" i="119"/>
  <c r="L58" i="119"/>
  <c r="L57" i="119"/>
  <c r="L56" i="119"/>
  <c r="L55" i="119"/>
  <c r="L54" i="119"/>
  <c r="L53" i="119"/>
  <c r="L52" i="119"/>
  <c r="L51" i="119"/>
  <c r="L50" i="119"/>
  <c r="L49" i="119"/>
  <c r="L48" i="119"/>
  <c r="L47" i="119"/>
  <c r="L46" i="119"/>
  <c r="L45" i="119"/>
  <c r="L44" i="119"/>
  <c r="L43" i="119"/>
  <c r="L42" i="119"/>
  <c r="L41" i="119"/>
  <c r="L40" i="119"/>
  <c r="L39" i="119"/>
  <c r="L38" i="119"/>
  <c r="L37" i="119"/>
  <c r="L36" i="119"/>
  <c r="L35" i="119"/>
  <c r="L34" i="119"/>
  <c r="L33" i="119"/>
  <c r="L32" i="119"/>
  <c r="L31" i="119"/>
  <c r="P30" i="119"/>
  <c r="L30" i="119"/>
  <c r="S29" i="119"/>
  <c r="L29" i="119"/>
  <c r="L28" i="119"/>
  <c r="P27" i="119"/>
  <c r="L27" i="119"/>
  <c r="C27" i="119"/>
  <c r="S26" i="119"/>
  <c r="P26" i="119"/>
  <c r="L26" i="119"/>
  <c r="F26" i="119"/>
  <c r="C26" i="119"/>
  <c r="S25" i="119"/>
  <c r="P25" i="119"/>
  <c r="L25" i="119"/>
  <c r="F25" i="119"/>
  <c r="C25" i="119"/>
  <c r="S24" i="119"/>
  <c r="P24" i="119"/>
  <c r="L24" i="119"/>
  <c r="F24" i="119"/>
  <c r="C24" i="119"/>
  <c r="S23" i="119"/>
  <c r="P23" i="119"/>
  <c r="L23" i="119"/>
  <c r="F23" i="119"/>
  <c r="C23" i="119"/>
  <c r="S22" i="119"/>
  <c r="P22" i="119"/>
  <c r="L22" i="119"/>
  <c r="F22" i="119"/>
  <c r="C22" i="119"/>
  <c r="K20" i="119"/>
  <c r="J20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L4" i="119"/>
  <c r="L3" i="119"/>
  <c r="K1" i="119"/>
  <c r="J1" i="119"/>
  <c r="C30" i="132" a="1"/>
  <c r="C30" i="135" a="1"/>
  <c r="C32" i="146" a="1"/>
  <c r="F31" i="149" a="1"/>
  <c r="F31" i="141" a="1"/>
  <c r="C30" i="130" a="1"/>
  <c r="C30" i="131" a="1"/>
  <c r="C30" i="136" a="1"/>
  <c r="F31" i="147" a="1"/>
  <c r="C32" i="147" a="1"/>
  <c r="C30" i="124" a="1"/>
  <c r="C32" i="141" a="1"/>
  <c r="C30" i="126" a="1"/>
  <c r="C30" i="121" a="1"/>
  <c r="F29" i="127" a="1"/>
  <c r="F31" i="137" a="1"/>
  <c r="F31" i="150" a="1"/>
  <c r="C30" i="122" a="1"/>
  <c r="F29" i="121" a="1"/>
  <c r="C30" i="134" a="1"/>
  <c r="F29" i="132" a="1"/>
  <c r="F31" i="144" a="1"/>
  <c r="F29" i="136" a="1"/>
  <c r="C30" i="129" a="1"/>
  <c r="F29" i="120" a="1"/>
  <c r="C32" i="151" a="1"/>
  <c r="C32" i="138" a="1"/>
  <c r="C32" i="149" a="1"/>
  <c r="F31" i="139" a="1"/>
  <c r="F29" i="123" a="1"/>
  <c r="F29" i="133" a="1"/>
  <c r="C30" i="127" a="1"/>
  <c r="F29" i="129" a="1"/>
  <c r="F29" i="135" a="1"/>
  <c r="C30" i="133" a="1"/>
  <c r="F29" i="128" a="1"/>
  <c r="F29" i="134" a="1"/>
  <c r="C32" i="143" a="1"/>
  <c r="C30" i="123" a="1"/>
  <c r="C30" i="128" a="1"/>
  <c r="F29" i="126" a="1"/>
  <c r="F31" i="146" a="1"/>
  <c r="C30" i="120" a="1"/>
  <c r="F29" i="124" a="1"/>
  <c r="F31" i="148" a="1"/>
  <c r="F29" i="131" a="1"/>
  <c r="F31" i="138" a="1"/>
  <c r="F29" i="125" a="1"/>
  <c r="F31" i="145" a="1"/>
  <c r="C30" i="125" a="1"/>
  <c r="C32" i="150" a="1"/>
  <c r="F29" i="122" a="1"/>
  <c r="F31" i="140" a="1"/>
  <c r="C32" i="140" a="1"/>
  <c r="F31" i="143" a="1"/>
  <c r="F29" i="130" a="1"/>
  <c r="C32" i="148" a="1"/>
  <c r="C32" i="145" a="1"/>
  <c r="F31" i="142" a="1"/>
  <c r="C32" i="139" a="1"/>
  <c r="C32" i="142" a="1"/>
  <c r="C32" i="137" a="1"/>
  <c r="C32" i="144" a="1"/>
  <c r="F31" i="151" a="1"/>
  <c r="P32" i="150" l="1"/>
  <c r="C32" i="151"/>
  <c r="F31" i="151"/>
  <c r="S31" i="149"/>
  <c r="P32" i="149"/>
  <c r="C32" i="150"/>
  <c r="F31" i="150"/>
  <c r="P32" i="148"/>
  <c r="S31" i="148"/>
  <c r="C32" i="149"/>
  <c r="F31" i="149"/>
  <c r="S31" i="145"/>
  <c r="C32" i="148"/>
  <c r="F31" i="148"/>
  <c r="P32" i="147"/>
  <c r="S31" i="147"/>
  <c r="P32" i="146"/>
  <c r="C32" i="147"/>
  <c r="F31" i="147"/>
  <c r="C32" i="146"/>
  <c r="F31" i="146"/>
  <c r="C32" i="145"/>
  <c r="F31" i="145"/>
  <c r="P32" i="143"/>
  <c r="C32" i="144"/>
  <c r="F31" i="144"/>
  <c r="S31" i="142"/>
  <c r="P32" i="142"/>
  <c r="P32" i="140"/>
  <c r="F31" i="143"/>
  <c r="C32" i="143"/>
  <c r="P32" i="141"/>
  <c r="C32" i="142"/>
  <c r="F31" i="142"/>
  <c r="S31" i="140"/>
  <c r="F31" i="141"/>
  <c r="C32" i="141"/>
  <c r="P32" i="139"/>
  <c r="F31" i="140"/>
  <c r="C32" i="140"/>
  <c r="S31" i="138"/>
  <c r="P32" i="138"/>
  <c r="F31" i="139"/>
  <c r="C32" i="139"/>
  <c r="S31" i="137"/>
  <c r="F31" i="138"/>
  <c r="C32" i="138"/>
  <c r="F31" i="137"/>
  <c r="C32" i="137"/>
  <c r="S27" i="135"/>
  <c r="P28" i="135"/>
  <c r="L20" i="135"/>
  <c r="L1" i="135"/>
  <c r="F29" i="136"/>
  <c r="C30" i="136"/>
  <c r="F27" i="135"/>
  <c r="C28" i="135"/>
  <c r="P32" i="135"/>
  <c r="C28" i="134"/>
  <c r="S27" i="134"/>
  <c r="P28" i="134"/>
  <c r="S27" i="133"/>
  <c r="S31" i="133" s="1"/>
  <c r="L1" i="133"/>
  <c r="F27" i="134"/>
  <c r="F29" i="135"/>
  <c r="C30" i="135"/>
  <c r="P28" i="133"/>
  <c r="P32" i="133" s="1"/>
  <c r="F27" i="132"/>
  <c r="L20" i="133"/>
  <c r="F27" i="133"/>
  <c r="F29" i="134"/>
  <c r="C30" i="134"/>
  <c r="L1" i="132"/>
  <c r="S27" i="132"/>
  <c r="P28" i="132"/>
  <c r="L20" i="132"/>
  <c r="L1" i="131"/>
  <c r="C28" i="132"/>
  <c r="F29" i="133"/>
  <c r="C30" i="133"/>
  <c r="S27" i="131"/>
  <c r="P28" i="131"/>
  <c r="L20" i="131"/>
  <c r="F27" i="131"/>
  <c r="C28" i="131"/>
  <c r="F29" i="132"/>
  <c r="C30" i="132"/>
  <c r="S27" i="130"/>
  <c r="P28" i="130"/>
  <c r="F27" i="129"/>
  <c r="L20" i="130"/>
  <c r="L1" i="130"/>
  <c r="F27" i="130"/>
  <c r="C28" i="130"/>
  <c r="F29" i="131"/>
  <c r="C30" i="131"/>
  <c r="S27" i="129"/>
  <c r="S31" i="129" s="1"/>
  <c r="P28" i="129"/>
  <c r="P32" i="129" s="1"/>
  <c r="L20" i="129"/>
  <c r="L1" i="129"/>
  <c r="C28" i="128"/>
  <c r="C28" i="129"/>
  <c r="F29" i="130"/>
  <c r="C30" i="130"/>
  <c r="P28" i="128"/>
  <c r="S27" i="128"/>
  <c r="L1" i="127"/>
  <c r="L20" i="128"/>
  <c r="L1" i="128"/>
  <c r="F27" i="128"/>
  <c r="F29" i="129"/>
  <c r="C30" i="129"/>
  <c r="S27" i="127"/>
  <c r="S31" i="127" s="1"/>
  <c r="P28" i="127"/>
  <c r="L20" i="127"/>
  <c r="F27" i="127"/>
  <c r="C28" i="127"/>
  <c r="F29" i="128"/>
  <c r="C30" i="128"/>
  <c r="S27" i="126"/>
  <c r="P28" i="126"/>
  <c r="L20" i="126"/>
  <c r="L1" i="126"/>
  <c r="F27" i="126"/>
  <c r="C28" i="126"/>
  <c r="F29" i="127"/>
  <c r="C30" i="127"/>
  <c r="S27" i="125"/>
  <c r="P28" i="125"/>
  <c r="L20" i="125"/>
  <c r="F27" i="124"/>
  <c r="L1" i="125"/>
  <c r="F27" i="125"/>
  <c r="C28" i="125"/>
  <c r="C30" i="126"/>
  <c r="F29" i="126"/>
  <c r="S27" i="124"/>
  <c r="S31" i="124" s="1"/>
  <c r="L20" i="124"/>
  <c r="L1" i="124"/>
  <c r="P32" i="124"/>
  <c r="F29" i="125"/>
  <c r="C30" i="125"/>
  <c r="S27" i="123"/>
  <c r="P28" i="123"/>
  <c r="L20" i="123"/>
  <c r="S27" i="122"/>
  <c r="S31" i="122" s="1"/>
  <c r="L1" i="123"/>
  <c r="F27" i="123"/>
  <c r="C28" i="123"/>
  <c r="F29" i="124"/>
  <c r="C30" i="124"/>
  <c r="P28" i="122"/>
  <c r="L1" i="121"/>
  <c r="L20" i="122"/>
  <c r="L1" i="122"/>
  <c r="F27" i="122"/>
  <c r="C28" i="122"/>
  <c r="F29" i="123"/>
  <c r="C30" i="123"/>
  <c r="S27" i="121"/>
  <c r="P28" i="121"/>
  <c r="L20" i="121"/>
  <c r="F27" i="121"/>
  <c r="C28" i="121"/>
  <c r="F29" i="122"/>
  <c r="C30" i="122"/>
  <c r="S27" i="120"/>
  <c r="P28" i="120"/>
  <c r="L20" i="120"/>
  <c r="L1" i="120"/>
  <c r="F27" i="120"/>
  <c r="C28" i="120"/>
  <c r="F29" i="121"/>
  <c r="C30" i="121"/>
  <c r="P28" i="119"/>
  <c r="S27" i="119"/>
  <c r="L20" i="119"/>
  <c r="L1" i="119"/>
  <c r="F27" i="119"/>
  <c r="C28" i="119"/>
  <c r="F29" i="120"/>
  <c r="C30" i="120"/>
  <c r="C32" i="125" a="1"/>
  <c r="F31" i="121" a="1"/>
  <c r="F31" i="133" a="1"/>
  <c r="C32" i="127" a="1"/>
  <c r="C32" i="121" a="1"/>
  <c r="F31" i="128" a="1"/>
  <c r="C32" i="136" a="1"/>
  <c r="C32" i="133" a="1"/>
  <c r="C32" i="130" a="1"/>
  <c r="F31" i="124" a="1"/>
  <c r="C32" i="122" a="1"/>
  <c r="C32" i="129" a="1"/>
  <c r="F31" i="125" a="1"/>
  <c r="C32" i="124" a="1"/>
  <c r="C32" i="131" a="1"/>
  <c r="F31" i="122" a="1"/>
  <c r="C32" i="134" a="1"/>
  <c r="F31" i="136" a="1"/>
  <c r="F31" i="126" a="1"/>
  <c r="F31" i="120" a="1"/>
  <c r="F31" i="132" a="1"/>
  <c r="F31" i="123" a="1"/>
  <c r="C32" i="120" a="1"/>
  <c r="C32" i="132" a="1"/>
  <c r="F31" i="129" a="1"/>
  <c r="C32" i="126" a="1"/>
  <c r="C32" i="123" a="1"/>
  <c r="C32" i="135" a="1"/>
  <c r="F31" i="127" a="1"/>
  <c r="F31" i="131" a="1"/>
  <c r="F31" i="135" a="1"/>
  <c r="F31" i="130" a="1"/>
  <c r="F31" i="134" a="1"/>
  <c r="C32" i="128" a="1"/>
  <c r="F31" i="136" l="1"/>
  <c r="S31" i="135"/>
  <c r="C32" i="136"/>
  <c r="P32" i="134"/>
  <c r="S31" i="134"/>
  <c r="C32" i="135"/>
  <c r="F31" i="135"/>
  <c r="S31" i="132"/>
  <c r="F31" i="134"/>
  <c r="C32" i="134"/>
  <c r="P32" i="132"/>
  <c r="C32" i="133"/>
  <c r="F31" i="133"/>
  <c r="S31" i="131"/>
  <c r="P32" i="131"/>
  <c r="P32" i="130"/>
  <c r="F31" i="132"/>
  <c r="C32" i="132"/>
  <c r="S31" i="130"/>
  <c r="F31" i="131"/>
  <c r="C32" i="131"/>
  <c r="P32" i="128"/>
  <c r="C32" i="130"/>
  <c r="F31" i="130"/>
  <c r="S31" i="128"/>
  <c r="C32" i="129"/>
  <c r="F31" i="129"/>
  <c r="P32" i="127"/>
  <c r="P32" i="126"/>
  <c r="C32" i="128"/>
  <c r="F31" i="128"/>
  <c r="S31" i="126"/>
  <c r="F31" i="127"/>
  <c r="C32" i="127"/>
  <c r="S31" i="125"/>
  <c r="P32" i="125"/>
  <c r="F31" i="126"/>
  <c r="C32" i="126"/>
  <c r="S31" i="123"/>
  <c r="C32" i="125"/>
  <c r="F31" i="125"/>
  <c r="P32" i="123"/>
  <c r="P32" i="122"/>
  <c r="F31" i="124"/>
  <c r="C32" i="124"/>
  <c r="C32" i="123"/>
  <c r="F31" i="123"/>
  <c r="S31" i="121"/>
  <c r="P32" i="121"/>
  <c r="F31" i="122"/>
  <c r="C32" i="122"/>
  <c r="S31" i="120"/>
  <c r="P32" i="120"/>
  <c r="P32" i="119"/>
  <c r="F31" i="121"/>
  <c r="C32" i="121"/>
  <c r="S31" i="119"/>
  <c r="F31" i="120"/>
  <c r="C32" i="120"/>
  <c r="L120" i="118"/>
  <c r="L119" i="118"/>
  <c r="L118" i="118"/>
  <c r="L117" i="118"/>
  <c r="L116" i="118"/>
  <c r="L115" i="118"/>
  <c r="L114" i="118"/>
  <c r="L113" i="118"/>
  <c r="L112" i="118"/>
  <c r="L111" i="118"/>
  <c r="L110" i="118"/>
  <c r="L109" i="118"/>
  <c r="L108" i="118"/>
  <c r="L107" i="118"/>
  <c r="L106" i="118"/>
  <c r="L105" i="118"/>
  <c r="L104" i="118"/>
  <c r="L103" i="118"/>
  <c r="L102" i="118"/>
  <c r="L101" i="118"/>
  <c r="L100" i="118"/>
  <c r="L99" i="118"/>
  <c r="L98" i="118"/>
  <c r="L97" i="118"/>
  <c r="L96" i="118"/>
  <c r="L95" i="118"/>
  <c r="L94" i="118"/>
  <c r="L93" i="118"/>
  <c r="L92" i="118"/>
  <c r="L91" i="118"/>
  <c r="L90" i="118"/>
  <c r="L89" i="118"/>
  <c r="L88" i="118"/>
  <c r="L87" i="118"/>
  <c r="L86" i="118"/>
  <c r="L85" i="118"/>
  <c r="L84" i="118"/>
  <c r="L83" i="118"/>
  <c r="L82" i="118"/>
  <c r="L81" i="118"/>
  <c r="L80" i="118"/>
  <c r="L79" i="118"/>
  <c r="L78" i="118"/>
  <c r="L77" i="118"/>
  <c r="L76" i="118"/>
  <c r="L75" i="118"/>
  <c r="L74" i="118"/>
  <c r="L73" i="118"/>
  <c r="L72" i="118"/>
  <c r="L71" i="118"/>
  <c r="L70" i="118"/>
  <c r="L69" i="118"/>
  <c r="L68" i="118"/>
  <c r="L67" i="118"/>
  <c r="L66" i="118"/>
  <c r="L65" i="118"/>
  <c r="L64" i="118"/>
  <c r="L63" i="118"/>
  <c r="L62" i="118"/>
  <c r="L61" i="118"/>
  <c r="L60" i="118"/>
  <c r="L59" i="118"/>
  <c r="L58" i="118"/>
  <c r="L57" i="118"/>
  <c r="L56" i="118"/>
  <c r="L55" i="118"/>
  <c r="L54" i="118"/>
  <c r="L53" i="118"/>
  <c r="L52" i="118"/>
  <c r="L51" i="118"/>
  <c r="L50" i="118"/>
  <c r="L49" i="118"/>
  <c r="L48" i="118"/>
  <c r="L47" i="118"/>
  <c r="L46" i="118"/>
  <c r="L45" i="118"/>
  <c r="L44" i="118"/>
  <c r="L43" i="118"/>
  <c r="L42" i="118"/>
  <c r="L41" i="118"/>
  <c r="L40" i="118"/>
  <c r="L39" i="118"/>
  <c r="L38" i="118"/>
  <c r="L37" i="118"/>
  <c r="L36" i="118"/>
  <c r="L35" i="118"/>
  <c r="L34" i="118"/>
  <c r="L33" i="118"/>
  <c r="L32" i="118"/>
  <c r="L31" i="118"/>
  <c r="P30" i="118"/>
  <c r="L30" i="118"/>
  <c r="S29" i="118"/>
  <c r="L29" i="118"/>
  <c r="L28" i="118"/>
  <c r="P27" i="118"/>
  <c r="L27" i="118"/>
  <c r="C27" i="118"/>
  <c r="S26" i="118"/>
  <c r="P26" i="118"/>
  <c r="L26" i="118"/>
  <c r="C26" i="118"/>
  <c r="S25" i="118"/>
  <c r="P25" i="118"/>
  <c r="L25" i="118"/>
  <c r="F25" i="118"/>
  <c r="C25" i="118"/>
  <c r="S24" i="118"/>
  <c r="P24" i="118"/>
  <c r="L24" i="118"/>
  <c r="F24" i="118"/>
  <c r="C24" i="118"/>
  <c r="S23" i="118"/>
  <c r="P23" i="118"/>
  <c r="L23" i="118"/>
  <c r="F23" i="118"/>
  <c r="C23" i="118"/>
  <c r="S22" i="118"/>
  <c r="P22" i="118"/>
  <c r="L22" i="118"/>
  <c r="F22" i="118"/>
  <c r="C22" i="118"/>
  <c r="K20" i="118"/>
  <c r="J20" i="118"/>
  <c r="L18" i="118"/>
  <c r="L17" i="118"/>
  <c r="L16" i="118"/>
  <c r="L15" i="118"/>
  <c r="L14" i="118"/>
  <c r="L13" i="118"/>
  <c r="L12" i="118"/>
  <c r="L11" i="118"/>
  <c r="L10" i="118"/>
  <c r="L9" i="118"/>
  <c r="L8" i="118"/>
  <c r="L7" i="118"/>
  <c r="L6" i="118"/>
  <c r="L5" i="118"/>
  <c r="L4" i="118"/>
  <c r="L3" i="118"/>
  <c r="K1" i="118"/>
  <c r="J1" i="118"/>
  <c r="L152" i="117"/>
  <c r="L151" i="117"/>
  <c r="L150" i="117"/>
  <c r="L149" i="117"/>
  <c r="L148" i="117"/>
  <c r="L147" i="117"/>
  <c r="L146" i="117"/>
  <c r="L145" i="117"/>
  <c r="L144" i="117"/>
  <c r="L143" i="117"/>
  <c r="L142" i="117"/>
  <c r="L141" i="117"/>
  <c r="L140" i="117"/>
  <c r="L139" i="117"/>
  <c r="L138" i="117"/>
  <c r="L137" i="117"/>
  <c r="L136" i="117"/>
  <c r="L135" i="117"/>
  <c r="L134" i="117"/>
  <c r="L133" i="117"/>
  <c r="L132" i="117"/>
  <c r="L131" i="117"/>
  <c r="L130" i="117"/>
  <c r="L129" i="117"/>
  <c r="L128" i="117"/>
  <c r="L127" i="117"/>
  <c r="L126" i="117"/>
  <c r="L125" i="117"/>
  <c r="L124" i="117"/>
  <c r="L123" i="117"/>
  <c r="L122" i="117"/>
  <c r="L121" i="117"/>
  <c r="L120" i="117"/>
  <c r="L119" i="117"/>
  <c r="L118" i="117"/>
  <c r="L117" i="117"/>
  <c r="L116" i="117"/>
  <c r="L115" i="117"/>
  <c r="L114" i="117"/>
  <c r="L113" i="117"/>
  <c r="L112" i="117"/>
  <c r="L111" i="117"/>
  <c r="L110" i="117"/>
  <c r="L109" i="117"/>
  <c r="L108" i="117"/>
  <c r="L107" i="117"/>
  <c r="L106" i="117"/>
  <c r="L105" i="117"/>
  <c r="L104" i="117"/>
  <c r="L103" i="117"/>
  <c r="L102" i="117"/>
  <c r="L101" i="117"/>
  <c r="L100" i="117"/>
  <c r="L99" i="117"/>
  <c r="L98" i="117"/>
  <c r="L97" i="117"/>
  <c r="L96" i="117"/>
  <c r="L95" i="117"/>
  <c r="L94" i="117"/>
  <c r="L93" i="117"/>
  <c r="L92" i="117"/>
  <c r="L91" i="117"/>
  <c r="L90" i="117"/>
  <c r="L89" i="117"/>
  <c r="L88" i="117"/>
  <c r="L87" i="117"/>
  <c r="L86" i="117"/>
  <c r="L85" i="117"/>
  <c r="L84" i="117"/>
  <c r="L83" i="117"/>
  <c r="L82" i="117"/>
  <c r="L81" i="117"/>
  <c r="L80" i="117"/>
  <c r="L79" i="117"/>
  <c r="L78" i="117"/>
  <c r="L77" i="117"/>
  <c r="L76" i="117"/>
  <c r="L75" i="117"/>
  <c r="L74" i="117"/>
  <c r="L73" i="117"/>
  <c r="L72" i="117"/>
  <c r="L71" i="117"/>
  <c r="L70" i="117"/>
  <c r="L69" i="117"/>
  <c r="L68" i="117"/>
  <c r="L67" i="117"/>
  <c r="L66" i="117"/>
  <c r="L65" i="117"/>
  <c r="L64" i="117"/>
  <c r="L63" i="117"/>
  <c r="L62" i="117"/>
  <c r="L61" i="117"/>
  <c r="L60" i="117"/>
  <c r="L59" i="117"/>
  <c r="L58" i="117"/>
  <c r="L57" i="117"/>
  <c r="L56" i="117"/>
  <c r="L55" i="117"/>
  <c r="L54" i="117"/>
  <c r="L53" i="117"/>
  <c r="L52" i="117"/>
  <c r="L51" i="117"/>
  <c r="L50" i="117"/>
  <c r="L49" i="117"/>
  <c r="L48" i="117"/>
  <c r="L47" i="117"/>
  <c r="L46" i="117"/>
  <c r="L45" i="117"/>
  <c r="L44" i="117"/>
  <c r="L43" i="117"/>
  <c r="L42" i="117"/>
  <c r="L41" i="117"/>
  <c r="L40" i="117"/>
  <c r="L39" i="117"/>
  <c r="L38" i="117"/>
  <c r="L37" i="117"/>
  <c r="L36" i="117"/>
  <c r="L35" i="117"/>
  <c r="L34" i="117"/>
  <c r="L33" i="117"/>
  <c r="L32" i="117"/>
  <c r="L31" i="117"/>
  <c r="P30" i="117"/>
  <c r="L30" i="117"/>
  <c r="S29" i="117"/>
  <c r="L29" i="117"/>
  <c r="L28" i="117"/>
  <c r="P27" i="117"/>
  <c r="L27" i="117"/>
  <c r="C27" i="117"/>
  <c r="S26" i="117"/>
  <c r="P26" i="117"/>
  <c r="L26" i="117"/>
  <c r="F26" i="117"/>
  <c r="C26" i="117"/>
  <c r="S25" i="117"/>
  <c r="P25" i="117"/>
  <c r="L25" i="117"/>
  <c r="F25" i="117"/>
  <c r="C25" i="117"/>
  <c r="S24" i="117"/>
  <c r="P24" i="117"/>
  <c r="L24" i="117"/>
  <c r="F24" i="117"/>
  <c r="C24" i="117"/>
  <c r="S23" i="117"/>
  <c r="P23" i="117"/>
  <c r="L23" i="117"/>
  <c r="F23" i="117"/>
  <c r="C23" i="117"/>
  <c r="S22" i="117"/>
  <c r="P22" i="117"/>
  <c r="L22" i="117"/>
  <c r="F22" i="117"/>
  <c r="C22" i="117"/>
  <c r="K20" i="117"/>
  <c r="J20" i="117"/>
  <c r="L18" i="117"/>
  <c r="L17" i="117"/>
  <c r="L16" i="117"/>
  <c r="L15" i="117"/>
  <c r="L14" i="117"/>
  <c r="L13" i="117"/>
  <c r="L12" i="117"/>
  <c r="L11" i="117"/>
  <c r="L10" i="117"/>
  <c r="L9" i="117"/>
  <c r="L8" i="117"/>
  <c r="L7" i="117"/>
  <c r="L6" i="117"/>
  <c r="L5" i="117"/>
  <c r="L4" i="117"/>
  <c r="L3" i="117"/>
  <c r="K1" i="117"/>
  <c r="J1" i="117"/>
  <c r="L151" i="116"/>
  <c r="L150" i="116"/>
  <c r="L149" i="116"/>
  <c r="L148" i="116"/>
  <c r="L147" i="116"/>
  <c r="L146" i="116"/>
  <c r="L145" i="116"/>
  <c r="L144" i="116"/>
  <c r="L143" i="116"/>
  <c r="L142" i="116"/>
  <c r="L141" i="116"/>
  <c r="L140" i="116"/>
  <c r="L139" i="116"/>
  <c r="L138" i="116"/>
  <c r="L137" i="116"/>
  <c r="L136" i="116"/>
  <c r="L135" i="116"/>
  <c r="L134" i="116"/>
  <c r="L133" i="116"/>
  <c r="L132" i="116"/>
  <c r="L131" i="116"/>
  <c r="L130" i="116"/>
  <c r="L129" i="116"/>
  <c r="L128" i="116"/>
  <c r="L127" i="116"/>
  <c r="L126" i="116"/>
  <c r="L125" i="116"/>
  <c r="L124" i="116"/>
  <c r="L123" i="116"/>
  <c r="L122" i="116"/>
  <c r="L121" i="116"/>
  <c r="L120" i="116"/>
  <c r="L119" i="116"/>
  <c r="L118" i="116"/>
  <c r="L117" i="116"/>
  <c r="L116" i="116"/>
  <c r="L115" i="116"/>
  <c r="L114" i="116"/>
  <c r="L113" i="116"/>
  <c r="L112" i="116"/>
  <c r="L111" i="116"/>
  <c r="L110" i="116"/>
  <c r="L109" i="116"/>
  <c r="L108" i="116"/>
  <c r="L107" i="116"/>
  <c r="L106" i="116"/>
  <c r="L105" i="116"/>
  <c r="L104" i="116"/>
  <c r="L103" i="116"/>
  <c r="L102" i="116"/>
  <c r="L101" i="116"/>
  <c r="L100" i="116"/>
  <c r="L99" i="116"/>
  <c r="L98" i="116"/>
  <c r="L97" i="116"/>
  <c r="L96" i="116"/>
  <c r="L95" i="116"/>
  <c r="L94" i="116"/>
  <c r="L93" i="116"/>
  <c r="L92" i="116"/>
  <c r="L91" i="116"/>
  <c r="L90" i="116"/>
  <c r="L89" i="116"/>
  <c r="L88" i="116"/>
  <c r="L87" i="116"/>
  <c r="L86" i="116"/>
  <c r="L85" i="116"/>
  <c r="L84" i="116"/>
  <c r="L83" i="116"/>
  <c r="L82" i="116"/>
  <c r="L81" i="116"/>
  <c r="L80" i="116"/>
  <c r="L79" i="116"/>
  <c r="L78" i="116"/>
  <c r="L77" i="116"/>
  <c r="L76" i="116"/>
  <c r="L75" i="116"/>
  <c r="L74" i="116"/>
  <c r="L73" i="116"/>
  <c r="L72" i="116"/>
  <c r="L71" i="116"/>
  <c r="L70" i="116"/>
  <c r="L69" i="116"/>
  <c r="L68" i="116"/>
  <c r="L67" i="116"/>
  <c r="L66" i="116"/>
  <c r="L65" i="116"/>
  <c r="L64" i="116"/>
  <c r="L63" i="116"/>
  <c r="L62" i="116"/>
  <c r="L61" i="116"/>
  <c r="L60" i="116"/>
  <c r="L59" i="116"/>
  <c r="L58" i="116"/>
  <c r="L57" i="116"/>
  <c r="L56" i="116"/>
  <c r="L55" i="116"/>
  <c r="L54" i="116"/>
  <c r="L53" i="116"/>
  <c r="L52" i="116"/>
  <c r="L51" i="116"/>
  <c r="L50" i="116"/>
  <c r="L49" i="116"/>
  <c r="L48" i="116"/>
  <c r="L47" i="116"/>
  <c r="L46" i="116"/>
  <c r="L45" i="116"/>
  <c r="L44" i="116"/>
  <c r="L43" i="116"/>
  <c r="L42" i="116"/>
  <c r="L41" i="116"/>
  <c r="L40" i="116"/>
  <c r="L39" i="116"/>
  <c r="L38" i="116"/>
  <c r="L37" i="116"/>
  <c r="L36" i="116"/>
  <c r="L35" i="116"/>
  <c r="L34" i="116"/>
  <c r="L33" i="116"/>
  <c r="L32" i="116"/>
  <c r="L31" i="116"/>
  <c r="P30" i="116"/>
  <c r="L30" i="116"/>
  <c r="S29" i="116"/>
  <c r="L29" i="116"/>
  <c r="L28" i="116"/>
  <c r="P27" i="116"/>
  <c r="L27" i="116"/>
  <c r="C27" i="116"/>
  <c r="S26" i="116"/>
  <c r="P26" i="116"/>
  <c r="L26" i="116"/>
  <c r="F26" i="116"/>
  <c r="C26" i="116"/>
  <c r="S25" i="116"/>
  <c r="P25" i="116"/>
  <c r="L25" i="116"/>
  <c r="F25" i="116"/>
  <c r="C25" i="116"/>
  <c r="S24" i="116"/>
  <c r="P24" i="116"/>
  <c r="L24" i="116"/>
  <c r="F24" i="116"/>
  <c r="C24" i="116"/>
  <c r="S23" i="116"/>
  <c r="P23" i="116"/>
  <c r="L23" i="116"/>
  <c r="F23" i="116"/>
  <c r="C23" i="116"/>
  <c r="S22" i="116"/>
  <c r="P22" i="116"/>
  <c r="L22" i="116"/>
  <c r="F22" i="116"/>
  <c r="C22" i="116"/>
  <c r="K20" i="116"/>
  <c r="J20" i="116"/>
  <c r="L18" i="116"/>
  <c r="L17" i="116"/>
  <c r="L16" i="116"/>
  <c r="L15" i="116"/>
  <c r="L14" i="116"/>
  <c r="L13" i="116"/>
  <c r="L12" i="116"/>
  <c r="L11" i="116"/>
  <c r="L10" i="116"/>
  <c r="L9" i="116"/>
  <c r="L8" i="116"/>
  <c r="L7" i="116"/>
  <c r="L6" i="116"/>
  <c r="L5" i="116"/>
  <c r="L4" i="116"/>
  <c r="L3" i="116"/>
  <c r="K1" i="116"/>
  <c r="J1" i="116"/>
  <c r="L141" i="115"/>
  <c r="L140" i="115"/>
  <c r="L139" i="115"/>
  <c r="L138" i="115"/>
  <c r="L137" i="115"/>
  <c r="L136" i="115"/>
  <c r="L135" i="115"/>
  <c r="L134" i="115"/>
  <c r="L133" i="115"/>
  <c r="L132" i="115"/>
  <c r="L131" i="115"/>
  <c r="L130" i="115"/>
  <c r="L129" i="115"/>
  <c r="L128" i="115"/>
  <c r="L127" i="115"/>
  <c r="L126" i="115"/>
  <c r="L125" i="115"/>
  <c r="L124" i="115"/>
  <c r="L123" i="115"/>
  <c r="L122" i="115"/>
  <c r="L121" i="115"/>
  <c r="L120" i="115"/>
  <c r="L119" i="115"/>
  <c r="L118" i="115"/>
  <c r="L117" i="115"/>
  <c r="L116" i="115"/>
  <c r="L115" i="115"/>
  <c r="L114" i="115"/>
  <c r="L113" i="115"/>
  <c r="L112" i="115"/>
  <c r="L111" i="115"/>
  <c r="L110" i="115"/>
  <c r="L109" i="115"/>
  <c r="L108" i="115"/>
  <c r="L107" i="115"/>
  <c r="L106" i="115"/>
  <c r="L105" i="115"/>
  <c r="L104" i="115"/>
  <c r="L103" i="115"/>
  <c r="L102" i="115"/>
  <c r="L101" i="115"/>
  <c r="L100" i="115"/>
  <c r="L99" i="115"/>
  <c r="L98" i="115"/>
  <c r="L97" i="115"/>
  <c r="L96" i="115"/>
  <c r="L95" i="115"/>
  <c r="L94" i="115"/>
  <c r="L93" i="115"/>
  <c r="L92" i="115"/>
  <c r="L91" i="115"/>
  <c r="L90" i="115"/>
  <c r="L89" i="115"/>
  <c r="L88" i="115"/>
  <c r="L87" i="115"/>
  <c r="L86" i="115"/>
  <c r="L85" i="115"/>
  <c r="L84" i="115"/>
  <c r="L83" i="115"/>
  <c r="L82" i="115"/>
  <c r="L81" i="115"/>
  <c r="L80" i="115"/>
  <c r="L79" i="115"/>
  <c r="L78" i="115"/>
  <c r="L77" i="115"/>
  <c r="L76" i="115"/>
  <c r="L75" i="115"/>
  <c r="L74" i="115"/>
  <c r="L73" i="115"/>
  <c r="L72" i="115"/>
  <c r="L71" i="115"/>
  <c r="L70" i="115"/>
  <c r="L69" i="115"/>
  <c r="L68" i="115"/>
  <c r="L67" i="115"/>
  <c r="L66" i="115"/>
  <c r="L65" i="115"/>
  <c r="L64" i="115"/>
  <c r="L63" i="115"/>
  <c r="L62" i="115"/>
  <c r="L61" i="115"/>
  <c r="L60" i="115"/>
  <c r="L59" i="115"/>
  <c r="L58" i="115"/>
  <c r="L57" i="115"/>
  <c r="L56" i="115"/>
  <c r="L55" i="115"/>
  <c r="L54" i="115"/>
  <c r="L53" i="115"/>
  <c r="L52" i="115"/>
  <c r="L51" i="115"/>
  <c r="L50" i="115"/>
  <c r="L49" i="115"/>
  <c r="L48" i="115"/>
  <c r="L47" i="115"/>
  <c r="L46" i="115"/>
  <c r="L45" i="115"/>
  <c r="L44" i="115"/>
  <c r="L43" i="115"/>
  <c r="L42" i="115"/>
  <c r="L41" i="115"/>
  <c r="L40" i="115"/>
  <c r="L39" i="115"/>
  <c r="L38" i="115"/>
  <c r="L37" i="115"/>
  <c r="L36" i="115"/>
  <c r="L35" i="115"/>
  <c r="L34" i="115"/>
  <c r="L33" i="115"/>
  <c r="L32" i="115"/>
  <c r="L31" i="115"/>
  <c r="P30" i="115"/>
  <c r="L30" i="115"/>
  <c r="S29" i="115"/>
  <c r="L29" i="115"/>
  <c r="L28" i="115"/>
  <c r="P27" i="115"/>
  <c r="L27" i="115"/>
  <c r="C27" i="115"/>
  <c r="S26" i="115"/>
  <c r="P26" i="115"/>
  <c r="L26" i="115"/>
  <c r="F26" i="115"/>
  <c r="C26" i="115"/>
  <c r="S25" i="115"/>
  <c r="P25" i="115"/>
  <c r="L25" i="115"/>
  <c r="F25" i="115"/>
  <c r="C25" i="115"/>
  <c r="S24" i="115"/>
  <c r="P24" i="115"/>
  <c r="L24" i="115"/>
  <c r="F24" i="115"/>
  <c r="C24" i="115"/>
  <c r="S23" i="115"/>
  <c r="P23" i="115"/>
  <c r="L23" i="115"/>
  <c r="F23" i="115"/>
  <c r="C23" i="115"/>
  <c r="S22" i="115"/>
  <c r="P22" i="115"/>
  <c r="L22" i="115"/>
  <c r="F22" i="115"/>
  <c r="C22" i="115"/>
  <c r="K20" i="115"/>
  <c r="J20" i="115"/>
  <c r="L18" i="115"/>
  <c r="L17" i="115"/>
  <c r="L16" i="115"/>
  <c r="L15" i="115"/>
  <c r="L14" i="115"/>
  <c r="L13" i="115"/>
  <c r="L12" i="115"/>
  <c r="L11" i="115"/>
  <c r="L10" i="115"/>
  <c r="L9" i="115"/>
  <c r="L8" i="115"/>
  <c r="L7" i="115"/>
  <c r="L6" i="115"/>
  <c r="L5" i="115"/>
  <c r="L4" i="115"/>
  <c r="L3" i="115"/>
  <c r="K1" i="115"/>
  <c r="J1" i="115"/>
  <c r="L129" i="114"/>
  <c r="L128" i="114"/>
  <c r="L127" i="114"/>
  <c r="L126" i="114"/>
  <c r="L125" i="114"/>
  <c r="L124" i="114"/>
  <c r="L123" i="114"/>
  <c r="L122" i="114"/>
  <c r="L121" i="114"/>
  <c r="L120" i="114"/>
  <c r="L119" i="114"/>
  <c r="L118" i="114"/>
  <c r="L117" i="114"/>
  <c r="L116" i="114"/>
  <c r="L115" i="114"/>
  <c r="L114" i="114"/>
  <c r="L113" i="114"/>
  <c r="L112" i="114"/>
  <c r="L111" i="114"/>
  <c r="L110" i="114"/>
  <c r="L109" i="114"/>
  <c r="L108" i="114"/>
  <c r="L107" i="114"/>
  <c r="L106" i="114"/>
  <c r="L105" i="114"/>
  <c r="L104" i="114"/>
  <c r="L103" i="114"/>
  <c r="L102" i="114"/>
  <c r="L101" i="114"/>
  <c r="L100" i="114"/>
  <c r="L99" i="114"/>
  <c r="L98" i="114"/>
  <c r="L97" i="114"/>
  <c r="L96" i="114"/>
  <c r="L95" i="114"/>
  <c r="L94" i="114"/>
  <c r="L93" i="114"/>
  <c r="L92" i="114"/>
  <c r="L91" i="114"/>
  <c r="L90" i="114"/>
  <c r="L89" i="114"/>
  <c r="L88" i="114"/>
  <c r="L87" i="114"/>
  <c r="L86" i="114"/>
  <c r="L85" i="114"/>
  <c r="L84" i="114"/>
  <c r="L83" i="114"/>
  <c r="L82" i="114"/>
  <c r="L81" i="114"/>
  <c r="L80" i="114"/>
  <c r="L79" i="114"/>
  <c r="L78" i="114"/>
  <c r="L77" i="114"/>
  <c r="L76" i="114"/>
  <c r="L75" i="114"/>
  <c r="L74" i="114"/>
  <c r="L73" i="114"/>
  <c r="L72" i="114"/>
  <c r="L71" i="114"/>
  <c r="L70" i="114"/>
  <c r="L69" i="114"/>
  <c r="L68" i="114"/>
  <c r="L67" i="114"/>
  <c r="L66" i="114"/>
  <c r="L65" i="114"/>
  <c r="L64" i="114"/>
  <c r="L63" i="114"/>
  <c r="L62" i="114"/>
  <c r="L61" i="114"/>
  <c r="L60" i="114"/>
  <c r="L59" i="114"/>
  <c r="L58" i="114"/>
  <c r="L57" i="114"/>
  <c r="L56" i="114"/>
  <c r="L55" i="114"/>
  <c r="L54" i="114"/>
  <c r="L53" i="114"/>
  <c r="L52" i="114"/>
  <c r="L51" i="114"/>
  <c r="L50" i="114"/>
  <c r="L49" i="114"/>
  <c r="L48" i="114"/>
  <c r="L47" i="114"/>
  <c r="L46" i="114"/>
  <c r="L45" i="114"/>
  <c r="L44" i="114"/>
  <c r="L43" i="114"/>
  <c r="L42" i="114"/>
  <c r="L41" i="114"/>
  <c r="L40" i="114"/>
  <c r="L39" i="114"/>
  <c r="L38" i="114"/>
  <c r="L37" i="114"/>
  <c r="L36" i="114"/>
  <c r="L35" i="114"/>
  <c r="L34" i="114"/>
  <c r="L33" i="114"/>
  <c r="L32" i="114"/>
  <c r="L31" i="114"/>
  <c r="P30" i="114"/>
  <c r="L30" i="114"/>
  <c r="S29" i="114"/>
  <c r="L29" i="114"/>
  <c r="L28" i="114"/>
  <c r="P27" i="114"/>
  <c r="L27" i="114"/>
  <c r="C27" i="114"/>
  <c r="S26" i="114"/>
  <c r="P26" i="114"/>
  <c r="L26" i="114"/>
  <c r="F26" i="114"/>
  <c r="C26" i="114"/>
  <c r="S25" i="114"/>
  <c r="P25" i="114"/>
  <c r="L25" i="114"/>
  <c r="F25" i="114"/>
  <c r="C25" i="114"/>
  <c r="S24" i="114"/>
  <c r="P24" i="114"/>
  <c r="L24" i="114"/>
  <c r="F24" i="114"/>
  <c r="C24" i="114"/>
  <c r="S23" i="114"/>
  <c r="P23" i="114"/>
  <c r="L23" i="114"/>
  <c r="F23" i="114"/>
  <c r="C23" i="114"/>
  <c r="S22" i="114"/>
  <c r="P22" i="114"/>
  <c r="L22" i="114"/>
  <c r="F22" i="114"/>
  <c r="C22" i="114"/>
  <c r="K20" i="114"/>
  <c r="J20" i="114"/>
  <c r="L18" i="114"/>
  <c r="L17" i="114"/>
  <c r="L16" i="114"/>
  <c r="L15" i="114"/>
  <c r="L14" i="114"/>
  <c r="L13" i="114"/>
  <c r="L12" i="114"/>
  <c r="L11" i="114"/>
  <c r="L10" i="114"/>
  <c r="L9" i="114"/>
  <c r="L8" i="114"/>
  <c r="L7" i="114"/>
  <c r="L6" i="114"/>
  <c r="L5" i="114"/>
  <c r="L4" i="114"/>
  <c r="L3" i="114"/>
  <c r="K1" i="114"/>
  <c r="J1" i="114"/>
  <c r="R26" i="112"/>
  <c r="F29" i="119" a="1"/>
  <c r="F29" i="118" a="1"/>
  <c r="F29" i="116" a="1"/>
  <c r="C30" i="115" a="1"/>
  <c r="C30" i="116" a="1"/>
  <c r="F29" i="115" a="1"/>
  <c r="F29" i="117" a="1"/>
  <c r="C30" i="117" a="1"/>
  <c r="C30" i="119" a="1"/>
  <c r="C30" i="118" a="1"/>
  <c r="S27" i="118" l="1"/>
  <c r="P28" i="118"/>
  <c r="F27" i="117"/>
  <c r="L20" i="118"/>
  <c r="F29" i="119"/>
  <c r="C30" i="119"/>
  <c r="L1" i="118"/>
  <c r="F27" i="118"/>
  <c r="S31" i="118" s="1"/>
  <c r="C28" i="118"/>
  <c r="P32" i="118" s="1"/>
  <c r="P28" i="117"/>
  <c r="P32" i="117" s="1"/>
  <c r="S27" i="117"/>
  <c r="S31" i="117" s="1"/>
  <c r="L20" i="117"/>
  <c r="L1" i="117"/>
  <c r="C28" i="117"/>
  <c r="C30" i="118"/>
  <c r="F29" i="118"/>
  <c r="C28" i="116"/>
  <c r="S27" i="116"/>
  <c r="P28" i="116"/>
  <c r="P32" i="116" s="1"/>
  <c r="L20" i="116"/>
  <c r="L1" i="115"/>
  <c r="L1" i="116"/>
  <c r="F27" i="116"/>
  <c r="C30" i="117"/>
  <c r="F29" i="117"/>
  <c r="S27" i="115"/>
  <c r="P28" i="115"/>
  <c r="L20" i="115"/>
  <c r="F27" i="115"/>
  <c r="C28" i="115"/>
  <c r="F29" i="116"/>
  <c r="C30" i="116"/>
  <c r="L1" i="114"/>
  <c r="S27" i="114"/>
  <c r="P28" i="114"/>
  <c r="L20" i="114"/>
  <c r="F27" i="114"/>
  <c r="C28" i="114"/>
  <c r="P32" i="114" s="1"/>
  <c r="C30" i="115"/>
  <c r="F29" i="115"/>
  <c r="L158" i="113"/>
  <c r="L157" i="113"/>
  <c r="L156" i="113"/>
  <c r="L155" i="113"/>
  <c r="L154" i="113"/>
  <c r="L153" i="113"/>
  <c r="L152" i="113"/>
  <c r="L151" i="113"/>
  <c r="L150" i="113"/>
  <c r="L149" i="113"/>
  <c r="L148" i="113"/>
  <c r="L147" i="113"/>
  <c r="L146" i="113"/>
  <c r="L145" i="113"/>
  <c r="L144" i="113"/>
  <c r="L143" i="113"/>
  <c r="L142" i="113"/>
  <c r="L141" i="113"/>
  <c r="L140" i="113"/>
  <c r="L139" i="113"/>
  <c r="L138" i="113"/>
  <c r="L137" i="113"/>
  <c r="L136" i="113"/>
  <c r="L135" i="113"/>
  <c r="L134" i="113"/>
  <c r="L133" i="113"/>
  <c r="L132" i="113"/>
  <c r="L131" i="113"/>
  <c r="L130" i="113"/>
  <c r="L129" i="113"/>
  <c r="L128" i="113"/>
  <c r="L127" i="113"/>
  <c r="L126" i="113"/>
  <c r="L125" i="113"/>
  <c r="L124" i="113"/>
  <c r="L123" i="113"/>
  <c r="L122" i="113"/>
  <c r="L121" i="113"/>
  <c r="L120" i="113"/>
  <c r="L119" i="113"/>
  <c r="L118" i="113"/>
  <c r="L117" i="113"/>
  <c r="L116" i="113"/>
  <c r="L115" i="113"/>
  <c r="L114" i="113"/>
  <c r="L113" i="113"/>
  <c r="L112" i="113"/>
  <c r="L111" i="113"/>
  <c r="L110" i="113"/>
  <c r="L109" i="113"/>
  <c r="L108" i="113"/>
  <c r="L107" i="113"/>
  <c r="L106" i="113"/>
  <c r="L105" i="113"/>
  <c r="L104" i="113"/>
  <c r="L103" i="113"/>
  <c r="L102" i="113"/>
  <c r="L101" i="113"/>
  <c r="L100" i="113"/>
  <c r="L99" i="113"/>
  <c r="L98" i="113"/>
  <c r="L97" i="113"/>
  <c r="L96" i="113"/>
  <c r="L95" i="113"/>
  <c r="L94" i="113"/>
  <c r="L93" i="113"/>
  <c r="L92" i="113"/>
  <c r="L91" i="113"/>
  <c r="L90" i="113"/>
  <c r="L89" i="113"/>
  <c r="L88" i="113"/>
  <c r="L87" i="113"/>
  <c r="L86" i="113"/>
  <c r="L85" i="113"/>
  <c r="L84" i="113"/>
  <c r="L83" i="113"/>
  <c r="L82" i="113"/>
  <c r="L81" i="113"/>
  <c r="L80" i="113"/>
  <c r="L79" i="113"/>
  <c r="L78" i="113"/>
  <c r="L77" i="113"/>
  <c r="L76" i="113"/>
  <c r="L75" i="113"/>
  <c r="L74" i="113"/>
  <c r="L73" i="113"/>
  <c r="L72" i="113"/>
  <c r="L71" i="113"/>
  <c r="L70" i="113"/>
  <c r="L69" i="113"/>
  <c r="L68" i="113"/>
  <c r="L67" i="113"/>
  <c r="L66" i="113"/>
  <c r="L65" i="113"/>
  <c r="L64" i="113"/>
  <c r="L63" i="113"/>
  <c r="L62" i="113"/>
  <c r="L61" i="113"/>
  <c r="L60" i="113"/>
  <c r="L59" i="113"/>
  <c r="L58" i="113"/>
  <c r="L57" i="113"/>
  <c r="L56" i="113"/>
  <c r="L55" i="113"/>
  <c r="L54" i="113"/>
  <c r="L53" i="113"/>
  <c r="L52" i="113"/>
  <c r="L51" i="113"/>
  <c r="L50" i="113"/>
  <c r="L49" i="113"/>
  <c r="L48" i="113"/>
  <c r="L47" i="113"/>
  <c r="L46" i="113"/>
  <c r="L45" i="113"/>
  <c r="L44" i="113"/>
  <c r="L43" i="113"/>
  <c r="L42" i="113"/>
  <c r="L41" i="113"/>
  <c r="L40" i="113"/>
  <c r="L39" i="113"/>
  <c r="L38" i="113"/>
  <c r="L37" i="113"/>
  <c r="L36" i="113"/>
  <c r="L35" i="113"/>
  <c r="L34" i="113"/>
  <c r="L33" i="113"/>
  <c r="L32" i="113"/>
  <c r="L31" i="113"/>
  <c r="P30" i="113"/>
  <c r="L30" i="113"/>
  <c r="S29" i="113"/>
  <c r="L29" i="113"/>
  <c r="L28" i="113"/>
  <c r="P27" i="113"/>
  <c r="L27" i="113"/>
  <c r="C27" i="113"/>
  <c r="S26" i="113"/>
  <c r="P26" i="113"/>
  <c r="L26" i="113"/>
  <c r="F26" i="113"/>
  <c r="C26" i="113"/>
  <c r="S25" i="113"/>
  <c r="P25" i="113"/>
  <c r="L25" i="113"/>
  <c r="F25" i="113"/>
  <c r="C25" i="113"/>
  <c r="S24" i="113"/>
  <c r="P24" i="113"/>
  <c r="L24" i="113"/>
  <c r="F24" i="113"/>
  <c r="C24" i="113"/>
  <c r="S23" i="113"/>
  <c r="P23" i="113"/>
  <c r="L23" i="113"/>
  <c r="F23" i="113"/>
  <c r="C23" i="113"/>
  <c r="S22" i="113"/>
  <c r="P22" i="113"/>
  <c r="L22" i="113"/>
  <c r="F22" i="113"/>
  <c r="C22" i="113"/>
  <c r="K20" i="113"/>
  <c r="J20" i="113"/>
  <c r="L18" i="113"/>
  <c r="L17" i="113"/>
  <c r="L16" i="113"/>
  <c r="L15" i="113"/>
  <c r="L14" i="113"/>
  <c r="L13" i="113"/>
  <c r="L12" i="113"/>
  <c r="L11" i="113"/>
  <c r="L10" i="113"/>
  <c r="L9" i="113"/>
  <c r="L8" i="113"/>
  <c r="L7" i="113"/>
  <c r="L6" i="113"/>
  <c r="L5" i="113"/>
  <c r="L4" i="113"/>
  <c r="L3" i="113"/>
  <c r="K1" i="113"/>
  <c r="J1" i="113"/>
  <c r="L105" i="110"/>
  <c r="L141" i="112"/>
  <c r="L140" i="112"/>
  <c r="L139" i="112"/>
  <c r="L138" i="112"/>
  <c r="L137" i="112"/>
  <c r="L136" i="112"/>
  <c r="L135" i="112"/>
  <c r="L134" i="112"/>
  <c r="L133" i="112"/>
  <c r="L132" i="112"/>
  <c r="L131" i="112"/>
  <c r="L130" i="112"/>
  <c r="L129" i="112"/>
  <c r="L128" i="112"/>
  <c r="L127" i="112"/>
  <c r="L126" i="112"/>
  <c r="L125" i="112"/>
  <c r="L124" i="112"/>
  <c r="L123" i="112"/>
  <c r="L122" i="112"/>
  <c r="L121" i="112"/>
  <c r="L120" i="112"/>
  <c r="L119" i="112"/>
  <c r="L118" i="112"/>
  <c r="L117" i="112"/>
  <c r="L116" i="112"/>
  <c r="L115" i="112"/>
  <c r="L114" i="112"/>
  <c r="L113" i="112"/>
  <c r="L112" i="112"/>
  <c r="L111" i="112"/>
  <c r="L110" i="112"/>
  <c r="L109" i="112"/>
  <c r="L108" i="112"/>
  <c r="L107" i="112"/>
  <c r="L106" i="112"/>
  <c r="L105" i="112"/>
  <c r="L104" i="112"/>
  <c r="L103" i="112"/>
  <c r="L102" i="112"/>
  <c r="L101" i="112"/>
  <c r="L100" i="112"/>
  <c r="L99" i="112"/>
  <c r="L98" i="112"/>
  <c r="L97" i="112"/>
  <c r="L96" i="112"/>
  <c r="L95" i="112"/>
  <c r="L94" i="112"/>
  <c r="L93" i="112"/>
  <c r="L92" i="112"/>
  <c r="L91" i="112"/>
  <c r="L90" i="112"/>
  <c r="L89" i="112"/>
  <c r="L88" i="112"/>
  <c r="L87" i="112"/>
  <c r="L86" i="112"/>
  <c r="L85" i="112"/>
  <c r="L84" i="112"/>
  <c r="L83" i="112"/>
  <c r="L82" i="112"/>
  <c r="L81" i="112"/>
  <c r="L80" i="112"/>
  <c r="L79" i="112"/>
  <c r="L78" i="112"/>
  <c r="L77" i="112"/>
  <c r="L76" i="112"/>
  <c r="L75" i="112"/>
  <c r="L74" i="112"/>
  <c r="L73" i="112"/>
  <c r="L72" i="112"/>
  <c r="L71" i="112"/>
  <c r="L70" i="112"/>
  <c r="L69" i="112"/>
  <c r="L68" i="112"/>
  <c r="L67" i="112"/>
  <c r="L66" i="112"/>
  <c r="L65" i="112"/>
  <c r="L64" i="112"/>
  <c r="L63" i="112"/>
  <c r="L62" i="112"/>
  <c r="L61" i="112"/>
  <c r="L60" i="112"/>
  <c r="L59" i="112"/>
  <c r="L58" i="112"/>
  <c r="L57" i="112"/>
  <c r="L56" i="112"/>
  <c r="L55" i="112"/>
  <c r="L54" i="112"/>
  <c r="L53" i="112"/>
  <c r="L52" i="112"/>
  <c r="L51" i="112"/>
  <c r="L50" i="112"/>
  <c r="L49" i="112"/>
  <c r="L48" i="112"/>
  <c r="L47" i="112"/>
  <c r="L46" i="112"/>
  <c r="L45" i="112"/>
  <c r="L44" i="112"/>
  <c r="L43" i="112"/>
  <c r="L42" i="112"/>
  <c r="L41" i="112"/>
  <c r="L40" i="112"/>
  <c r="L39" i="112"/>
  <c r="L38" i="112"/>
  <c r="L37" i="112"/>
  <c r="L36" i="112"/>
  <c r="L35" i="112"/>
  <c r="L34" i="112"/>
  <c r="L33" i="112"/>
  <c r="L32" i="112"/>
  <c r="L31" i="112"/>
  <c r="P30" i="112"/>
  <c r="L30" i="112"/>
  <c r="S29" i="112"/>
  <c r="L29" i="112"/>
  <c r="L28" i="112"/>
  <c r="P27" i="112"/>
  <c r="L27" i="112"/>
  <c r="C27" i="112"/>
  <c r="S26" i="112"/>
  <c r="P26" i="112"/>
  <c r="L26" i="112"/>
  <c r="F26" i="112"/>
  <c r="C26" i="112"/>
  <c r="S25" i="112"/>
  <c r="P25" i="112"/>
  <c r="L25" i="112"/>
  <c r="F25" i="112"/>
  <c r="C25" i="112"/>
  <c r="S24" i="112"/>
  <c r="P24" i="112"/>
  <c r="L24" i="112"/>
  <c r="F24" i="112"/>
  <c r="C24" i="112"/>
  <c r="S23" i="112"/>
  <c r="P23" i="112"/>
  <c r="L23" i="112"/>
  <c r="F23" i="112"/>
  <c r="C23" i="112"/>
  <c r="S22" i="112"/>
  <c r="P22" i="112"/>
  <c r="L22" i="112"/>
  <c r="F22" i="112"/>
  <c r="C22" i="112"/>
  <c r="K20" i="112"/>
  <c r="J20" i="112"/>
  <c r="L18" i="112"/>
  <c r="L17" i="112"/>
  <c r="L16" i="112"/>
  <c r="L15" i="112"/>
  <c r="L14" i="112"/>
  <c r="L13" i="112"/>
  <c r="L12" i="112"/>
  <c r="L11" i="112"/>
  <c r="L10" i="112"/>
  <c r="L9" i="112"/>
  <c r="L8" i="112"/>
  <c r="L7" i="112"/>
  <c r="L6" i="112"/>
  <c r="L5" i="112"/>
  <c r="L4" i="112"/>
  <c r="L3" i="112"/>
  <c r="K1" i="112"/>
  <c r="J1" i="112"/>
  <c r="L143" i="110"/>
  <c r="L142" i="110"/>
  <c r="L141" i="110"/>
  <c r="L140" i="110"/>
  <c r="L139" i="110"/>
  <c r="L138" i="110"/>
  <c r="L137" i="110"/>
  <c r="L136" i="110"/>
  <c r="L135" i="110"/>
  <c r="L134" i="110"/>
  <c r="L133" i="110"/>
  <c r="L132" i="110"/>
  <c r="L131" i="110"/>
  <c r="L130" i="110"/>
  <c r="L129" i="110"/>
  <c r="L128" i="110"/>
  <c r="L127" i="110"/>
  <c r="L126" i="110"/>
  <c r="L125" i="110"/>
  <c r="L124" i="110"/>
  <c r="L123" i="110"/>
  <c r="L122" i="110"/>
  <c r="L121" i="110"/>
  <c r="L120" i="110"/>
  <c r="L119" i="110"/>
  <c r="L118" i="110"/>
  <c r="L117" i="110"/>
  <c r="L116" i="110"/>
  <c r="L115" i="110"/>
  <c r="L114" i="110"/>
  <c r="L113" i="110"/>
  <c r="L112" i="110"/>
  <c r="L111" i="110"/>
  <c r="L110" i="110"/>
  <c r="L109" i="110"/>
  <c r="L108" i="110"/>
  <c r="L107" i="110"/>
  <c r="L106" i="110"/>
  <c r="L104" i="110"/>
  <c r="L103" i="110"/>
  <c r="L102" i="110"/>
  <c r="L101" i="110"/>
  <c r="L100" i="110"/>
  <c r="L99" i="110"/>
  <c r="L98" i="110"/>
  <c r="L97" i="110"/>
  <c r="L96" i="110"/>
  <c r="L95" i="110"/>
  <c r="L94" i="110"/>
  <c r="L93" i="110"/>
  <c r="L92" i="110"/>
  <c r="L91" i="110"/>
  <c r="L90" i="110"/>
  <c r="L89" i="110"/>
  <c r="L88" i="110"/>
  <c r="L87" i="110"/>
  <c r="L86" i="110"/>
  <c r="L85" i="110"/>
  <c r="L84" i="110"/>
  <c r="L83" i="110"/>
  <c r="L82" i="110"/>
  <c r="L81" i="110"/>
  <c r="L80" i="110"/>
  <c r="L79" i="110"/>
  <c r="L78" i="110"/>
  <c r="L77" i="110"/>
  <c r="L76" i="110"/>
  <c r="L75" i="110"/>
  <c r="L74" i="110"/>
  <c r="L73" i="110"/>
  <c r="L72" i="110"/>
  <c r="L71" i="110"/>
  <c r="L70" i="110"/>
  <c r="L69" i="110"/>
  <c r="L68" i="110"/>
  <c r="L67" i="110"/>
  <c r="L66" i="110"/>
  <c r="L65" i="110"/>
  <c r="L64" i="110"/>
  <c r="L63" i="110"/>
  <c r="L62" i="110"/>
  <c r="L61" i="110"/>
  <c r="L60" i="110"/>
  <c r="L59" i="110"/>
  <c r="L58" i="110"/>
  <c r="L57" i="110"/>
  <c r="L56" i="110"/>
  <c r="L55" i="110"/>
  <c r="L54" i="110"/>
  <c r="L53" i="110"/>
  <c r="L52" i="110"/>
  <c r="L51" i="110"/>
  <c r="L50" i="110"/>
  <c r="L49" i="110"/>
  <c r="L48" i="110"/>
  <c r="L47" i="110"/>
  <c r="L46" i="110"/>
  <c r="L45" i="110"/>
  <c r="L44" i="110"/>
  <c r="L43" i="110"/>
  <c r="L42" i="110"/>
  <c r="L41" i="110"/>
  <c r="L40" i="110"/>
  <c r="L39" i="110"/>
  <c r="L38" i="110"/>
  <c r="L37" i="110"/>
  <c r="L36" i="110"/>
  <c r="L35" i="110"/>
  <c r="L34" i="110"/>
  <c r="L33" i="110"/>
  <c r="L32" i="110"/>
  <c r="L31" i="110"/>
  <c r="P30" i="110"/>
  <c r="L30" i="110"/>
  <c r="S29" i="110"/>
  <c r="L29" i="110"/>
  <c r="L28" i="110"/>
  <c r="P27" i="110"/>
  <c r="L27" i="110"/>
  <c r="C27" i="110"/>
  <c r="S26" i="110"/>
  <c r="P26" i="110"/>
  <c r="L26" i="110"/>
  <c r="F26" i="110"/>
  <c r="C26" i="110"/>
  <c r="S25" i="110"/>
  <c r="P25" i="110"/>
  <c r="L25" i="110"/>
  <c r="F25" i="110"/>
  <c r="C25" i="110"/>
  <c r="S24" i="110"/>
  <c r="P24" i="110"/>
  <c r="L24" i="110"/>
  <c r="F24" i="110"/>
  <c r="C24" i="110"/>
  <c r="S23" i="110"/>
  <c r="P23" i="110"/>
  <c r="L23" i="110"/>
  <c r="F23" i="110"/>
  <c r="C23" i="110"/>
  <c r="S22" i="110"/>
  <c r="P22" i="110"/>
  <c r="L22" i="110"/>
  <c r="F22" i="110"/>
  <c r="C22" i="110"/>
  <c r="K20" i="110"/>
  <c r="J20" i="110"/>
  <c r="L18" i="110"/>
  <c r="L17" i="110"/>
  <c r="L16" i="110"/>
  <c r="L15" i="110"/>
  <c r="L14" i="110"/>
  <c r="L13" i="110"/>
  <c r="L12" i="110"/>
  <c r="L11" i="110"/>
  <c r="L10" i="110"/>
  <c r="L9" i="110"/>
  <c r="L8" i="110"/>
  <c r="L7" i="110"/>
  <c r="L6" i="110"/>
  <c r="L5" i="110"/>
  <c r="L4" i="110"/>
  <c r="L3" i="110"/>
  <c r="K1" i="110"/>
  <c r="J1" i="110"/>
  <c r="L124" i="109"/>
  <c r="L123" i="109"/>
  <c r="L122" i="109"/>
  <c r="L121" i="109"/>
  <c r="L120" i="109"/>
  <c r="L119" i="109"/>
  <c r="L118" i="109"/>
  <c r="L117" i="109"/>
  <c r="L116" i="109"/>
  <c r="L115" i="109"/>
  <c r="L114" i="109"/>
  <c r="L113" i="109"/>
  <c r="L112" i="109"/>
  <c r="L111" i="109"/>
  <c r="L110" i="109"/>
  <c r="L109" i="109"/>
  <c r="L108" i="109"/>
  <c r="L107" i="109"/>
  <c r="L106" i="109"/>
  <c r="L105" i="109"/>
  <c r="L104" i="109"/>
  <c r="L103" i="109"/>
  <c r="L102" i="109"/>
  <c r="L101" i="109"/>
  <c r="L100" i="109"/>
  <c r="L99" i="109"/>
  <c r="L98" i="109"/>
  <c r="L97" i="109"/>
  <c r="L96" i="109"/>
  <c r="L95" i="109"/>
  <c r="L94" i="109"/>
  <c r="L93" i="109"/>
  <c r="L92" i="109"/>
  <c r="L91" i="109"/>
  <c r="L90" i="109"/>
  <c r="L89" i="109"/>
  <c r="L88" i="109"/>
  <c r="L87" i="109"/>
  <c r="L86" i="109"/>
  <c r="L85" i="109"/>
  <c r="L84" i="109"/>
  <c r="L83" i="109"/>
  <c r="L82" i="109"/>
  <c r="L81" i="109"/>
  <c r="L80" i="109"/>
  <c r="L79" i="109"/>
  <c r="L78" i="109"/>
  <c r="L77" i="109"/>
  <c r="L76" i="109"/>
  <c r="L75" i="109"/>
  <c r="L74" i="109"/>
  <c r="L73" i="109"/>
  <c r="L72" i="109"/>
  <c r="L71" i="109"/>
  <c r="L70" i="109"/>
  <c r="L69" i="109"/>
  <c r="L68" i="109"/>
  <c r="L67" i="109"/>
  <c r="L66" i="109"/>
  <c r="L65" i="109"/>
  <c r="L64" i="109"/>
  <c r="L63" i="109"/>
  <c r="L62" i="109"/>
  <c r="L61" i="109"/>
  <c r="L60" i="109"/>
  <c r="L59" i="109"/>
  <c r="L58" i="109"/>
  <c r="L57" i="109"/>
  <c r="L56" i="109"/>
  <c r="L55" i="109"/>
  <c r="L54" i="109"/>
  <c r="L53" i="109"/>
  <c r="L52" i="109"/>
  <c r="L51" i="109"/>
  <c r="L50" i="109"/>
  <c r="L49" i="109"/>
  <c r="L48" i="109"/>
  <c r="L47" i="109"/>
  <c r="L46" i="109"/>
  <c r="L45" i="109"/>
  <c r="L44" i="109"/>
  <c r="L43" i="109"/>
  <c r="L42" i="109"/>
  <c r="L41" i="109"/>
  <c r="L40" i="109"/>
  <c r="L39" i="109"/>
  <c r="L38" i="109"/>
  <c r="L37" i="109"/>
  <c r="L36" i="109"/>
  <c r="L35" i="109"/>
  <c r="L34" i="109"/>
  <c r="L33" i="109"/>
  <c r="L32" i="109"/>
  <c r="L31" i="109"/>
  <c r="P30" i="109"/>
  <c r="L30" i="109"/>
  <c r="S29" i="109"/>
  <c r="L29" i="109"/>
  <c r="L28" i="109"/>
  <c r="P27" i="109"/>
  <c r="L27" i="109"/>
  <c r="C27" i="109"/>
  <c r="S26" i="109"/>
  <c r="P26" i="109"/>
  <c r="L26" i="109"/>
  <c r="F26" i="109"/>
  <c r="C26" i="109"/>
  <c r="S25" i="109"/>
  <c r="P25" i="109"/>
  <c r="L25" i="109"/>
  <c r="F25" i="109"/>
  <c r="C25" i="109"/>
  <c r="S24" i="109"/>
  <c r="P24" i="109"/>
  <c r="L24" i="109"/>
  <c r="F24" i="109"/>
  <c r="C24" i="109"/>
  <c r="S23" i="109"/>
  <c r="P23" i="109"/>
  <c r="L23" i="109"/>
  <c r="F23" i="109"/>
  <c r="C23" i="109"/>
  <c r="S22" i="109"/>
  <c r="P22" i="109"/>
  <c r="L22" i="109"/>
  <c r="F22" i="109"/>
  <c r="C22" i="109"/>
  <c r="K20" i="109"/>
  <c r="J20" i="109"/>
  <c r="L18" i="109"/>
  <c r="L17" i="109"/>
  <c r="L16" i="109"/>
  <c r="L15" i="109"/>
  <c r="L14" i="109"/>
  <c r="L13" i="109"/>
  <c r="L12" i="109"/>
  <c r="L11" i="109"/>
  <c r="L10" i="109"/>
  <c r="L9" i="109"/>
  <c r="L8" i="109"/>
  <c r="L7" i="109"/>
  <c r="L6" i="109"/>
  <c r="L5" i="109"/>
  <c r="L4" i="109"/>
  <c r="L3" i="109"/>
  <c r="K1" i="109"/>
  <c r="J1" i="109"/>
  <c r="L119" i="108"/>
  <c r="L118" i="108"/>
  <c r="L117" i="108"/>
  <c r="L116" i="108"/>
  <c r="L115" i="108"/>
  <c r="L114" i="108"/>
  <c r="L113" i="108"/>
  <c r="L112" i="108"/>
  <c r="L111" i="108"/>
  <c r="L110" i="108"/>
  <c r="L109" i="108"/>
  <c r="L108" i="108"/>
  <c r="L107" i="108"/>
  <c r="L106" i="108"/>
  <c r="L105" i="108"/>
  <c r="L104" i="108"/>
  <c r="L103" i="108"/>
  <c r="L102" i="108"/>
  <c r="L101" i="108"/>
  <c r="L100" i="108"/>
  <c r="L99" i="108"/>
  <c r="L98" i="108"/>
  <c r="L97" i="108"/>
  <c r="L96" i="108"/>
  <c r="L95" i="108"/>
  <c r="L94" i="108"/>
  <c r="L93" i="108"/>
  <c r="L92" i="108"/>
  <c r="L91" i="108"/>
  <c r="L90" i="108"/>
  <c r="L89" i="108"/>
  <c r="L88" i="108"/>
  <c r="L87" i="108"/>
  <c r="L86" i="108"/>
  <c r="L85" i="108"/>
  <c r="L84" i="108"/>
  <c r="L83" i="108"/>
  <c r="L82" i="108"/>
  <c r="L81" i="108"/>
  <c r="L80" i="108"/>
  <c r="L79" i="108"/>
  <c r="L78" i="108"/>
  <c r="L77" i="108"/>
  <c r="L76" i="108"/>
  <c r="L75" i="108"/>
  <c r="L74" i="108"/>
  <c r="L73" i="108"/>
  <c r="L72" i="108"/>
  <c r="L71" i="108"/>
  <c r="L70" i="108"/>
  <c r="L69" i="108"/>
  <c r="L68" i="108"/>
  <c r="L67" i="108"/>
  <c r="L66" i="108"/>
  <c r="L65" i="108"/>
  <c r="L64" i="108"/>
  <c r="L63" i="108"/>
  <c r="L62" i="108"/>
  <c r="L61" i="108"/>
  <c r="L60" i="108"/>
  <c r="L59" i="108"/>
  <c r="L58" i="108"/>
  <c r="L57" i="108"/>
  <c r="L56" i="108"/>
  <c r="L55" i="108"/>
  <c r="L54" i="108"/>
  <c r="L53" i="108"/>
  <c r="L52" i="108"/>
  <c r="L51" i="108"/>
  <c r="L50" i="108"/>
  <c r="L49" i="108"/>
  <c r="L48" i="108"/>
  <c r="L47" i="108"/>
  <c r="L46" i="108"/>
  <c r="L45" i="108"/>
  <c r="L44" i="108"/>
  <c r="L43" i="108"/>
  <c r="L42" i="108"/>
  <c r="L41" i="108"/>
  <c r="L40" i="108"/>
  <c r="L39" i="108"/>
  <c r="L38" i="108"/>
  <c r="L37" i="108"/>
  <c r="L36" i="108"/>
  <c r="L35" i="108"/>
  <c r="L34" i="108"/>
  <c r="L33" i="108"/>
  <c r="L32" i="108"/>
  <c r="L31" i="108"/>
  <c r="P30" i="108"/>
  <c r="L30" i="108"/>
  <c r="S29" i="108"/>
  <c r="L29" i="108"/>
  <c r="L28" i="108"/>
  <c r="P27" i="108"/>
  <c r="L27" i="108"/>
  <c r="C27" i="108"/>
  <c r="S26" i="108"/>
  <c r="P26" i="108"/>
  <c r="L26" i="108"/>
  <c r="F26" i="108"/>
  <c r="C26" i="108"/>
  <c r="S25" i="108"/>
  <c r="P25" i="108"/>
  <c r="L25" i="108"/>
  <c r="F25" i="108"/>
  <c r="C25" i="108"/>
  <c r="S24" i="108"/>
  <c r="P24" i="108"/>
  <c r="L24" i="108"/>
  <c r="F24" i="108"/>
  <c r="C24" i="108"/>
  <c r="S23" i="108"/>
  <c r="P23" i="108"/>
  <c r="L23" i="108"/>
  <c r="F23" i="108"/>
  <c r="C23" i="108"/>
  <c r="S22" i="108"/>
  <c r="P22" i="108"/>
  <c r="L22" i="108"/>
  <c r="F22" i="108"/>
  <c r="C22" i="108"/>
  <c r="K20" i="108"/>
  <c r="J20" i="108"/>
  <c r="L18" i="108"/>
  <c r="L17" i="108"/>
  <c r="L16" i="108"/>
  <c r="L15" i="108"/>
  <c r="L14" i="108"/>
  <c r="L13" i="108"/>
  <c r="L12" i="108"/>
  <c r="L11" i="108"/>
  <c r="L10" i="108"/>
  <c r="L9" i="108"/>
  <c r="L8" i="108"/>
  <c r="L7" i="108"/>
  <c r="L6" i="108"/>
  <c r="L5" i="108"/>
  <c r="L4" i="108"/>
  <c r="L3" i="108"/>
  <c r="K1" i="108"/>
  <c r="J1" i="108"/>
  <c r="L166" i="107"/>
  <c r="L165" i="107"/>
  <c r="L164" i="107"/>
  <c r="L163" i="107"/>
  <c r="L162" i="107"/>
  <c r="L161" i="107"/>
  <c r="L160" i="107"/>
  <c r="L159" i="107"/>
  <c r="L158" i="107"/>
  <c r="L157" i="107"/>
  <c r="L156" i="107"/>
  <c r="L155" i="107"/>
  <c r="L154" i="107"/>
  <c r="L153" i="107"/>
  <c r="L152" i="107"/>
  <c r="L151" i="107"/>
  <c r="L150" i="107"/>
  <c r="L149" i="107"/>
  <c r="L148" i="107"/>
  <c r="L147" i="107"/>
  <c r="L146" i="107"/>
  <c r="L145" i="107"/>
  <c r="L144" i="107"/>
  <c r="L143" i="107"/>
  <c r="L142" i="107"/>
  <c r="L141" i="107"/>
  <c r="L140" i="107"/>
  <c r="L139" i="107"/>
  <c r="L138" i="107"/>
  <c r="L137" i="107"/>
  <c r="L136" i="107"/>
  <c r="L135" i="107"/>
  <c r="L134" i="107"/>
  <c r="L133" i="107"/>
  <c r="L132" i="107"/>
  <c r="L131" i="107"/>
  <c r="L130" i="107"/>
  <c r="L129" i="107"/>
  <c r="L128" i="107"/>
  <c r="L127" i="107"/>
  <c r="L126" i="107"/>
  <c r="L125" i="107"/>
  <c r="L124" i="107"/>
  <c r="L123" i="107"/>
  <c r="L122" i="107"/>
  <c r="L121" i="107"/>
  <c r="L120" i="107"/>
  <c r="L119" i="107"/>
  <c r="L118" i="107"/>
  <c r="L117" i="107"/>
  <c r="L116" i="107"/>
  <c r="L115" i="107"/>
  <c r="L114" i="107"/>
  <c r="L113" i="107"/>
  <c r="L112" i="107"/>
  <c r="L111" i="107"/>
  <c r="L110" i="107"/>
  <c r="L109" i="107"/>
  <c r="L108" i="107"/>
  <c r="L107" i="107"/>
  <c r="L106" i="107"/>
  <c r="L105" i="107"/>
  <c r="L104" i="107"/>
  <c r="L103" i="107"/>
  <c r="L102" i="107"/>
  <c r="L101" i="107"/>
  <c r="L100" i="107"/>
  <c r="L99" i="107"/>
  <c r="L98" i="107"/>
  <c r="L97" i="107"/>
  <c r="L96" i="107"/>
  <c r="L95" i="107"/>
  <c r="L94" i="107"/>
  <c r="L93" i="107"/>
  <c r="L92" i="107"/>
  <c r="L91" i="107"/>
  <c r="L90" i="107"/>
  <c r="L89" i="107"/>
  <c r="L88" i="107"/>
  <c r="L87" i="107"/>
  <c r="L86" i="107"/>
  <c r="L85" i="107"/>
  <c r="L84" i="107"/>
  <c r="L83" i="107"/>
  <c r="L82" i="107"/>
  <c r="L81" i="107"/>
  <c r="L80" i="107"/>
  <c r="L79" i="107"/>
  <c r="L78" i="107"/>
  <c r="L77" i="107"/>
  <c r="L76" i="107"/>
  <c r="L75" i="107"/>
  <c r="L74" i="107"/>
  <c r="L73" i="107"/>
  <c r="L72" i="107"/>
  <c r="L71" i="107"/>
  <c r="L70" i="107"/>
  <c r="L69" i="107"/>
  <c r="L68" i="107"/>
  <c r="L67" i="107"/>
  <c r="L66" i="107"/>
  <c r="L65" i="107"/>
  <c r="L64" i="107"/>
  <c r="L63" i="107"/>
  <c r="L62" i="107"/>
  <c r="L61" i="107"/>
  <c r="L60" i="107"/>
  <c r="L59" i="107"/>
  <c r="L58" i="107"/>
  <c r="L57" i="107"/>
  <c r="L56" i="107"/>
  <c r="L55" i="107"/>
  <c r="L54" i="107"/>
  <c r="L53" i="107"/>
  <c r="L52" i="107"/>
  <c r="L51" i="107"/>
  <c r="L50" i="107"/>
  <c r="L49" i="107"/>
  <c r="L48" i="107"/>
  <c r="L47" i="107"/>
  <c r="L46" i="107"/>
  <c r="L45" i="107"/>
  <c r="L44" i="107"/>
  <c r="L43" i="107"/>
  <c r="L42" i="107"/>
  <c r="L41" i="107"/>
  <c r="L40" i="107"/>
  <c r="L39" i="107"/>
  <c r="L38" i="107"/>
  <c r="L37" i="107"/>
  <c r="L36" i="107"/>
  <c r="L35" i="107"/>
  <c r="L34" i="107"/>
  <c r="L33" i="107"/>
  <c r="L32" i="107"/>
  <c r="L31" i="107"/>
  <c r="P30" i="107"/>
  <c r="L30" i="107"/>
  <c r="S29" i="107"/>
  <c r="L29" i="107"/>
  <c r="L28" i="107"/>
  <c r="P27" i="107"/>
  <c r="L27" i="107"/>
  <c r="C27" i="107"/>
  <c r="S26" i="107"/>
  <c r="P26" i="107"/>
  <c r="L26" i="107"/>
  <c r="F26" i="107"/>
  <c r="C26" i="107"/>
  <c r="S25" i="107"/>
  <c r="P25" i="107"/>
  <c r="L25" i="107"/>
  <c r="F25" i="107"/>
  <c r="C25" i="107"/>
  <c r="S24" i="107"/>
  <c r="P24" i="107"/>
  <c r="L24" i="107"/>
  <c r="F24" i="107"/>
  <c r="C24" i="107"/>
  <c r="S23" i="107"/>
  <c r="P23" i="107"/>
  <c r="L23" i="107"/>
  <c r="F23" i="107"/>
  <c r="C23" i="107"/>
  <c r="S22" i="107"/>
  <c r="P22" i="107"/>
  <c r="L22" i="107"/>
  <c r="F22" i="107"/>
  <c r="C22" i="107"/>
  <c r="K20" i="107"/>
  <c r="J20" i="107"/>
  <c r="L18" i="107"/>
  <c r="L17" i="107"/>
  <c r="L16" i="107"/>
  <c r="L15" i="107"/>
  <c r="L14" i="107"/>
  <c r="L13" i="107"/>
  <c r="L12" i="107"/>
  <c r="L11" i="107"/>
  <c r="L10" i="107"/>
  <c r="L9" i="107"/>
  <c r="L8" i="107"/>
  <c r="L7" i="107"/>
  <c r="L6" i="107"/>
  <c r="L5" i="107"/>
  <c r="L4" i="107"/>
  <c r="L3" i="107"/>
  <c r="K1" i="107"/>
  <c r="J1" i="107"/>
  <c r="L147" i="106"/>
  <c r="L146" i="106"/>
  <c r="L145" i="106"/>
  <c r="L144" i="106"/>
  <c r="L143" i="106"/>
  <c r="L142" i="106"/>
  <c r="L141" i="106"/>
  <c r="L140" i="106"/>
  <c r="L139" i="106"/>
  <c r="L138" i="106"/>
  <c r="L137" i="106"/>
  <c r="L136" i="106"/>
  <c r="L135" i="106"/>
  <c r="L134" i="106"/>
  <c r="L133" i="106"/>
  <c r="L132" i="106"/>
  <c r="L131" i="106"/>
  <c r="L130" i="106"/>
  <c r="L129" i="106"/>
  <c r="L128" i="106"/>
  <c r="L127" i="106"/>
  <c r="L126" i="106"/>
  <c r="L125" i="106"/>
  <c r="L124" i="106"/>
  <c r="L123" i="106"/>
  <c r="L122" i="106"/>
  <c r="L121" i="106"/>
  <c r="L120" i="106"/>
  <c r="L119" i="106"/>
  <c r="L118" i="106"/>
  <c r="L117" i="106"/>
  <c r="L116" i="106"/>
  <c r="L115" i="106"/>
  <c r="L114" i="106"/>
  <c r="L113" i="106"/>
  <c r="L112" i="106"/>
  <c r="L111" i="106"/>
  <c r="L110" i="106"/>
  <c r="L109" i="106"/>
  <c r="L108" i="106"/>
  <c r="L107" i="106"/>
  <c r="L106" i="106"/>
  <c r="L105" i="106"/>
  <c r="L104" i="106"/>
  <c r="L103" i="106"/>
  <c r="L102" i="106"/>
  <c r="L101" i="106"/>
  <c r="L100" i="106"/>
  <c r="L99" i="106"/>
  <c r="L98" i="106"/>
  <c r="L97" i="106"/>
  <c r="L96" i="106"/>
  <c r="L95" i="106"/>
  <c r="L94" i="106"/>
  <c r="L93" i="106"/>
  <c r="L92" i="106"/>
  <c r="L91" i="106"/>
  <c r="L90" i="106"/>
  <c r="L89" i="106"/>
  <c r="L88" i="106"/>
  <c r="L87" i="106"/>
  <c r="L86" i="106"/>
  <c r="L85" i="106"/>
  <c r="L84" i="106"/>
  <c r="L83" i="106"/>
  <c r="L82" i="106"/>
  <c r="L81" i="106"/>
  <c r="L80" i="106"/>
  <c r="L79" i="106"/>
  <c r="L78" i="106"/>
  <c r="L77" i="106"/>
  <c r="L76" i="106"/>
  <c r="L75" i="106"/>
  <c r="L74" i="106"/>
  <c r="L73" i="106"/>
  <c r="L72" i="106"/>
  <c r="L71" i="106"/>
  <c r="L70" i="106"/>
  <c r="L69" i="106"/>
  <c r="L68" i="106"/>
  <c r="L67" i="106"/>
  <c r="L66" i="106"/>
  <c r="L65" i="106"/>
  <c r="L64" i="106"/>
  <c r="L63" i="106"/>
  <c r="L62" i="106"/>
  <c r="L61" i="106"/>
  <c r="L60" i="106"/>
  <c r="L59" i="106"/>
  <c r="L58" i="106"/>
  <c r="L57" i="106"/>
  <c r="L56" i="106"/>
  <c r="L55" i="106"/>
  <c r="L54" i="106"/>
  <c r="L53" i="106"/>
  <c r="L52" i="106"/>
  <c r="L51" i="106"/>
  <c r="L50" i="106"/>
  <c r="L49" i="106"/>
  <c r="L48" i="106"/>
  <c r="L47" i="106"/>
  <c r="L46" i="106"/>
  <c r="L45" i="106"/>
  <c r="L44" i="106"/>
  <c r="L43" i="106"/>
  <c r="L42" i="106"/>
  <c r="L41" i="106"/>
  <c r="L40" i="106"/>
  <c r="L39" i="106"/>
  <c r="L38" i="106"/>
  <c r="L37" i="106"/>
  <c r="L36" i="106"/>
  <c r="L35" i="106"/>
  <c r="L34" i="106"/>
  <c r="L33" i="106"/>
  <c r="L32" i="106"/>
  <c r="L31" i="106"/>
  <c r="P30" i="106"/>
  <c r="L30" i="106"/>
  <c r="S29" i="106"/>
  <c r="L29" i="106"/>
  <c r="L28" i="106"/>
  <c r="P27" i="106"/>
  <c r="L27" i="106"/>
  <c r="C27" i="106"/>
  <c r="S26" i="106"/>
  <c r="P26" i="106"/>
  <c r="L26" i="106"/>
  <c r="F26" i="106"/>
  <c r="C26" i="106"/>
  <c r="S25" i="106"/>
  <c r="P25" i="106"/>
  <c r="L25" i="106"/>
  <c r="F25" i="106"/>
  <c r="C25" i="106"/>
  <c r="S24" i="106"/>
  <c r="P24" i="106"/>
  <c r="L24" i="106"/>
  <c r="F24" i="106"/>
  <c r="C24" i="106"/>
  <c r="S23" i="106"/>
  <c r="P23" i="106"/>
  <c r="L23" i="106"/>
  <c r="F23" i="106"/>
  <c r="C23" i="106"/>
  <c r="S22" i="106"/>
  <c r="P22" i="106"/>
  <c r="L22" i="106"/>
  <c r="F22" i="106"/>
  <c r="C22" i="106"/>
  <c r="K20" i="106"/>
  <c r="J20" i="106"/>
  <c r="L18" i="106"/>
  <c r="L17" i="106"/>
  <c r="L16" i="106"/>
  <c r="L15" i="106"/>
  <c r="L14" i="106"/>
  <c r="L13" i="106"/>
  <c r="L12" i="106"/>
  <c r="L11" i="106"/>
  <c r="L10" i="106"/>
  <c r="L9" i="106"/>
  <c r="L8" i="106"/>
  <c r="L7" i="106"/>
  <c r="L6" i="106"/>
  <c r="L5" i="106"/>
  <c r="L4" i="106"/>
  <c r="L3" i="106"/>
  <c r="K1" i="106"/>
  <c r="J1" i="106"/>
  <c r="L128" i="105"/>
  <c r="L127" i="105"/>
  <c r="L126" i="105"/>
  <c r="L125" i="105"/>
  <c r="L124" i="105"/>
  <c r="L123" i="105"/>
  <c r="L122" i="105"/>
  <c r="L121" i="105"/>
  <c r="L120" i="105"/>
  <c r="L119" i="105"/>
  <c r="L118" i="105"/>
  <c r="L117" i="105"/>
  <c r="L116" i="105"/>
  <c r="L115" i="105"/>
  <c r="L114" i="105"/>
  <c r="L113" i="105"/>
  <c r="L112" i="105"/>
  <c r="L111" i="105"/>
  <c r="L110" i="105"/>
  <c r="L109" i="105"/>
  <c r="L108" i="105"/>
  <c r="L107" i="105"/>
  <c r="L106" i="105"/>
  <c r="L105" i="105"/>
  <c r="L104" i="105"/>
  <c r="L103" i="105"/>
  <c r="L102" i="105"/>
  <c r="L101" i="105"/>
  <c r="L100" i="105"/>
  <c r="L99" i="105"/>
  <c r="L98" i="105"/>
  <c r="L97" i="105"/>
  <c r="L96" i="105"/>
  <c r="L95" i="105"/>
  <c r="L94" i="105"/>
  <c r="L93" i="105"/>
  <c r="L92" i="105"/>
  <c r="L91" i="105"/>
  <c r="L90" i="105"/>
  <c r="L89" i="105"/>
  <c r="L88" i="105"/>
  <c r="L87" i="105"/>
  <c r="L86" i="105"/>
  <c r="L85" i="105"/>
  <c r="L84" i="105"/>
  <c r="L83" i="105"/>
  <c r="L82" i="105"/>
  <c r="L81" i="105"/>
  <c r="L80" i="105"/>
  <c r="L79" i="105"/>
  <c r="L78" i="105"/>
  <c r="L77" i="105"/>
  <c r="L76" i="105"/>
  <c r="L75" i="105"/>
  <c r="L74" i="105"/>
  <c r="L73" i="105"/>
  <c r="L72" i="105"/>
  <c r="L71" i="105"/>
  <c r="L70" i="105"/>
  <c r="L69" i="105"/>
  <c r="L68" i="105"/>
  <c r="L67" i="105"/>
  <c r="L66" i="105"/>
  <c r="L65" i="105"/>
  <c r="L64" i="105"/>
  <c r="L63" i="105"/>
  <c r="L62" i="105"/>
  <c r="L61" i="105"/>
  <c r="L60" i="105"/>
  <c r="L59" i="105"/>
  <c r="L58" i="105"/>
  <c r="L57" i="105"/>
  <c r="L56" i="105"/>
  <c r="L55" i="105"/>
  <c r="L54" i="105"/>
  <c r="L53" i="105"/>
  <c r="L52" i="105"/>
  <c r="L51" i="105"/>
  <c r="L50" i="105"/>
  <c r="L49" i="105"/>
  <c r="L48" i="105"/>
  <c r="L47" i="105"/>
  <c r="L46" i="105"/>
  <c r="L45" i="105"/>
  <c r="L44" i="105"/>
  <c r="L43" i="105"/>
  <c r="L42" i="105"/>
  <c r="L41" i="105"/>
  <c r="L40" i="105"/>
  <c r="L39" i="105"/>
  <c r="L38" i="105"/>
  <c r="L37" i="105"/>
  <c r="L36" i="105"/>
  <c r="L35" i="105"/>
  <c r="L34" i="105"/>
  <c r="L33" i="105"/>
  <c r="L32" i="105"/>
  <c r="L31" i="105"/>
  <c r="P30" i="105"/>
  <c r="L30" i="105"/>
  <c r="S29" i="105"/>
  <c r="L29" i="105"/>
  <c r="L28" i="105"/>
  <c r="P27" i="105"/>
  <c r="L27" i="105"/>
  <c r="C27" i="105"/>
  <c r="S26" i="105"/>
  <c r="P26" i="105"/>
  <c r="L26" i="105"/>
  <c r="F26" i="105"/>
  <c r="C26" i="105"/>
  <c r="S25" i="105"/>
  <c r="P25" i="105"/>
  <c r="L25" i="105"/>
  <c r="F25" i="105"/>
  <c r="C25" i="105"/>
  <c r="S24" i="105"/>
  <c r="P24" i="105"/>
  <c r="L24" i="105"/>
  <c r="F24" i="105"/>
  <c r="C24" i="105"/>
  <c r="S23" i="105"/>
  <c r="P23" i="105"/>
  <c r="L23" i="105"/>
  <c r="F23" i="105"/>
  <c r="C23" i="105"/>
  <c r="S22" i="105"/>
  <c r="P22" i="105"/>
  <c r="L22" i="105"/>
  <c r="F22" i="105"/>
  <c r="C22" i="105"/>
  <c r="K20" i="105"/>
  <c r="J20" i="105"/>
  <c r="L18" i="105"/>
  <c r="L17" i="105"/>
  <c r="L16" i="105"/>
  <c r="L15" i="105"/>
  <c r="L14" i="105"/>
  <c r="L13" i="105"/>
  <c r="L12" i="105"/>
  <c r="L11" i="105"/>
  <c r="L10" i="105"/>
  <c r="L9" i="105"/>
  <c r="L8" i="105"/>
  <c r="L7" i="105"/>
  <c r="L6" i="105"/>
  <c r="L5" i="105"/>
  <c r="L4" i="105"/>
  <c r="L3" i="105"/>
  <c r="K1" i="105"/>
  <c r="J1" i="105"/>
  <c r="L156" i="104"/>
  <c r="L155" i="104"/>
  <c r="L154" i="104"/>
  <c r="L153" i="104"/>
  <c r="L152" i="104"/>
  <c r="L151" i="104"/>
  <c r="L150" i="104"/>
  <c r="L149" i="104"/>
  <c r="L148" i="104"/>
  <c r="L147" i="104"/>
  <c r="L146" i="104"/>
  <c r="L145" i="104"/>
  <c r="L144" i="104"/>
  <c r="L143" i="104"/>
  <c r="L142" i="104"/>
  <c r="L141" i="104"/>
  <c r="L140" i="104"/>
  <c r="L139" i="104"/>
  <c r="L138" i="104"/>
  <c r="L137" i="104"/>
  <c r="L136" i="104"/>
  <c r="L135" i="104"/>
  <c r="L134" i="104"/>
  <c r="L133" i="104"/>
  <c r="L132" i="104"/>
  <c r="L131" i="104"/>
  <c r="L130" i="104"/>
  <c r="L129" i="104"/>
  <c r="L128" i="104"/>
  <c r="L127" i="104"/>
  <c r="L126" i="104"/>
  <c r="L125" i="104"/>
  <c r="L124" i="104"/>
  <c r="L123" i="104"/>
  <c r="L122" i="104"/>
  <c r="L121" i="104"/>
  <c r="L120" i="104"/>
  <c r="L119" i="104"/>
  <c r="L118" i="104"/>
  <c r="L117" i="104"/>
  <c r="L116" i="104"/>
  <c r="L115" i="104"/>
  <c r="L114" i="104"/>
  <c r="L113" i="104"/>
  <c r="L112" i="104"/>
  <c r="L111" i="104"/>
  <c r="L110" i="104"/>
  <c r="L109" i="104"/>
  <c r="L108" i="104"/>
  <c r="L107" i="104"/>
  <c r="L106" i="104"/>
  <c r="L105" i="104"/>
  <c r="L104" i="104"/>
  <c r="L103" i="104"/>
  <c r="L102" i="104"/>
  <c r="L101" i="104"/>
  <c r="L100" i="104"/>
  <c r="L99" i="104"/>
  <c r="L98" i="104"/>
  <c r="L97" i="104"/>
  <c r="L96" i="104"/>
  <c r="L95" i="104"/>
  <c r="L94" i="104"/>
  <c r="L93" i="104"/>
  <c r="L92" i="104"/>
  <c r="L91" i="104"/>
  <c r="L90" i="104"/>
  <c r="L89" i="104"/>
  <c r="L88" i="104"/>
  <c r="L87" i="104"/>
  <c r="L86" i="104"/>
  <c r="L85" i="104"/>
  <c r="L84" i="104"/>
  <c r="L83" i="104"/>
  <c r="L82" i="104"/>
  <c r="L81" i="104"/>
  <c r="L80" i="104"/>
  <c r="L79" i="104"/>
  <c r="L78" i="104"/>
  <c r="L77" i="104"/>
  <c r="L76" i="104"/>
  <c r="L75" i="104"/>
  <c r="L74" i="104"/>
  <c r="L73" i="104"/>
  <c r="L72" i="104"/>
  <c r="L71" i="104"/>
  <c r="L70" i="104"/>
  <c r="L69" i="104"/>
  <c r="L68" i="104"/>
  <c r="L67" i="104"/>
  <c r="L66" i="104"/>
  <c r="L65" i="104"/>
  <c r="L64" i="104"/>
  <c r="L63" i="104"/>
  <c r="L62" i="104"/>
  <c r="L61" i="104"/>
  <c r="L60" i="104"/>
  <c r="L59" i="104"/>
  <c r="L58" i="104"/>
  <c r="L57" i="104"/>
  <c r="L56" i="104"/>
  <c r="L55" i="104"/>
  <c r="L54" i="104"/>
  <c r="L53" i="104"/>
  <c r="L52" i="104"/>
  <c r="L51" i="104"/>
  <c r="L50" i="104"/>
  <c r="L49" i="104"/>
  <c r="L48" i="104"/>
  <c r="L47" i="104"/>
  <c r="L46" i="104"/>
  <c r="L45" i="104"/>
  <c r="L44" i="104"/>
  <c r="L43" i="104"/>
  <c r="L42" i="104"/>
  <c r="L41" i="104"/>
  <c r="L40" i="104"/>
  <c r="L39" i="104"/>
  <c r="L38" i="104"/>
  <c r="L37" i="104"/>
  <c r="L36" i="104"/>
  <c r="L35" i="104"/>
  <c r="L34" i="104"/>
  <c r="L33" i="104"/>
  <c r="L32" i="104"/>
  <c r="L31" i="104"/>
  <c r="P30" i="104"/>
  <c r="L30" i="104"/>
  <c r="S29" i="104"/>
  <c r="L29" i="104"/>
  <c r="L28" i="104"/>
  <c r="P27" i="104"/>
  <c r="L27" i="104"/>
  <c r="C27" i="104"/>
  <c r="S26" i="104"/>
  <c r="P26" i="104"/>
  <c r="L26" i="104"/>
  <c r="F26" i="104"/>
  <c r="C26" i="104"/>
  <c r="S25" i="104"/>
  <c r="P25" i="104"/>
  <c r="L25" i="104"/>
  <c r="F25" i="104"/>
  <c r="C25" i="104"/>
  <c r="S24" i="104"/>
  <c r="P24" i="104"/>
  <c r="L24" i="104"/>
  <c r="F24" i="104"/>
  <c r="C24" i="104"/>
  <c r="S23" i="104"/>
  <c r="P23" i="104"/>
  <c r="L23" i="104"/>
  <c r="F23" i="104"/>
  <c r="C23" i="104"/>
  <c r="S22" i="104"/>
  <c r="P22" i="104"/>
  <c r="L22" i="104"/>
  <c r="F22" i="104"/>
  <c r="C22" i="104"/>
  <c r="K20" i="104"/>
  <c r="J20" i="104"/>
  <c r="L18" i="104"/>
  <c r="L17" i="104"/>
  <c r="L16" i="104"/>
  <c r="L15" i="104"/>
  <c r="L14" i="104"/>
  <c r="L13" i="104"/>
  <c r="L12" i="104"/>
  <c r="L11" i="104"/>
  <c r="L10" i="104"/>
  <c r="L9" i="104"/>
  <c r="L8" i="104"/>
  <c r="L7" i="104"/>
  <c r="L6" i="104"/>
  <c r="L5" i="104"/>
  <c r="L4" i="104"/>
  <c r="L3" i="104"/>
  <c r="K1" i="104"/>
  <c r="J1" i="104"/>
  <c r="L167" i="103"/>
  <c r="L166" i="103"/>
  <c r="L165" i="103"/>
  <c r="L164" i="103"/>
  <c r="L163" i="103"/>
  <c r="L162" i="103"/>
  <c r="L161" i="103"/>
  <c r="L160" i="103"/>
  <c r="L159" i="103"/>
  <c r="L158" i="103"/>
  <c r="L157" i="103"/>
  <c r="L156" i="103"/>
  <c r="L155" i="103"/>
  <c r="L154" i="103"/>
  <c r="L153" i="103"/>
  <c r="L152" i="103"/>
  <c r="L151" i="103"/>
  <c r="L150" i="103"/>
  <c r="L149" i="103"/>
  <c r="L148" i="103"/>
  <c r="L147" i="103"/>
  <c r="L146" i="103"/>
  <c r="L145" i="103"/>
  <c r="L144" i="103"/>
  <c r="L143" i="103"/>
  <c r="L142" i="103"/>
  <c r="L141" i="103"/>
  <c r="L140" i="103"/>
  <c r="L139" i="103"/>
  <c r="L138" i="103"/>
  <c r="L137" i="103"/>
  <c r="L136" i="103"/>
  <c r="L135" i="103"/>
  <c r="L134" i="103"/>
  <c r="L133" i="103"/>
  <c r="L132" i="103"/>
  <c r="L131" i="103"/>
  <c r="L130" i="103"/>
  <c r="L129" i="103"/>
  <c r="L128" i="103"/>
  <c r="L127" i="103"/>
  <c r="L126" i="103"/>
  <c r="L125" i="103"/>
  <c r="L124" i="103"/>
  <c r="L123" i="103"/>
  <c r="L122" i="103"/>
  <c r="L121" i="103"/>
  <c r="L120" i="103"/>
  <c r="L119" i="103"/>
  <c r="L118" i="103"/>
  <c r="L117" i="103"/>
  <c r="L116" i="103"/>
  <c r="L115" i="103"/>
  <c r="L114" i="103"/>
  <c r="L113" i="103"/>
  <c r="L112" i="103"/>
  <c r="L111" i="103"/>
  <c r="L110" i="103"/>
  <c r="L109" i="103"/>
  <c r="L108" i="103"/>
  <c r="L107" i="103"/>
  <c r="L106" i="103"/>
  <c r="L105" i="103"/>
  <c r="L104" i="103"/>
  <c r="L103" i="103"/>
  <c r="L102" i="103"/>
  <c r="L101" i="103"/>
  <c r="L100" i="103"/>
  <c r="L99" i="103"/>
  <c r="L98" i="103"/>
  <c r="L97" i="103"/>
  <c r="L96" i="103"/>
  <c r="L95" i="103"/>
  <c r="L94" i="103"/>
  <c r="L93" i="103"/>
  <c r="L92" i="103"/>
  <c r="L91" i="103"/>
  <c r="L90" i="103"/>
  <c r="L89" i="103"/>
  <c r="L88" i="103"/>
  <c r="L87" i="103"/>
  <c r="L86" i="103"/>
  <c r="L85" i="103"/>
  <c r="L84" i="103"/>
  <c r="L83" i="103"/>
  <c r="L82" i="103"/>
  <c r="L81" i="103"/>
  <c r="L80" i="103"/>
  <c r="L79" i="103"/>
  <c r="L78" i="103"/>
  <c r="L77" i="103"/>
  <c r="L76" i="103"/>
  <c r="L75" i="103"/>
  <c r="L74" i="103"/>
  <c r="L73" i="103"/>
  <c r="L72" i="103"/>
  <c r="L71" i="103"/>
  <c r="L70" i="103"/>
  <c r="L69" i="103"/>
  <c r="L68" i="103"/>
  <c r="L67" i="103"/>
  <c r="L66" i="103"/>
  <c r="L65" i="103"/>
  <c r="L64" i="103"/>
  <c r="L63" i="103"/>
  <c r="L62" i="103"/>
  <c r="L61" i="103"/>
  <c r="L60" i="103"/>
  <c r="L59" i="103"/>
  <c r="L58" i="103"/>
  <c r="L57" i="103"/>
  <c r="L56" i="103"/>
  <c r="L55" i="103"/>
  <c r="L54" i="103"/>
  <c r="L53" i="103"/>
  <c r="L52" i="103"/>
  <c r="L51" i="103"/>
  <c r="L50" i="103"/>
  <c r="L49" i="103"/>
  <c r="L48" i="103"/>
  <c r="L47" i="103"/>
  <c r="L46" i="103"/>
  <c r="L45" i="103"/>
  <c r="L44" i="103"/>
  <c r="L43" i="103"/>
  <c r="L42" i="103"/>
  <c r="L41" i="103"/>
  <c r="L40" i="103"/>
  <c r="L39" i="103"/>
  <c r="L38" i="103"/>
  <c r="L37" i="103"/>
  <c r="L36" i="103"/>
  <c r="L35" i="103"/>
  <c r="L34" i="103"/>
  <c r="L33" i="103"/>
  <c r="L32" i="103"/>
  <c r="L31" i="103"/>
  <c r="P30" i="103"/>
  <c r="L30" i="103"/>
  <c r="S29" i="103"/>
  <c r="L29" i="103"/>
  <c r="L28" i="103"/>
  <c r="P27" i="103"/>
  <c r="L27" i="103"/>
  <c r="C27" i="103"/>
  <c r="S26" i="103"/>
  <c r="P26" i="103"/>
  <c r="L26" i="103"/>
  <c r="F26" i="103"/>
  <c r="C26" i="103"/>
  <c r="S25" i="103"/>
  <c r="P25" i="103"/>
  <c r="L25" i="103"/>
  <c r="F25" i="103"/>
  <c r="C25" i="103"/>
  <c r="S24" i="103"/>
  <c r="P24" i="103"/>
  <c r="L24" i="103"/>
  <c r="F24" i="103"/>
  <c r="C24" i="103"/>
  <c r="S23" i="103"/>
  <c r="P23" i="103"/>
  <c r="L23" i="103"/>
  <c r="F23" i="103"/>
  <c r="C23" i="103"/>
  <c r="S22" i="103"/>
  <c r="P22" i="103"/>
  <c r="L22" i="103"/>
  <c r="F22" i="103"/>
  <c r="C22" i="103"/>
  <c r="K20" i="103"/>
  <c r="J20" i="103"/>
  <c r="L18" i="103"/>
  <c r="L17" i="103"/>
  <c r="L16" i="103"/>
  <c r="L15" i="103"/>
  <c r="L14" i="103"/>
  <c r="L13" i="103"/>
  <c r="L12" i="103"/>
  <c r="L11" i="103"/>
  <c r="L10" i="103"/>
  <c r="L9" i="103"/>
  <c r="L8" i="103"/>
  <c r="L7" i="103"/>
  <c r="L6" i="103"/>
  <c r="L5" i="103"/>
  <c r="L4" i="103"/>
  <c r="L3" i="103"/>
  <c r="K1" i="103"/>
  <c r="J1" i="103"/>
  <c r="L118" i="102"/>
  <c r="L117" i="102"/>
  <c r="L116" i="102"/>
  <c r="L115" i="102"/>
  <c r="L114" i="102"/>
  <c r="L113" i="102"/>
  <c r="L112" i="102"/>
  <c r="L111" i="102"/>
  <c r="L110" i="102"/>
  <c r="L109" i="102"/>
  <c r="L108" i="102"/>
  <c r="L107" i="102"/>
  <c r="L106" i="102"/>
  <c r="L105" i="102"/>
  <c r="L104" i="102"/>
  <c r="L103" i="102"/>
  <c r="L102" i="102"/>
  <c r="L101" i="102"/>
  <c r="L100" i="102"/>
  <c r="L99" i="102"/>
  <c r="L98" i="102"/>
  <c r="L97" i="102"/>
  <c r="L96" i="102"/>
  <c r="L95" i="102"/>
  <c r="L94" i="102"/>
  <c r="L93" i="102"/>
  <c r="L92" i="102"/>
  <c r="L91" i="102"/>
  <c r="L90" i="102"/>
  <c r="L89" i="102"/>
  <c r="L88" i="102"/>
  <c r="L87" i="102"/>
  <c r="L86" i="102"/>
  <c r="L85" i="102"/>
  <c r="L84" i="102"/>
  <c r="L83" i="102"/>
  <c r="L82" i="102"/>
  <c r="L81" i="102"/>
  <c r="L80" i="102"/>
  <c r="L79" i="102"/>
  <c r="L78" i="102"/>
  <c r="L77" i="102"/>
  <c r="L76" i="102"/>
  <c r="L75" i="102"/>
  <c r="L74" i="102"/>
  <c r="L73" i="102"/>
  <c r="L72" i="102"/>
  <c r="L71" i="102"/>
  <c r="L70" i="102"/>
  <c r="L69" i="102"/>
  <c r="L68" i="102"/>
  <c r="L67" i="102"/>
  <c r="L66" i="102"/>
  <c r="L65" i="102"/>
  <c r="L64" i="102"/>
  <c r="L63" i="102"/>
  <c r="L62" i="102"/>
  <c r="L61" i="102"/>
  <c r="L60" i="102"/>
  <c r="L59" i="102"/>
  <c r="L58" i="102"/>
  <c r="L57" i="102"/>
  <c r="L56" i="102"/>
  <c r="L55" i="102"/>
  <c r="L54" i="102"/>
  <c r="L53" i="102"/>
  <c r="L52" i="102"/>
  <c r="L51" i="102"/>
  <c r="L50" i="102"/>
  <c r="L49" i="102"/>
  <c r="L48" i="102"/>
  <c r="L47" i="102"/>
  <c r="L46" i="102"/>
  <c r="L45" i="102"/>
  <c r="L44" i="102"/>
  <c r="L43" i="102"/>
  <c r="L42" i="102"/>
  <c r="L41" i="102"/>
  <c r="L40" i="102"/>
  <c r="L39" i="102"/>
  <c r="L38" i="102"/>
  <c r="L37" i="102"/>
  <c r="L36" i="102"/>
  <c r="L35" i="102"/>
  <c r="L34" i="102"/>
  <c r="L33" i="102"/>
  <c r="L32" i="102"/>
  <c r="L31" i="102"/>
  <c r="P30" i="102"/>
  <c r="L30" i="102"/>
  <c r="S29" i="102"/>
  <c r="L29" i="102"/>
  <c r="L28" i="102"/>
  <c r="P27" i="102"/>
  <c r="L27" i="102"/>
  <c r="C27" i="102"/>
  <c r="S26" i="102"/>
  <c r="P26" i="102"/>
  <c r="L26" i="102"/>
  <c r="F26" i="102"/>
  <c r="C26" i="102"/>
  <c r="S25" i="102"/>
  <c r="P25" i="102"/>
  <c r="L25" i="102"/>
  <c r="F25" i="102"/>
  <c r="C25" i="102"/>
  <c r="S24" i="102"/>
  <c r="P24" i="102"/>
  <c r="L24" i="102"/>
  <c r="F24" i="102"/>
  <c r="C24" i="102"/>
  <c r="S23" i="102"/>
  <c r="P23" i="102"/>
  <c r="L23" i="102"/>
  <c r="F23" i="102"/>
  <c r="C23" i="102"/>
  <c r="S22" i="102"/>
  <c r="P22" i="102"/>
  <c r="L22" i="102"/>
  <c r="F22" i="102"/>
  <c r="C22" i="102"/>
  <c r="K20" i="102"/>
  <c r="J20" i="102"/>
  <c r="L18" i="102"/>
  <c r="L17" i="102"/>
  <c r="L16" i="102"/>
  <c r="L15" i="102"/>
  <c r="L14" i="102"/>
  <c r="L13" i="102"/>
  <c r="L12" i="102"/>
  <c r="L11" i="102"/>
  <c r="L10" i="102"/>
  <c r="L9" i="102"/>
  <c r="L8" i="102"/>
  <c r="L7" i="102"/>
  <c r="L6" i="102"/>
  <c r="L5" i="102"/>
  <c r="L4" i="102"/>
  <c r="L3" i="102"/>
  <c r="K1" i="102"/>
  <c r="J1" i="102"/>
  <c r="L141" i="101"/>
  <c r="L140" i="101"/>
  <c r="L139" i="101"/>
  <c r="L138" i="101"/>
  <c r="L137" i="101"/>
  <c r="L136" i="101"/>
  <c r="L135" i="101"/>
  <c r="L134" i="101"/>
  <c r="L133" i="101"/>
  <c r="L132" i="101"/>
  <c r="L131" i="101"/>
  <c r="L130" i="101"/>
  <c r="L129" i="101"/>
  <c r="L128" i="101"/>
  <c r="L127" i="101"/>
  <c r="L126" i="101"/>
  <c r="L125" i="101"/>
  <c r="L124" i="101"/>
  <c r="L123" i="101"/>
  <c r="L122" i="101"/>
  <c r="L121" i="101"/>
  <c r="L120" i="101"/>
  <c r="L119" i="101"/>
  <c r="L118" i="101"/>
  <c r="L117" i="101"/>
  <c r="L116" i="101"/>
  <c r="L115" i="101"/>
  <c r="L114" i="101"/>
  <c r="L113" i="101"/>
  <c r="L112" i="101"/>
  <c r="L111" i="101"/>
  <c r="L110" i="101"/>
  <c r="L109" i="101"/>
  <c r="L108" i="101"/>
  <c r="L107" i="101"/>
  <c r="L106" i="101"/>
  <c r="L105" i="101"/>
  <c r="L104" i="101"/>
  <c r="L103" i="101"/>
  <c r="L102" i="101"/>
  <c r="L101" i="101"/>
  <c r="L100" i="101"/>
  <c r="L99" i="101"/>
  <c r="L98" i="101"/>
  <c r="L97" i="101"/>
  <c r="L96" i="101"/>
  <c r="L95" i="101"/>
  <c r="L94" i="101"/>
  <c r="L93" i="101"/>
  <c r="L92" i="101"/>
  <c r="L91" i="101"/>
  <c r="L90" i="101"/>
  <c r="L89" i="101"/>
  <c r="L88" i="101"/>
  <c r="L87" i="101"/>
  <c r="L86" i="101"/>
  <c r="L85" i="101"/>
  <c r="L84" i="101"/>
  <c r="L83" i="101"/>
  <c r="L82" i="101"/>
  <c r="L81" i="101"/>
  <c r="L80" i="101"/>
  <c r="L79" i="101"/>
  <c r="L78" i="101"/>
  <c r="L77" i="101"/>
  <c r="L76" i="101"/>
  <c r="L75" i="101"/>
  <c r="L74" i="101"/>
  <c r="L73" i="101"/>
  <c r="L72" i="101"/>
  <c r="L71" i="101"/>
  <c r="L70" i="101"/>
  <c r="L69" i="101"/>
  <c r="L68" i="101"/>
  <c r="L67" i="101"/>
  <c r="L66" i="101"/>
  <c r="L65" i="101"/>
  <c r="L64" i="101"/>
  <c r="L63" i="101"/>
  <c r="L62" i="101"/>
  <c r="L61" i="101"/>
  <c r="L60" i="101"/>
  <c r="L59" i="101"/>
  <c r="L58" i="101"/>
  <c r="L57" i="101"/>
  <c r="L56" i="101"/>
  <c r="L55" i="101"/>
  <c r="L54" i="101"/>
  <c r="L53" i="101"/>
  <c r="L52" i="101"/>
  <c r="L51" i="101"/>
  <c r="L50" i="101"/>
  <c r="L49" i="101"/>
  <c r="L48" i="101"/>
  <c r="L47" i="101"/>
  <c r="L46" i="101"/>
  <c r="L45" i="101"/>
  <c r="L44" i="101"/>
  <c r="L43" i="101"/>
  <c r="L42" i="101"/>
  <c r="L41" i="101"/>
  <c r="L40" i="101"/>
  <c r="L39" i="101"/>
  <c r="L38" i="101"/>
  <c r="L37" i="101"/>
  <c r="L36" i="101"/>
  <c r="L35" i="101"/>
  <c r="L34" i="101"/>
  <c r="L33" i="101"/>
  <c r="L32" i="101"/>
  <c r="L31" i="101"/>
  <c r="P30" i="101"/>
  <c r="L30" i="101"/>
  <c r="S29" i="101"/>
  <c r="L29" i="101"/>
  <c r="L28" i="101"/>
  <c r="P27" i="101"/>
  <c r="L27" i="101"/>
  <c r="C27" i="101"/>
  <c r="S26" i="101"/>
  <c r="P26" i="101"/>
  <c r="L26" i="101"/>
  <c r="F26" i="101"/>
  <c r="C26" i="101"/>
  <c r="S25" i="101"/>
  <c r="P25" i="101"/>
  <c r="L25" i="101"/>
  <c r="F25" i="101"/>
  <c r="C25" i="101"/>
  <c r="S24" i="101"/>
  <c r="P24" i="101"/>
  <c r="L24" i="101"/>
  <c r="F24" i="101"/>
  <c r="C24" i="101"/>
  <c r="S23" i="101"/>
  <c r="P23" i="101"/>
  <c r="L23" i="101"/>
  <c r="F23" i="101"/>
  <c r="C23" i="101"/>
  <c r="S22" i="101"/>
  <c r="P22" i="101"/>
  <c r="L22" i="101"/>
  <c r="F22" i="101"/>
  <c r="C22" i="101"/>
  <c r="K20" i="101"/>
  <c r="J20" i="101"/>
  <c r="L18" i="101"/>
  <c r="L17" i="101"/>
  <c r="L16" i="101"/>
  <c r="L15" i="101"/>
  <c r="L14" i="101"/>
  <c r="L13" i="101"/>
  <c r="L12" i="101"/>
  <c r="L11" i="101"/>
  <c r="L10" i="101"/>
  <c r="L9" i="101"/>
  <c r="L8" i="101"/>
  <c r="L7" i="101"/>
  <c r="L6" i="101"/>
  <c r="L5" i="101"/>
  <c r="L4" i="101"/>
  <c r="L3" i="101"/>
  <c r="K1" i="101"/>
  <c r="J1" i="101"/>
  <c r="L106" i="100"/>
  <c r="L105" i="100"/>
  <c r="L104" i="100"/>
  <c r="L103" i="100"/>
  <c r="L102" i="100"/>
  <c r="L101" i="100"/>
  <c r="L100" i="100"/>
  <c r="L99" i="100"/>
  <c r="L98" i="100"/>
  <c r="L97" i="100"/>
  <c r="L96" i="100"/>
  <c r="L95" i="100"/>
  <c r="L94" i="100"/>
  <c r="L93" i="100"/>
  <c r="L92" i="100"/>
  <c r="L91" i="100"/>
  <c r="L90" i="100"/>
  <c r="L89" i="100"/>
  <c r="L88" i="100"/>
  <c r="L87" i="100"/>
  <c r="L86" i="100"/>
  <c r="L85" i="100"/>
  <c r="L84" i="100"/>
  <c r="L83" i="100"/>
  <c r="L82" i="100"/>
  <c r="L81" i="100"/>
  <c r="L80" i="100"/>
  <c r="L79" i="100"/>
  <c r="L78" i="100"/>
  <c r="L77" i="100"/>
  <c r="L76" i="100"/>
  <c r="L75" i="100"/>
  <c r="L74" i="100"/>
  <c r="L73" i="100"/>
  <c r="L72" i="100"/>
  <c r="L71" i="100"/>
  <c r="L70" i="100"/>
  <c r="L69" i="100"/>
  <c r="L68" i="100"/>
  <c r="L67" i="100"/>
  <c r="L66" i="100"/>
  <c r="L65" i="100"/>
  <c r="L64" i="100"/>
  <c r="L63" i="100"/>
  <c r="L62" i="100"/>
  <c r="L61" i="100"/>
  <c r="L60" i="100"/>
  <c r="L59" i="100"/>
  <c r="L58" i="100"/>
  <c r="L57" i="100"/>
  <c r="L56" i="100"/>
  <c r="L55" i="100"/>
  <c r="L54" i="100"/>
  <c r="L53" i="100"/>
  <c r="L52" i="100"/>
  <c r="L51" i="100"/>
  <c r="L50" i="100"/>
  <c r="L49" i="100"/>
  <c r="L48" i="100"/>
  <c r="L47" i="100"/>
  <c r="L46" i="100"/>
  <c r="L45" i="100"/>
  <c r="L44" i="100"/>
  <c r="L43" i="100"/>
  <c r="L42" i="100"/>
  <c r="L41" i="100"/>
  <c r="L40" i="100"/>
  <c r="L39" i="100"/>
  <c r="L38" i="100"/>
  <c r="L37" i="100"/>
  <c r="L36" i="100"/>
  <c r="L35" i="100"/>
  <c r="L34" i="100"/>
  <c r="L33" i="100"/>
  <c r="L32" i="100"/>
  <c r="L31" i="100"/>
  <c r="P30" i="100"/>
  <c r="L30" i="100"/>
  <c r="S29" i="100"/>
  <c r="L29" i="100"/>
  <c r="L28" i="100"/>
  <c r="P27" i="100"/>
  <c r="L27" i="100"/>
  <c r="C27" i="100"/>
  <c r="S26" i="100"/>
  <c r="P26" i="100"/>
  <c r="L26" i="100"/>
  <c r="F26" i="100"/>
  <c r="C26" i="100"/>
  <c r="S25" i="100"/>
  <c r="P25" i="100"/>
  <c r="L25" i="100"/>
  <c r="F25" i="100"/>
  <c r="C25" i="100"/>
  <c r="S24" i="100"/>
  <c r="P24" i="100"/>
  <c r="L24" i="100"/>
  <c r="F24" i="100"/>
  <c r="C24" i="100"/>
  <c r="S23" i="100"/>
  <c r="P23" i="100"/>
  <c r="L23" i="100"/>
  <c r="F23" i="100"/>
  <c r="C23" i="100"/>
  <c r="S22" i="100"/>
  <c r="P22" i="100"/>
  <c r="L22" i="100"/>
  <c r="F22" i="100"/>
  <c r="C22" i="100"/>
  <c r="K20" i="100"/>
  <c r="J20" i="100"/>
  <c r="L18" i="100"/>
  <c r="L17" i="100"/>
  <c r="L16" i="100"/>
  <c r="L15" i="100"/>
  <c r="L14" i="100"/>
  <c r="L13" i="100"/>
  <c r="L12" i="100"/>
  <c r="L11" i="100"/>
  <c r="L10" i="100"/>
  <c r="L9" i="100"/>
  <c r="L8" i="100"/>
  <c r="L7" i="100"/>
  <c r="L6" i="100"/>
  <c r="L5" i="100"/>
  <c r="L4" i="100"/>
  <c r="L3" i="100"/>
  <c r="K1" i="100"/>
  <c r="J1" i="100"/>
  <c r="L159" i="99"/>
  <c r="L158" i="99"/>
  <c r="L157" i="99"/>
  <c r="L156" i="99"/>
  <c r="L155" i="99"/>
  <c r="L154" i="99"/>
  <c r="L153" i="99"/>
  <c r="L152" i="99"/>
  <c r="L151" i="99"/>
  <c r="L150" i="99"/>
  <c r="L149" i="99"/>
  <c r="L148" i="99"/>
  <c r="L147" i="99"/>
  <c r="L146" i="99"/>
  <c r="L145" i="99"/>
  <c r="L144" i="99"/>
  <c r="L143" i="99"/>
  <c r="L142" i="99"/>
  <c r="L141" i="99"/>
  <c r="L140" i="99"/>
  <c r="L139" i="99"/>
  <c r="L138" i="99"/>
  <c r="L137" i="99"/>
  <c r="L136" i="99"/>
  <c r="L135" i="99"/>
  <c r="L134" i="99"/>
  <c r="L133" i="99"/>
  <c r="L132" i="99"/>
  <c r="L131" i="99"/>
  <c r="L130" i="99"/>
  <c r="L129" i="99"/>
  <c r="L128" i="99"/>
  <c r="L127" i="99"/>
  <c r="L126" i="99"/>
  <c r="L125" i="99"/>
  <c r="L124" i="99"/>
  <c r="L123" i="99"/>
  <c r="L122" i="99"/>
  <c r="L121" i="99"/>
  <c r="L120" i="99"/>
  <c r="L119" i="99"/>
  <c r="L118" i="99"/>
  <c r="L117" i="99"/>
  <c r="L116" i="99"/>
  <c r="L115" i="99"/>
  <c r="L114" i="99"/>
  <c r="L113" i="99"/>
  <c r="L112" i="99"/>
  <c r="L111" i="99"/>
  <c r="L110" i="99"/>
  <c r="L109" i="99"/>
  <c r="L108" i="99"/>
  <c r="L107" i="99"/>
  <c r="L106" i="99"/>
  <c r="L105" i="99"/>
  <c r="L104" i="99"/>
  <c r="L103" i="99"/>
  <c r="L102" i="99"/>
  <c r="L101" i="99"/>
  <c r="L100" i="99"/>
  <c r="L99" i="99"/>
  <c r="L98" i="99"/>
  <c r="L97" i="99"/>
  <c r="L96" i="99"/>
  <c r="L95" i="99"/>
  <c r="L94" i="99"/>
  <c r="L93" i="99"/>
  <c r="L92" i="99"/>
  <c r="L91" i="99"/>
  <c r="L90" i="99"/>
  <c r="L89" i="99"/>
  <c r="L88" i="99"/>
  <c r="L87" i="99"/>
  <c r="L86" i="99"/>
  <c r="L85" i="99"/>
  <c r="L84" i="99"/>
  <c r="L83" i="99"/>
  <c r="L82" i="99"/>
  <c r="L81" i="99"/>
  <c r="L80" i="99"/>
  <c r="L79" i="99"/>
  <c r="L78" i="99"/>
  <c r="L77" i="99"/>
  <c r="L76" i="99"/>
  <c r="L75" i="99"/>
  <c r="L74" i="99"/>
  <c r="L73" i="99"/>
  <c r="L72" i="99"/>
  <c r="L71" i="99"/>
  <c r="L70" i="99"/>
  <c r="L69" i="99"/>
  <c r="L68" i="99"/>
  <c r="L67" i="99"/>
  <c r="L66" i="99"/>
  <c r="L65" i="99"/>
  <c r="L64" i="99"/>
  <c r="L63" i="99"/>
  <c r="L62" i="99"/>
  <c r="L61" i="99"/>
  <c r="L60" i="99"/>
  <c r="L59" i="99"/>
  <c r="L58" i="99"/>
  <c r="L57" i="99"/>
  <c r="L56" i="99"/>
  <c r="L55" i="99"/>
  <c r="L54" i="99"/>
  <c r="L53" i="99"/>
  <c r="L52" i="99"/>
  <c r="L51" i="99"/>
  <c r="L50" i="99"/>
  <c r="L49" i="99"/>
  <c r="L48" i="99"/>
  <c r="L47" i="99"/>
  <c r="L46" i="99"/>
  <c r="L45" i="99"/>
  <c r="L44" i="99"/>
  <c r="L43" i="99"/>
  <c r="L42" i="99"/>
  <c r="L41" i="99"/>
  <c r="L40" i="99"/>
  <c r="L39" i="99"/>
  <c r="L38" i="99"/>
  <c r="L37" i="99"/>
  <c r="L36" i="99"/>
  <c r="L35" i="99"/>
  <c r="L34" i="99"/>
  <c r="L33" i="99"/>
  <c r="L32" i="99"/>
  <c r="L31" i="99"/>
  <c r="P30" i="99"/>
  <c r="L30" i="99"/>
  <c r="S29" i="99"/>
  <c r="L29" i="99"/>
  <c r="L28" i="99"/>
  <c r="P27" i="99"/>
  <c r="L27" i="99"/>
  <c r="C27" i="99"/>
  <c r="S26" i="99"/>
  <c r="P26" i="99"/>
  <c r="L26" i="99"/>
  <c r="F26" i="99"/>
  <c r="C26" i="99"/>
  <c r="S25" i="99"/>
  <c r="P25" i="99"/>
  <c r="L25" i="99"/>
  <c r="F25" i="99"/>
  <c r="C25" i="99"/>
  <c r="S24" i="99"/>
  <c r="P24" i="99"/>
  <c r="L24" i="99"/>
  <c r="F24" i="99"/>
  <c r="C24" i="99"/>
  <c r="S23" i="99"/>
  <c r="P23" i="99"/>
  <c r="L23" i="99"/>
  <c r="F23" i="99"/>
  <c r="C23" i="99"/>
  <c r="S22" i="99"/>
  <c r="P22" i="99"/>
  <c r="L22" i="99"/>
  <c r="F22" i="99"/>
  <c r="C22" i="99"/>
  <c r="K20" i="99"/>
  <c r="J20" i="99"/>
  <c r="L18" i="99"/>
  <c r="L17" i="99"/>
  <c r="L16" i="99"/>
  <c r="L15" i="99"/>
  <c r="L14" i="99"/>
  <c r="L13" i="99"/>
  <c r="L12" i="99"/>
  <c r="L11" i="99"/>
  <c r="L10" i="99"/>
  <c r="L9" i="99"/>
  <c r="L8" i="99"/>
  <c r="L7" i="99"/>
  <c r="L6" i="99"/>
  <c r="L5" i="99"/>
  <c r="L4" i="99"/>
  <c r="L3" i="99"/>
  <c r="K1" i="99"/>
  <c r="J1" i="99"/>
  <c r="L143" i="98"/>
  <c r="L142" i="98"/>
  <c r="L141" i="98"/>
  <c r="L140" i="98"/>
  <c r="L139" i="98"/>
  <c r="L138" i="98"/>
  <c r="L137" i="98"/>
  <c r="L136" i="98"/>
  <c r="L135" i="98"/>
  <c r="L134" i="98"/>
  <c r="L133" i="98"/>
  <c r="L132" i="98"/>
  <c r="L131" i="98"/>
  <c r="L130" i="98"/>
  <c r="L129" i="98"/>
  <c r="L128" i="98"/>
  <c r="L127" i="98"/>
  <c r="L126" i="98"/>
  <c r="L125" i="98"/>
  <c r="L124" i="98"/>
  <c r="L123" i="98"/>
  <c r="L122" i="98"/>
  <c r="L121" i="98"/>
  <c r="L120" i="98"/>
  <c r="L119" i="98"/>
  <c r="L118" i="98"/>
  <c r="L117" i="98"/>
  <c r="L116" i="98"/>
  <c r="L115" i="98"/>
  <c r="L114" i="98"/>
  <c r="L113" i="98"/>
  <c r="L112" i="98"/>
  <c r="L111" i="98"/>
  <c r="L110" i="98"/>
  <c r="L109" i="98"/>
  <c r="L108" i="98"/>
  <c r="L107" i="98"/>
  <c r="L106" i="98"/>
  <c r="L105" i="98"/>
  <c r="L104" i="98"/>
  <c r="L103" i="98"/>
  <c r="L102" i="98"/>
  <c r="L101" i="98"/>
  <c r="L100" i="98"/>
  <c r="L99" i="98"/>
  <c r="L98" i="98"/>
  <c r="L97" i="98"/>
  <c r="L96" i="98"/>
  <c r="L95" i="98"/>
  <c r="L94" i="98"/>
  <c r="L93" i="98"/>
  <c r="L92" i="98"/>
  <c r="L91" i="98"/>
  <c r="L90" i="98"/>
  <c r="L89" i="98"/>
  <c r="L88" i="98"/>
  <c r="L87" i="98"/>
  <c r="L86" i="98"/>
  <c r="L85" i="98"/>
  <c r="L84" i="98"/>
  <c r="L83" i="98"/>
  <c r="L82" i="98"/>
  <c r="L81" i="98"/>
  <c r="L80" i="98"/>
  <c r="L79" i="98"/>
  <c r="L78" i="98"/>
  <c r="L77" i="98"/>
  <c r="L76" i="98"/>
  <c r="L75" i="98"/>
  <c r="L74" i="98"/>
  <c r="L73" i="98"/>
  <c r="L72" i="98"/>
  <c r="L71" i="98"/>
  <c r="L70" i="98"/>
  <c r="L69" i="98"/>
  <c r="L68" i="98"/>
  <c r="L67" i="98"/>
  <c r="L66" i="98"/>
  <c r="L65" i="98"/>
  <c r="L64" i="98"/>
  <c r="L63" i="98"/>
  <c r="L62" i="98"/>
  <c r="L61" i="98"/>
  <c r="L60" i="98"/>
  <c r="L59" i="98"/>
  <c r="L58" i="98"/>
  <c r="L57" i="98"/>
  <c r="L56" i="98"/>
  <c r="L55" i="98"/>
  <c r="L54" i="98"/>
  <c r="L53" i="98"/>
  <c r="L52" i="98"/>
  <c r="L51" i="98"/>
  <c r="L50" i="98"/>
  <c r="L49" i="98"/>
  <c r="L48" i="98"/>
  <c r="L47" i="98"/>
  <c r="L46" i="98"/>
  <c r="L45" i="98"/>
  <c r="L44" i="98"/>
  <c r="L43" i="98"/>
  <c r="L42" i="98"/>
  <c r="L41" i="98"/>
  <c r="L40" i="98"/>
  <c r="L39" i="98"/>
  <c r="L38" i="98"/>
  <c r="L37" i="98"/>
  <c r="L36" i="98"/>
  <c r="L35" i="98"/>
  <c r="L34" i="98"/>
  <c r="L33" i="98"/>
  <c r="L32" i="98"/>
  <c r="L31" i="98"/>
  <c r="P30" i="98"/>
  <c r="L30" i="98"/>
  <c r="S29" i="98"/>
  <c r="L29" i="98"/>
  <c r="L28" i="98"/>
  <c r="P27" i="98"/>
  <c r="L27" i="98"/>
  <c r="C27" i="98"/>
  <c r="S26" i="98"/>
  <c r="P26" i="98"/>
  <c r="L26" i="98"/>
  <c r="F26" i="98"/>
  <c r="C26" i="98"/>
  <c r="S25" i="98"/>
  <c r="P25" i="98"/>
  <c r="L25" i="98"/>
  <c r="F25" i="98"/>
  <c r="C25" i="98"/>
  <c r="S24" i="98"/>
  <c r="P24" i="98"/>
  <c r="L24" i="98"/>
  <c r="F24" i="98"/>
  <c r="C24" i="98"/>
  <c r="S23" i="98"/>
  <c r="P23" i="98"/>
  <c r="L23" i="98"/>
  <c r="F23" i="98"/>
  <c r="C23" i="98"/>
  <c r="S22" i="98"/>
  <c r="P22" i="98"/>
  <c r="L22" i="98"/>
  <c r="F22" i="98"/>
  <c r="C22" i="98"/>
  <c r="K20" i="98"/>
  <c r="J20" i="98"/>
  <c r="L18" i="98"/>
  <c r="L17" i="98"/>
  <c r="L16" i="98"/>
  <c r="L15" i="98"/>
  <c r="L14" i="98"/>
  <c r="L13" i="98"/>
  <c r="L12" i="98"/>
  <c r="L11" i="98"/>
  <c r="L10" i="98"/>
  <c r="L9" i="98"/>
  <c r="L8" i="98"/>
  <c r="L7" i="98"/>
  <c r="L6" i="98"/>
  <c r="L5" i="98"/>
  <c r="L4" i="98"/>
  <c r="L3" i="98"/>
  <c r="K1" i="98"/>
  <c r="J1" i="98"/>
  <c r="L141" i="97"/>
  <c r="L140" i="97"/>
  <c r="L139" i="97"/>
  <c r="L138" i="97"/>
  <c r="L137" i="97"/>
  <c r="L136" i="97"/>
  <c r="L135" i="97"/>
  <c r="L134" i="97"/>
  <c r="L133" i="97"/>
  <c r="L132" i="97"/>
  <c r="L131" i="97"/>
  <c r="L130" i="97"/>
  <c r="L129" i="97"/>
  <c r="L128" i="97"/>
  <c r="L127" i="97"/>
  <c r="L126" i="97"/>
  <c r="L125" i="97"/>
  <c r="L124" i="97"/>
  <c r="L123" i="97"/>
  <c r="L122" i="97"/>
  <c r="L121" i="97"/>
  <c r="L120" i="97"/>
  <c r="L119" i="97"/>
  <c r="L118" i="97"/>
  <c r="L117" i="97"/>
  <c r="L116" i="97"/>
  <c r="L115" i="97"/>
  <c r="L114" i="97"/>
  <c r="L113" i="97"/>
  <c r="L112" i="97"/>
  <c r="L111" i="97"/>
  <c r="L110" i="97"/>
  <c r="L109" i="97"/>
  <c r="L108" i="97"/>
  <c r="L107" i="97"/>
  <c r="L106" i="97"/>
  <c r="L105" i="97"/>
  <c r="L104" i="97"/>
  <c r="L103" i="97"/>
  <c r="L102" i="97"/>
  <c r="L101" i="97"/>
  <c r="L100" i="97"/>
  <c r="L99" i="97"/>
  <c r="L98" i="97"/>
  <c r="L97" i="97"/>
  <c r="L96" i="97"/>
  <c r="L95" i="97"/>
  <c r="L94" i="97"/>
  <c r="L93" i="97"/>
  <c r="L92" i="97"/>
  <c r="L91" i="97"/>
  <c r="L90" i="97"/>
  <c r="L89" i="97"/>
  <c r="L88" i="97"/>
  <c r="L87" i="97"/>
  <c r="L86" i="97"/>
  <c r="L85" i="97"/>
  <c r="L84" i="97"/>
  <c r="L83" i="97"/>
  <c r="L82" i="97"/>
  <c r="L81" i="97"/>
  <c r="L80" i="97"/>
  <c r="L79" i="97"/>
  <c r="L78" i="97"/>
  <c r="L77" i="97"/>
  <c r="L76" i="97"/>
  <c r="L75" i="97"/>
  <c r="L74" i="97"/>
  <c r="L73" i="97"/>
  <c r="L72" i="97"/>
  <c r="L71" i="97"/>
  <c r="L70" i="97"/>
  <c r="L69" i="97"/>
  <c r="L68" i="97"/>
  <c r="L67" i="97"/>
  <c r="L66" i="97"/>
  <c r="L65" i="97"/>
  <c r="L64" i="97"/>
  <c r="L63" i="97"/>
  <c r="L62" i="97"/>
  <c r="L61" i="97"/>
  <c r="L60" i="97"/>
  <c r="L59" i="97"/>
  <c r="L58" i="97"/>
  <c r="L57" i="97"/>
  <c r="L56" i="97"/>
  <c r="L55" i="97"/>
  <c r="L54" i="97"/>
  <c r="L53" i="97"/>
  <c r="L52" i="97"/>
  <c r="L51" i="97"/>
  <c r="L50" i="97"/>
  <c r="L49" i="97"/>
  <c r="L48" i="97"/>
  <c r="L47" i="97"/>
  <c r="L46" i="97"/>
  <c r="L45" i="97"/>
  <c r="L44" i="97"/>
  <c r="L43" i="97"/>
  <c r="L42" i="97"/>
  <c r="L41" i="97"/>
  <c r="L40" i="97"/>
  <c r="L39" i="97"/>
  <c r="L38" i="97"/>
  <c r="L37" i="97"/>
  <c r="L36" i="97"/>
  <c r="L35" i="97"/>
  <c r="L34" i="97"/>
  <c r="L33" i="97"/>
  <c r="L32" i="97"/>
  <c r="L31" i="97"/>
  <c r="P30" i="97"/>
  <c r="L30" i="97"/>
  <c r="S29" i="97"/>
  <c r="L29" i="97"/>
  <c r="L28" i="97"/>
  <c r="P27" i="97"/>
  <c r="L27" i="97"/>
  <c r="C27" i="97"/>
  <c r="S26" i="97"/>
  <c r="P26" i="97"/>
  <c r="L26" i="97"/>
  <c r="F26" i="97"/>
  <c r="C26" i="97"/>
  <c r="S25" i="97"/>
  <c r="P25" i="97"/>
  <c r="L25" i="97"/>
  <c r="F25" i="97"/>
  <c r="C25" i="97"/>
  <c r="S24" i="97"/>
  <c r="P24" i="97"/>
  <c r="L24" i="97"/>
  <c r="F24" i="97"/>
  <c r="C24" i="97"/>
  <c r="S23" i="97"/>
  <c r="P23" i="97"/>
  <c r="L23" i="97"/>
  <c r="F23" i="97"/>
  <c r="C23" i="97"/>
  <c r="S22" i="97"/>
  <c r="P22" i="97"/>
  <c r="L22" i="97"/>
  <c r="F22" i="97"/>
  <c r="C22" i="97"/>
  <c r="K20" i="97"/>
  <c r="J20" i="97"/>
  <c r="L18" i="97"/>
  <c r="L17" i="97"/>
  <c r="L16" i="97"/>
  <c r="L15" i="97"/>
  <c r="L14" i="97"/>
  <c r="L13" i="97"/>
  <c r="L12" i="97"/>
  <c r="L11" i="97"/>
  <c r="L10" i="97"/>
  <c r="L9" i="97"/>
  <c r="L8" i="97"/>
  <c r="L7" i="97"/>
  <c r="L6" i="97"/>
  <c r="L5" i="97"/>
  <c r="L4" i="97"/>
  <c r="L3" i="97"/>
  <c r="K1" i="97"/>
  <c r="J1" i="97"/>
  <c r="L17" i="95"/>
  <c r="L16" i="95"/>
  <c r="L15" i="95"/>
  <c r="L14" i="95"/>
  <c r="L13" i="95"/>
  <c r="L144" i="96"/>
  <c r="L143" i="96"/>
  <c r="L142" i="96"/>
  <c r="L141" i="96"/>
  <c r="L140" i="96"/>
  <c r="L139" i="96"/>
  <c r="L138" i="96"/>
  <c r="L137" i="96"/>
  <c r="L136" i="96"/>
  <c r="L135" i="96"/>
  <c r="L134" i="96"/>
  <c r="L133" i="96"/>
  <c r="L132" i="96"/>
  <c r="L131" i="96"/>
  <c r="L130" i="96"/>
  <c r="L129" i="96"/>
  <c r="L128" i="96"/>
  <c r="L127" i="96"/>
  <c r="L126" i="96"/>
  <c r="L125" i="96"/>
  <c r="L124" i="96"/>
  <c r="L123" i="96"/>
  <c r="L122" i="96"/>
  <c r="L121" i="96"/>
  <c r="L120" i="96"/>
  <c r="L119" i="96"/>
  <c r="L118" i="96"/>
  <c r="L117" i="96"/>
  <c r="L116" i="96"/>
  <c r="L115" i="96"/>
  <c r="L114" i="96"/>
  <c r="L113" i="96"/>
  <c r="L112" i="96"/>
  <c r="L111" i="96"/>
  <c r="L110" i="96"/>
  <c r="L109" i="96"/>
  <c r="L108" i="96"/>
  <c r="L107" i="96"/>
  <c r="L106" i="96"/>
  <c r="L105" i="96"/>
  <c r="L104" i="96"/>
  <c r="L103" i="96"/>
  <c r="L102" i="96"/>
  <c r="L101" i="96"/>
  <c r="L100" i="96"/>
  <c r="L99" i="96"/>
  <c r="L98" i="96"/>
  <c r="L97" i="96"/>
  <c r="L96" i="96"/>
  <c r="L95" i="96"/>
  <c r="L94" i="96"/>
  <c r="L93" i="96"/>
  <c r="L92" i="96"/>
  <c r="L91" i="96"/>
  <c r="L90" i="96"/>
  <c r="L89" i="96"/>
  <c r="L88" i="96"/>
  <c r="L87" i="96"/>
  <c r="L86" i="96"/>
  <c r="L85" i="96"/>
  <c r="L84" i="96"/>
  <c r="L83" i="96"/>
  <c r="L82" i="96"/>
  <c r="L81" i="96"/>
  <c r="L80" i="96"/>
  <c r="L79" i="96"/>
  <c r="L78" i="96"/>
  <c r="L77" i="96"/>
  <c r="L76" i="96"/>
  <c r="L75" i="96"/>
  <c r="L74" i="96"/>
  <c r="L73" i="96"/>
  <c r="L72" i="96"/>
  <c r="L71" i="96"/>
  <c r="L70" i="96"/>
  <c r="L69" i="96"/>
  <c r="L68" i="96"/>
  <c r="L67" i="96"/>
  <c r="L66" i="96"/>
  <c r="L65" i="96"/>
  <c r="L64" i="96"/>
  <c r="L63" i="96"/>
  <c r="L62" i="96"/>
  <c r="L61" i="96"/>
  <c r="L60" i="96"/>
  <c r="L59" i="96"/>
  <c r="L58" i="96"/>
  <c r="L57" i="96"/>
  <c r="L56" i="96"/>
  <c r="L55" i="96"/>
  <c r="L54" i="96"/>
  <c r="L53" i="96"/>
  <c r="L52" i="96"/>
  <c r="L51" i="96"/>
  <c r="L50" i="96"/>
  <c r="L49" i="96"/>
  <c r="L48" i="96"/>
  <c r="L47" i="96"/>
  <c r="L46" i="96"/>
  <c r="L45" i="96"/>
  <c r="L44" i="96"/>
  <c r="L43" i="96"/>
  <c r="L42" i="96"/>
  <c r="L41" i="96"/>
  <c r="L40" i="96"/>
  <c r="L39" i="96"/>
  <c r="L38" i="96"/>
  <c r="L37" i="96"/>
  <c r="L36" i="96"/>
  <c r="L35" i="96"/>
  <c r="L34" i="96"/>
  <c r="L33" i="96"/>
  <c r="L32" i="96"/>
  <c r="L31" i="96"/>
  <c r="P30" i="96"/>
  <c r="L30" i="96"/>
  <c r="S29" i="96"/>
  <c r="L29" i="96"/>
  <c r="L28" i="96"/>
  <c r="P27" i="96"/>
  <c r="L27" i="96"/>
  <c r="C27" i="96"/>
  <c r="S26" i="96"/>
  <c r="S27" i="96" s="1"/>
  <c r="P26" i="96"/>
  <c r="L26" i="96"/>
  <c r="F26" i="96"/>
  <c r="C26" i="96"/>
  <c r="S25" i="96"/>
  <c r="P25" i="96"/>
  <c r="L25" i="96"/>
  <c r="F25" i="96"/>
  <c r="C25" i="96"/>
  <c r="S24" i="96"/>
  <c r="P24" i="96"/>
  <c r="L24" i="96"/>
  <c r="F24" i="96"/>
  <c r="C24" i="96"/>
  <c r="S23" i="96"/>
  <c r="P23" i="96"/>
  <c r="L23" i="96"/>
  <c r="F23" i="96"/>
  <c r="C23" i="96"/>
  <c r="S22" i="96"/>
  <c r="P22" i="96"/>
  <c r="L22" i="96"/>
  <c r="F22" i="96"/>
  <c r="C22" i="96"/>
  <c r="K20" i="96"/>
  <c r="J20" i="96"/>
  <c r="L18" i="96"/>
  <c r="L17" i="96"/>
  <c r="L16" i="96"/>
  <c r="L15" i="96"/>
  <c r="L14" i="96"/>
  <c r="L13" i="96"/>
  <c r="L12" i="96"/>
  <c r="L11" i="96"/>
  <c r="L10" i="96"/>
  <c r="L9" i="96"/>
  <c r="L8" i="96"/>
  <c r="L7" i="96"/>
  <c r="L6" i="96"/>
  <c r="L5" i="96"/>
  <c r="L4" i="96"/>
  <c r="L3" i="96"/>
  <c r="K1" i="96"/>
  <c r="J1" i="96"/>
  <c r="R26" i="94"/>
  <c r="C30" i="109" a="1"/>
  <c r="F31" i="116" a="1"/>
  <c r="C30" i="102" a="1"/>
  <c r="C32" i="116" a="1"/>
  <c r="F29" i="113" a="1"/>
  <c r="C32" i="117" a="1"/>
  <c r="C30" i="98" a="1"/>
  <c r="C32" i="115" a="1"/>
  <c r="F29" i="99" a="1"/>
  <c r="C30" i="100" a="1"/>
  <c r="F29" i="98" a="1"/>
  <c r="C30" i="103" a="1"/>
  <c r="F29" i="101" a="1"/>
  <c r="F29" i="104" a="1"/>
  <c r="F29" i="103" a="1"/>
  <c r="F29" i="114" a="1"/>
  <c r="C30" i="107" a="1"/>
  <c r="C30" i="97" a="1"/>
  <c r="C30" i="108" a="1"/>
  <c r="C30" i="113" a="1"/>
  <c r="C30" i="112" a="1"/>
  <c r="F29" i="109" a="1"/>
  <c r="F29" i="97" a="1"/>
  <c r="C32" i="119" a="1"/>
  <c r="F29" i="107" a="1"/>
  <c r="C30" i="105" a="1"/>
  <c r="C30" i="106" a="1"/>
  <c r="F31" i="119" a="1"/>
  <c r="F29" i="100" a="1"/>
  <c r="F29" i="108" a="1"/>
  <c r="F29" i="110" a="1"/>
  <c r="F29" i="106" a="1"/>
  <c r="F31" i="115" a="1"/>
  <c r="F29" i="112" a="1"/>
  <c r="C30" i="110" a="1"/>
  <c r="C30" i="114" a="1"/>
  <c r="F29" i="105" a="1"/>
  <c r="F31" i="117" a="1"/>
  <c r="C30" i="99" a="1"/>
  <c r="C30" i="104" a="1"/>
  <c r="F29" i="102" a="1"/>
  <c r="C30" i="101" a="1"/>
  <c r="C32" i="118" a="1"/>
  <c r="F31" i="118" a="1"/>
  <c r="F31" i="119" l="1"/>
  <c r="C32" i="119"/>
  <c r="C32" i="118"/>
  <c r="F31" i="118"/>
  <c r="S31" i="116"/>
  <c r="F31" i="117"/>
  <c r="C32" i="117"/>
  <c r="S31" i="115"/>
  <c r="P32" i="115"/>
  <c r="F31" i="116"/>
  <c r="C32" i="116"/>
  <c r="S31" i="114"/>
  <c r="C32" i="115"/>
  <c r="F31" i="115"/>
  <c r="S27" i="113"/>
  <c r="P28" i="113"/>
  <c r="L20" i="113"/>
  <c r="F29" i="114"/>
  <c r="C28" i="112"/>
  <c r="C30" i="114"/>
  <c r="L1" i="113"/>
  <c r="F27" i="113"/>
  <c r="C28" i="113"/>
  <c r="S27" i="112"/>
  <c r="P28" i="112"/>
  <c r="P32" i="112" s="1"/>
  <c r="C28" i="110"/>
  <c r="L20" i="112"/>
  <c r="L1" i="112"/>
  <c r="F27" i="112"/>
  <c r="F29" i="113"/>
  <c r="C30" i="113"/>
  <c r="S27" i="110"/>
  <c r="S31" i="110" s="1"/>
  <c r="P28" i="110"/>
  <c r="P32" i="110" s="1"/>
  <c r="L1" i="109"/>
  <c r="L20" i="110"/>
  <c r="L1" i="110"/>
  <c r="F27" i="110"/>
  <c r="F29" i="112"/>
  <c r="C30" i="112"/>
  <c r="S27" i="109"/>
  <c r="P28" i="109"/>
  <c r="P32" i="109" s="1"/>
  <c r="L20" i="109"/>
  <c r="F27" i="109"/>
  <c r="C28" i="109"/>
  <c r="F29" i="110"/>
  <c r="C30" i="110"/>
  <c r="S27" i="108"/>
  <c r="P28" i="108"/>
  <c r="L20" i="108"/>
  <c r="L1" i="108"/>
  <c r="F27" i="108"/>
  <c r="S31" i="108" s="1"/>
  <c r="C28" i="108"/>
  <c r="F29" i="109"/>
  <c r="C30" i="109"/>
  <c r="S27" i="107"/>
  <c r="P28" i="107"/>
  <c r="L20" i="107"/>
  <c r="L1" i="107"/>
  <c r="F27" i="106"/>
  <c r="F27" i="107"/>
  <c r="C28" i="107"/>
  <c r="F29" i="108"/>
  <c r="C30" i="108"/>
  <c r="S27" i="106"/>
  <c r="S31" i="106" s="1"/>
  <c r="P28" i="106"/>
  <c r="L20" i="106"/>
  <c r="L1" i="105"/>
  <c r="L1" i="106"/>
  <c r="C28" i="106"/>
  <c r="F29" i="107"/>
  <c r="C30" i="107"/>
  <c r="S27" i="105"/>
  <c r="P28" i="105"/>
  <c r="P32" i="105" s="1"/>
  <c r="L20" i="105"/>
  <c r="F27" i="105"/>
  <c r="C28" i="105"/>
  <c r="C30" i="106"/>
  <c r="F29" i="106"/>
  <c r="S27" i="104"/>
  <c r="S31" i="104" s="1"/>
  <c r="P28" i="104"/>
  <c r="L20" i="104"/>
  <c r="F27" i="103"/>
  <c r="L1" i="103"/>
  <c r="L1" i="104"/>
  <c r="F27" i="104"/>
  <c r="C28" i="104"/>
  <c r="F29" i="105"/>
  <c r="C30" i="105"/>
  <c r="S27" i="103"/>
  <c r="P28" i="103"/>
  <c r="L20" i="103"/>
  <c r="S31" i="103"/>
  <c r="C28" i="103"/>
  <c r="F29" i="104"/>
  <c r="C30" i="104"/>
  <c r="S27" i="102"/>
  <c r="P28" i="102"/>
  <c r="L20" i="102"/>
  <c r="L1" i="102"/>
  <c r="F27" i="102"/>
  <c r="C28" i="102"/>
  <c r="F29" i="103"/>
  <c r="C30" i="103"/>
  <c r="S27" i="101"/>
  <c r="P28" i="101"/>
  <c r="L20" i="101"/>
  <c r="L1" i="101"/>
  <c r="F27" i="101"/>
  <c r="C28" i="101"/>
  <c r="F29" i="102"/>
  <c r="C30" i="102"/>
  <c r="C28" i="100"/>
  <c r="S27" i="100"/>
  <c r="P28" i="100"/>
  <c r="L20" i="100"/>
  <c r="L1" i="100"/>
  <c r="L1" i="99"/>
  <c r="F27" i="100"/>
  <c r="P32" i="100"/>
  <c r="F29" i="101"/>
  <c r="C30" i="101"/>
  <c r="S27" i="99"/>
  <c r="P28" i="99"/>
  <c r="L20" i="99"/>
  <c r="C28" i="99"/>
  <c r="F27" i="99"/>
  <c r="F29" i="100"/>
  <c r="C30" i="100"/>
  <c r="S27" i="98"/>
  <c r="P28" i="98"/>
  <c r="L20" i="98"/>
  <c r="L1" i="98"/>
  <c r="F27" i="98"/>
  <c r="C28" i="98"/>
  <c r="F29" i="99"/>
  <c r="C30" i="99"/>
  <c r="S27" i="97"/>
  <c r="P28" i="97"/>
  <c r="L20" i="97"/>
  <c r="L1" i="97"/>
  <c r="F27" i="97"/>
  <c r="C28" i="97"/>
  <c r="P32" i="97"/>
  <c r="F27" i="96"/>
  <c r="L1" i="96"/>
  <c r="F29" i="98"/>
  <c r="C30" i="98"/>
  <c r="P28" i="96"/>
  <c r="L20" i="96"/>
  <c r="S31" i="96"/>
  <c r="C28" i="96"/>
  <c r="C30" i="97"/>
  <c r="F29" i="97"/>
  <c r="L133" i="95"/>
  <c r="L132" i="95"/>
  <c r="L131" i="95"/>
  <c r="L130" i="95"/>
  <c r="L129" i="95"/>
  <c r="L128" i="95"/>
  <c r="L127" i="95"/>
  <c r="L126" i="95"/>
  <c r="L125" i="95"/>
  <c r="L124" i="95"/>
  <c r="L123" i="95"/>
  <c r="L122" i="95"/>
  <c r="L121" i="95"/>
  <c r="L120" i="95"/>
  <c r="L119" i="95"/>
  <c r="L118" i="95"/>
  <c r="L117" i="95"/>
  <c r="L116" i="95"/>
  <c r="L115" i="95"/>
  <c r="L114" i="95"/>
  <c r="L113" i="95"/>
  <c r="L112" i="95"/>
  <c r="L111" i="95"/>
  <c r="L110" i="95"/>
  <c r="L109" i="95"/>
  <c r="L108" i="95"/>
  <c r="L107" i="95"/>
  <c r="L106" i="95"/>
  <c r="L105" i="95"/>
  <c r="L104" i="95"/>
  <c r="L103" i="95"/>
  <c r="L102" i="95"/>
  <c r="L101" i="95"/>
  <c r="L100" i="95"/>
  <c r="L99" i="95"/>
  <c r="L98" i="95"/>
  <c r="L97" i="95"/>
  <c r="L96" i="95"/>
  <c r="L95" i="95"/>
  <c r="L94" i="95"/>
  <c r="L93" i="95"/>
  <c r="L92" i="95"/>
  <c r="L91" i="95"/>
  <c r="L90" i="95"/>
  <c r="L89" i="95"/>
  <c r="L88" i="95"/>
  <c r="L87" i="95"/>
  <c r="L86" i="95"/>
  <c r="L85" i="95"/>
  <c r="L84" i="95"/>
  <c r="L83" i="95"/>
  <c r="L82" i="95"/>
  <c r="L81" i="95"/>
  <c r="L80" i="95"/>
  <c r="L79" i="95"/>
  <c r="L78" i="95"/>
  <c r="L77" i="95"/>
  <c r="L76" i="95"/>
  <c r="L75" i="95"/>
  <c r="L74" i="95"/>
  <c r="L73" i="95"/>
  <c r="L72" i="95"/>
  <c r="L71" i="95"/>
  <c r="L70" i="95"/>
  <c r="L69" i="95"/>
  <c r="L68" i="95"/>
  <c r="L67" i="95"/>
  <c r="L66" i="95"/>
  <c r="L65" i="95"/>
  <c r="L64" i="95"/>
  <c r="L63" i="95"/>
  <c r="L62" i="95"/>
  <c r="L61" i="95"/>
  <c r="L60" i="95"/>
  <c r="L59" i="95"/>
  <c r="L58" i="95"/>
  <c r="L57" i="95"/>
  <c r="L56" i="95"/>
  <c r="L55" i="95"/>
  <c r="L54" i="95"/>
  <c r="L53" i="95"/>
  <c r="L52" i="95"/>
  <c r="L51" i="95"/>
  <c r="L50" i="95"/>
  <c r="L49" i="95"/>
  <c r="L48" i="95"/>
  <c r="L47" i="95"/>
  <c r="L46" i="95"/>
  <c r="L45" i="95"/>
  <c r="L44" i="95"/>
  <c r="L43" i="95"/>
  <c r="L42" i="95"/>
  <c r="L41" i="95"/>
  <c r="L40" i="95"/>
  <c r="L39" i="95"/>
  <c r="L38" i="95"/>
  <c r="L37" i="95"/>
  <c r="L36" i="95"/>
  <c r="L35" i="95"/>
  <c r="L34" i="95"/>
  <c r="L33" i="95"/>
  <c r="L32" i="95"/>
  <c r="L31" i="95"/>
  <c r="P30" i="95"/>
  <c r="L30" i="95"/>
  <c r="S29" i="95"/>
  <c r="L29" i="95"/>
  <c r="L28" i="95"/>
  <c r="P27" i="95"/>
  <c r="L27" i="95"/>
  <c r="C27" i="95"/>
  <c r="S26" i="95"/>
  <c r="P26" i="95"/>
  <c r="L26" i="95"/>
  <c r="F26" i="95"/>
  <c r="C26" i="95"/>
  <c r="S25" i="95"/>
  <c r="P25" i="95"/>
  <c r="L25" i="95"/>
  <c r="F25" i="95"/>
  <c r="C25" i="95"/>
  <c r="S24" i="95"/>
  <c r="P24" i="95"/>
  <c r="L24" i="95"/>
  <c r="F24" i="95"/>
  <c r="C24" i="95"/>
  <c r="S23" i="95"/>
  <c r="P23" i="95"/>
  <c r="L23" i="95"/>
  <c r="F23" i="95"/>
  <c r="C23" i="95"/>
  <c r="S22" i="95"/>
  <c r="P22" i="95"/>
  <c r="L22" i="95"/>
  <c r="F22" i="95"/>
  <c r="C22" i="95"/>
  <c r="K20" i="95"/>
  <c r="J20" i="95"/>
  <c r="L18" i="95"/>
  <c r="L12" i="95"/>
  <c r="L11" i="95"/>
  <c r="L10" i="95"/>
  <c r="L9" i="95"/>
  <c r="L8" i="95"/>
  <c r="L7" i="95"/>
  <c r="L6" i="95"/>
  <c r="L5" i="95"/>
  <c r="L4" i="95"/>
  <c r="L3" i="95"/>
  <c r="K1" i="95"/>
  <c r="J1" i="95"/>
  <c r="K122" i="93"/>
  <c r="P30" i="93" s="1"/>
  <c r="L97" i="93"/>
  <c r="L98" i="93"/>
  <c r="L99" i="93"/>
  <c r="L100" i="93"/>
  <c r="L101" i="93"/>
  <c r="L102" i="93"/>
  <c r="L103" i="93"/>
  <c r="L104" i="93"/>
  <c r="L105" i="93"/>
  <c r="L106" i="93"/>
  <c r="L107" i="93"/>
  <c r="L108" i="93"/>
  <c r="L109" i="93"/>
  <c r="L110" i="93"/>
  <c r="L111" i="93"/>
  <c r="L112" i="93"/>
  <c r="L113" i="93"/>
  <c r="L114" i="93"/>
  <c r="L115" i="93"/>
  <c r="L116" i="93"/>
  <c r="L117" i="93"/>
  <c r="L118" i="93"/>
  <c r="L119" i="93"/>
  <c r="L120" i="93"/>
  <c r="L121" i="93"/>
  <c r="L123" i="93"/>
  <c r="L124" i="93"/>
  <c r="L125" i="93"/>
  <c r="L126" i="93"/>
  <c r="L127" i="93"/>
  <c r="L128" i="93"/>
  <c r="L129" i="93"/>
  <c r="L130" i="93"/>
  <c r="L131" i="93"/>
  <c r="L132" i="93"/>
  <c r="L133" i="93"/>
  <c r="L134" i="93"/>
  <c r="L135" i="93"/>
  <c r="L136" i="93"/>
  <c r="L137" i="93"/>
  <c r="L138" i="93"/>
  <c r="L139" i="93"/>
  <c r="L140" i="93"/>
  <c r="L141" i="93"/>
  <c r="L137" i="54"/>
  <c r="L138" i="54"/>
  <c r="L121" i="42"/>
  <c r="L122" i="42"/>
  <c r="L141" i="94"/>
  <c r="L140" i="94"/>
  <c r="L139" i="94"/>
  <c r="L138" i="94"/>
  <c r="L137" i="94"/>
  <c r="L136" i="94"/>
  <c r="L135" i="94"/>
  <c r="L134" i="94"/>
  <c r="L133" i="94"/>
  <c r="L132" i="94"/>
  <c r="L131" i="94"/>
  <c r="L130" i="94"/>
  <c r="L129" i="94"/>
  <c r="L128" i="94"/>
  <c r="L127" i="94"/>
  <c r="L126" i="94"/>
  <c r="L125" i="94"/>
  <c r="L124" i="94"/>
  <c r="L123" i="94"/>
  <c r="L122" i="94"/>
  <c r="L121" i="94"/>
  <c r="L120" i="94"/>
  <c r="L119" i="94"/>
  <c r="L118" i="94"/>
  <c r="L117" i="94"/>
  <c r="L116" i="94"/>
  <c r="L115" i="94"/>
  <c r="L114" i="94"/>
  <c r="L113" i="94"/>
  <c r="L112" i="94"/>
  <c r="L111" i="94"/>
  <c r="L110" i="94"/>
  <c r="L109" i="94"/>
  <c r="L108" i="94"/>
  <c r="L107" i="94"/>
  <c r="L106" i="94"/>
  <c r="L105" i="94"/>
  <c r="L104" i="94"/>
  <c r="L103" i="94"/>
  <c r="L102" i="94"/>
  <c r="L101" i="94"/>
  <c r="L100" i="94"/>
  <c r="L99" i="94"/>
  <c r="L98" i="94"/>
  <c r="L97" i="94"/>
  <c r="L96" i="94"/>
  <c r="L95" i="94"/>
  <c r="L94" i="94"/>
  <c r="L93" i="94"/>
  <c r="L92" i="94"/>
  <c r="L91" i="94"/>
  <c r="L90" i="94"/>
  <c r="L89" i="94"/>
  <c r="L88" i="94"/>
  <c r="L87" i="94"/>
  <c r="L86" i="94"/>
  <c r="L85" i="94"/>
  <c r="L84" i="94"/>
  <c r="L83" i="94"/>
  <c r="L82" i="94"/>
  <c r="L81" i="94"/>
  <c r="L80" i="94"/>
  <c r="L79" i="94"/>
  <c r="L78" i="94"/>
  <c r="L77" i="94"/>
  <c r="L76" i="94"/>
  <c r="L75" i="94"/>
  <c r="L74" i="94"/>
  <c r="L73" i="94"/>
  <c r="L72" i="94"/>
  <c r="L71" i="94"/>
  <c r="L70" i="94"/>
  <c r="L69" i="94"/>
  <c r="L68" i="94"/>
  <c r="L67" i="94"/>
  <c r="L66" i="94"/>
  <c r="L65" i="94"/>
  <c r="L64" i="94"/>
  <c r="L63" i="94"/>
  <c r="L62" i="94"/>
  <c r="L61" i="94"/>
  <c r="L60" i="94"/>
  <c r="L59" i="94"/>
  <c r="L58" i="94"/>
  <c r="L57" i="94"/>
  <c r="L56" i="94"/>
  <c r="L55" i="94"/>
  <c r="L54" i="94"/>
  <c r="L53" i="94"/>
  <c r="L52" i="94"/>
  <c r="L51" i="94"/>
  <c r="L50" i="94"/>
  <c r="L49" i="94"/>
  <c r="L48" i="94"/>
  <c r="L47" i="94"/>
  <c r="L46" i="94"/>
  <c r="L45" i="94"/>
  <c r="L44" i="94"/>
  <c r="L43" i="94"/>
  <c r="L42" i="94"/>
  <c r="L41" i="94"/>
  <c r="L40" i="94"/>
  <c r="L39" i="94"/>
  <c r="L38" i="94"/>
  <c r="L37" i="94"/>
  <c r="L36" i="94"/>
  <c r="L35" i="94"/>
  <c r="L34" i="94"/>
  <c r="L33" i="94"/>
  <c r="L32" i="94"/>
  <c r="L31" i="94"/>
  <c r="P30" i="94"/>
  <c r="L30" i="94"/>
  <c r="S29" i="94"/>
  <c r="L29" i="94"/>
  <c r="L28" i="94"/>
  <c r="P27" i="94"/>
  <c r="L27" i="94"/>
  <c r="C27" i="94"/>
  <c r="S26" i="94"/>
  <c r="P26" i="94"/>
  <c r="L26" i="94"/>
  <c r="F26" i="94"/>
  <c r="C26" i="94"/>
  <c r="S25" i="94"/>
  <c r="P25" i="94"/>
  <c r="L25" i="94"/>
  <c r="F25" i="94"/>
  <c r="C25" i="94"/>
  <c r="S24" i="94"/>
  <c r="P24" i="94"/>
  <c r="L24" i="94"/>
  <c r="F24" i="94"/>
  <c r="C24" i="94"/>
  <c r="S23" i="94"/>
  <c r="P23" i="94"/>
  <c r="L23" i="94"/>
  <c r="F23" i="94"/>
  <c r="C23" i="94"/>
  <c r="S22" i="94"/>
  <c r="P22" i="94"/>
  <c r="L22" i="94"/>
  <c r="F22" i="94"/>
  <c r="C22" i="94"/>
  <c r="K20" i="94"/>
  <c r="J20" i="94"/>
  <c r="L18" i="94"/>
  <c r="L17" i="94"/>
  <c r="L16" i="94"/>
  <c r="L15" i="94"/>
  <c r="L14" i="94"/>
  <c r="L13" i="94"/>
  <c r="L12" i="94"/>
  <c r="L11" i="94"/>
  <c r="L10" i="94"/>
  <c r="L9" i="94"/>
  <c r="L8" i="94"/>
  <c r="L7" i="94"/>
  <c r="L6" i="94"/>
  <c r="L5" i="94"/>
  <c r="L4" i="94"/>
  <c r="L3" i="94"/>
  <c r="K1" i="94"/>
  <c r="J1" i="94"/>
  <c r="L96" i="93"/>
  <c r="L95" i="93"/>
  <c r="L94" i="93"/>
  <c r="L93" i="93"/>
  <c r="L92" i="93"/>
  <c r="L91" i="93"/>
  <c r="L90" i="93"/>
  <c r="L89" i="93"/>
  <c r="L88" i="93"/>
  <c r="L87" i="93"/>
  <c r="L86" i="93"/>
  <c r="L85" i="93"/>
  <c r="L84" i="93"/>
  <c r="L83" i="93"/>
  <c r="L82" i="93"/>
  <c r="L81" i="93"/>
  <c r="L80" i="93"/>
  <c r="L79" i="93"/>
  <c r="L78" i="93"/>
  <c r="L77" i="93"/>
  <c r="L76" i="93"/>
  <c r="L75" i="93"/>
  <c r="L74" i="93"/>
  <c r="L73" i="93"/>
  <c r="L72" i="93"/>
  <c r="L71" i="93"/>
  <c r="L70" i="93"/>
  <c r="L69" i="93"/>
  <c r="L68" i="93"/>
  <c r="L67" i="93"/>
  <c r="L66" i="93"/>
  <c r="L65" i="93"/>
  <c r="L64" i="93"/>
  <c r="L63" i="93"/>
  <c r="L62" i="93"/>
  <c r="L61" i="93"/>
  <c r="L60" i="93"/>
  <c r="L59" i="93"/>
  <c r="L58" i="93"/>
  <c r="L57" i="93"/>
  <c r="L56" i="93"/>
  <c r="L55" i="93"/>
  <c r="L54" i="93"/>
  <c r="L53" i="93"/>
  <c r="L52" i="93"/>
  <c r="L51" i="93"/>
  <c r="L50" i="93"/>
  <c r="L49" i="93"/>
  <c r="L48" i="93"/>
  <c r="L47" i="93"/>
  <c r="L46" i="93"/>
  <c r="L45" i="93"/>
  <c r="L44" i="93"/>
  <c r="L43" i="93"/>
  <c r="L42" i="93"/>
  <c r="L41" i="93"/>
  <c r="L40" i="93"/>
  <c r="L39" i="93"/>
  <c r="L38" i="93"/>
  <c r="L37" i="93"/>
  <c r="L36" i="93"/>
  <c r="L35" i="93"/>
  <c r="L34" i="93"/>
  <c r="L33" i="93"/>
  <c r="L32" i="93"/>
  <c r="L31" i="93"/>
  <c r="L30" i="93"/>
  <c r="S29" i="93"/>
  <c r="L29" i="93"/>
  <c r="L28" i="93"/>
  <c r="P27" i="93"/>
  <c r="L27" i="93"/>
  <c r="C27" i="93"/>
  <c r="S26" i="93"/>
  <c r="P26" i="93"/>
  <c r="L26" i="93"/>
  <c r="F26" i="93"/>
  <c r="C26" i="93"/>
  <c r="S25" i="93"/>
  <c r="P25" i="93"/>
  <c r="L25" i="93"/>
  <c r="F25" i="93"/>
  <c r="C25" i="93"/>
  <c r="S24" i="93"/>
  <c r="P24" i="93"/>
  <c r="L24" i="93"/>
  <c r="F24" i="93"/>
  <c r="C24" i="93"/>
  <c r="S23" i="93"/>
  <c r="P23" i="93"/>
  <c r="L23" i="93"/>
  <c r="F23" i="93"/>
  <c r="C23" i="93"/>
  <c r="S22" i="93"/>
  <c r="P22" i="93"/>
  <c r="L22" i="93"/>
  <c r="F22" i="93"/>
  <c r="C22" i="93"/>
  <c r="K20" i="93"/>
  <c r="J20" i="93"/>
  <c r="L18" i="93"/>
  <c r="L17" i="93"/>
  <c r="L16" i="93"/>
  <c r="L15" i="93"/>
  <c r="L14" i="93"/>
  <c r="L13" i="93"/>
  <c r="L12" i="93"/>
  <c r="L11" i="93"/>
  <c r="L10" i="93"/>
  <c r="L9" i="93"/>
  <c r="L8" i="93"/>
  <c r="L7" i="93"/>
  <c r="L6" i="93"/>
  <c r="L5" i="93"/>
  <c r="L4" i="93"/>
  <c r="L3" i="93"/>
  <c r="K1" i="93"/>
  <c r="J1" i="93"/>
  <c r="L159" i="92"/>
  <c r="L158" i="92"/>
  <c r="L157" i="92"/>
  <c r="L156" i="92"/>
  <c r="L155" i="92"/>
  <c r="L154" i="92"/>
  <c r="L153" i="92"/>
  <c r="L152" i="92"/>
  <c r="L151" i="92"/>
  <c r="L150" i="92"/>
  <c r="L149" i="92"/>
  <c r="L148" i="92"/>
  <c r="L147" i="92"/>
  <c r="L146" i="92"/>
  <c r="L145" i="92"/>
  <c r="L144" i="92"/>
  <c r="L143" i="92"/>
  <c r="L142" i="92"/>
  <c r="L141" i="92"/>
  <c r="L140" i="92"/>
  <c r="L139" i="92"/>
  <c r="L138" i="92"/>
  <c r="L137" i="92"/>
  <c r="L136" i="92"/>
  <c r="L135" i="92"/>
  <c r="L134" i="92"/>
  <c r="L133" i="92"/>
  <c r="L132" i="92"/>
  <c r="L131" i="92"/>
  <c r="L130" i="92"/>
  <c r="L129" i="92"/>
  <c r="L128" i="92"/>
  <c r="L127" i="92"/>
  <c r="L126" i="92"/>
  <c r="L125" i="92"/>
  <c r="L124" i="92"/>
  <c r="L123" i="92"/>
  <c r="L122" i="92"/>
  <c r="L121" i="92"/>
  <c r="L120" i="92"/>
  <c r="L119" i="92"/>
  <c r="L118" i="92"/>
  <c r="L117" i="92"/>
  <c r="L116" i="92"/>
  <c r="L115" i="92"/>
  <c r="L114" i="92"/>
  <c r="L113" i="92"/>
  <c r="L112" i="92"/>
  <c r="L111" i="92"/>
  <c r="L110" i="92"/>
  <c r="L109" i="92"/>
  <c r="L108" i="92"/>
  <c r="L107" i="92"/>
  <c r="L106" i="92"/>
  <c r="L105" i="92"/>
  <c r="L104" i="92"/>
  <c r="L103" i="92"/>
  <c r="L102" i="92"/>
  <c r="L101" i="92"/>
  <c r="L100" i="92"/>
  <c r="L99" i="92"/>
  <c r="L98" i="92"/>
  <c r="L97" i="92"/>
  <c r="L96" i="92"/>
  <c r="L95" i="92"/>
  <c r="L94" i="92"/>
  <c r="L93" i="92"/>
  <c r="L92" i="92"/>
  <c r="L91" i="92"/>
  <c r="L90" i="92"/>
  <c r="L89" i="92"/>
  <c r="L88" i="92"/>
  <c r="L87" i="92"/>
  <c r="L86" i="92"/>
  <c r="L85" i="92"/>
  <c r="L84" i="92"/>
  <c r="L83" i="92"/>
  <c r="L82" i="92"/>
  <c r="L81" i="92"/>
  <c r="L80" i="92"/>
  <c r="L79" i="92"/>
  <c r="L78" i="92"/>
  <c r="L77" i="92"/>
  <c r="L76" i="92"/>
  <c r="L75" i="92"/>
  <c r="L74" i="92"/>
  <c r="L73" i="92"/>
  <c r="L72" i="92"/>
  <c r="L71" i="92"/>
  <c r="L70" i="92"/>
  <c r="L69" i="92"/>
  <c r="L68" i="92"/>
  <c r="L67" i="92"/>
  <c r="L66" i="92"/>
  <c r="L65" i="92"/>
  <c r="L64" i="92"/>
  <c r="L63" i="92"/>
  <c r="L62" i="92"/>
  <c r="L61" i="92"/>
  <c r="L60" i="92"/>
  <c r="L59" i="92"/>
  <c r="L58" i="92"/>
  <c r="L57" i="92"/>
  <c r="L56" i="92"/>
  <c r="L55" i="92"/>
  <c r="L54" i="92"/>
  <c r="L53" i="92"/>
  <c r="L52" i="92"/>
  <c r="L51" i="92"/>
  <c r="L50" i="92"/>
  <c r="L49" i="92"/>
  <c r="L48" i="92"/>
  <c r="L47" i="92"/>
  <c r="L46" i="92"/>
  <c r="L45" i="92"/>
  <c r="L44" i="92"/>
  <c r="L43" i="92"/>
  <c r="L42" i="92"/>
  <c r="L41" i="92"/>
  <c r="L40" i="92"/>
  <c r="L39" i="92"/>
  <c r="L38" i="92"/>
  <c r="L37" i="92"/>
  <c r="L36" i="92"/>
  <c r="L35" i="92"/>
  <c r="L34" i="92"/>
  <c r="L33" i="92"/>
  <c r="L32" i="92"/>
  <c r="L31" i="92"/>
  <c r="P30" i="92"/>
  <c r="L30" i="92"/>
  <c r="S29" i="92"/>
  <c r="L29" i="92"/>
  <c r="L28" i="92"/>
  <c r="P27" i="92"/>
  <c r="L27" i="92"/>
  <c r="C27" i="92"/>
  <c r="S26" i="92"/>
  <c r="P26" i="92"/>
  <c r="L26" i="92"/>
  <c r="F26" i="92"/>
  <c r="C26" i="92"/>
  <c r="S25" i="92"/>
  <c r="P25" i="92"/>
  <c r="L25" i="92"/>
  <c r="F25" i="92"/>
  <c r="C25" i="92"/>
  <c r="S24" i="92"/>
  <c r="P24" i="92"/>
  <c r="L24" i="92"/>
  <c r="F24" i="92"/>
  <c r="C24" i="92"/>
  <c r="S23" i="92"/>
  <c r="P23" i="92"/>
  <c r="L23" i="92"/>
  <c r="F23" i="92"/>
  <c r="C23" i="92"/>
  <c r="S22" i="92"/>
  <c r="P22" i="92"/>
  <c r="L22" i="92"/>
  <c r="F22" i="92"/>
  <c r="C22" i="92"/>
  <c r="K20" i="92"/>
  <c r="J20" i="92"/>
  <c r="L18" i="92"/>
  <c r="L17" i="92"/>
  <c r="L16" i="92"/>
  <c r="L15" i="92"/>
  <c r="L14" i="92"/>
  <c r="L13" i="92"/>
  <c r="L12" i="92"/>
  <c r="L11" i="92"/>
  <c r="L10" i="92"/>
  <c r="L9" i="92"/>
  <c r="L8" i="92"/>
  <c r="L7" i="92"/>
  <c r="L6" i="92"/>
  <c r="L5" i="92"/>
  <c r="L4" i="92"/>
  <c r="L3" i="92"/>
  <c r="K1" i="92"/>
  <c r="J1" i="92"/>
  <c r="L167" i="91"/>
  <c r="L166" i="91"/>
  <c r="L165" i="91"/>
  <c r="L164" i="91"/>
  <c r="L163" i="91"/>
  <c r="L162" i="91"/>
  <c r="L161" i="91"/>
  <c r="L160" i="91"/>
  <c r="L159" i="91"/>
  <c r="L158" i="91"/>
  <c r="L157" i="91"/>
  <c r="L156" i="91"/>
  <c r="L155" i="91"/>
  <c r="L154" i="91"/>
  <c r="L153" i="91"/>
  <c r="L152" i="91"/>
  <c r="L151" i="91"/>
  <c r="L150" i="91"/>
  <c r="L149" i="91"/>
  <c r="L148" i="91"/>
  <c r="L147" i="91"/>
  <c r="L146" i="91"/>
  <c r="L145" i="91"/>
  <c r="L144" i="91"/>
  <c r="L143" i="91"/>
  <c r="L142" i="91"/>
  <c r="L141" i="91"/>
  <c r="L140" i="91"/>
  <c r="L139" i="91"/>
  <c r="L138" i="91"/>
  <c r="L137" i="91"/>
  <c r="L136" i="91"/>
  <c r="L135" i="91"/>
  <c r="L134" i="91"/>
  <c r="L133" i="91"/>
  <c r="L132" i="91"/>
  <c r="L131" i="91"/>
  <c r="L130" i="91"/>
  <c r="L129" i="91"/>
  <c r="L128" i="91"/>
  <c r="L127" i="91"/>
  <c r="L126" i="91"/>
  <c r="L125" i="91"/>
  <c r="L124" i="91"/>
  <c r="L123" i="91"/>
  <c r="L122" i="91"/>
  <c r="L121" i="91"/>
  <c r="L120" i="91"/>
  <c r="L119" i="91"/>
  <c r="L118" i="91"/>
  <c r="L117" i="91"/>
  <c r="L116" i="91"/>
  <c r="L115" i="91"/>
  <c r="L114" i="91"/>
  <c r="L113" i="91"/>
  <c r="L112" i="91"/>
  <c r="L111" i="91"/>
  <c r="L110" i="91"/>
  <c r="L109" i="91"/>
  <c r="L108" i="91"/>
  <c r="L107" i="91"/>
  <c r="L106" i="91"/>
  <c r="L105" i="91"/>
  <c r="L104" i="91"/>
  <c r="L103" i="91"/>
  <c r="L102" i="91"/>
  <c r="L101" i="91"/>
  <c r="L100" i="91"/>
  <c r="L99" i="91"/>
  <c r="L98" i="91"/>
  <c r="L97" i="91"/>
  <c r="L96" i="91"/>
  <c r="L95" i="91"/>
  <c r="L94" i="91"/>
  <c r="L93" i="91"/>
  <c r="L92" i="91"/>
  <c r="L91" i="91"/>
  <c r="L90" i="91"/>
  <c r="L89" i="91"/>
  <c r="L88" i="91"/>
  <c r="L87" i="91"/>
  <c r="L86" i="91"/>
  <c r="L85" i="91"/>
  <c r="L84" i="91"/>
  <c r="L83" i="91"/>
  <c r="L82" i="91"/>
  <c r="L81" i="91"/>
  <c r="L80" i="91"/>
  <c r="L79" i="91"/>
  <c r="L78" i="91"/>
  <c r="L77" i="91"/>
  <c r="L76" i="91"/>
  <c r="L75" i="91"/>
  <c r="L74" i="91"/>
  <c r="L73" i="91"/>
  <c r="L72" i="91"/>
  <c r="L71" i="91"/>
  <c r="L70" i="91"/>
  <c r="L69" i="91"/>
  <c r="L68" i="91"/>
  <c r="L67" i="91"/>
  <c r="L66" i="91"/>
  <c r="L65" i="91"/>
  <c r="L64" i="91"/>
  <c r="L63" i="91"/>
  <c r="L62" i="91"/>
  <c r="L61" i="91"/>
  <c r="L60" i="91"/>
  <c r="L59" i="91"/>
  <c r="L58" i="91"/>
  <c r="L57" i="91"/>
  <c r="L56" i="91"/>
  <c r="L55" i="91"/>
  <c r="L54" i="91"/>
  <c r="L53" i="91"/>
  <c r="L52" i="91"/>
  <c r="L51" i="91"/>
  <c r="L50" i="91"/>
  <c r="L49" i="91"/>
  <c r="L48" i="91"/>
  <c r="L47" i="91"/>
  <c r="L46" i="91"/>
  <c r="L45" i="91"/>
  <c r="L44" i="91"/>
  <c r="L43" i="91"/>
  <c r="L42" i="91"/>
  <c r="L41" i="91"/>
  <c r="L40" i="91"/>
  <c r="L39" i="91"/>
  <c r="L38" i="91"/>
  <c r="L37" i="91"/>
  <c r="L36" i="91"/>
  <c r="L35" i="91"/>
  <c r="L34" i="91"/>
  <c r="L33" i="91"/>
  <c r="L32" i="91"/>
  <c r="L31" i="91"/>
  <c r="P30" i="91"/>
  <c r="L30" i="91"/>
  <c r="S29" i="91"/>
  <c r="L29" i="91"/>
  <c r="L28" i="91"/>
  <c r="P27" i="91"/>
  <c r="L27" i="91"/>
  <c r="C27" i="91"/>
  <c r="S26" i="91"/>
  <c r="P26" i="91"/>
  <c r="L26" i="91"/>
  <c r="F26" i="91"/>
  <c r="C26" i="91"/>
  <c r="S25" i="91"/>
  <c r="P25" i="91"/>
  <c r="L25" i="91"/>
  <c r="F25" i="91"/>
  <c r="C25" i="91"/>
  <c r="S24" i="91"/>
  <c r="P24" i="91"/>
  <c r="L24" i="91"/>
  <c r="F24" i="91"/>
  <c r="C24" i="91"/>
  <c r="S23" i="91"/>
  <c r="P23" i="91"/>
  <c r="L23" i="91"/>
  <c r="F23" i="91"/>
  <c r="C23" i="91"/>
  <c r="S22" i="91"/>
  <c r="P22" i="91"/>
  <c r="L22" i="91"/>
  <c r="F22" i="91"/>
  <c r="C22" i="91"/>
  <c r="K20" i="91"/>
  <c r="J20" i="91"/>
  <c r="L18" i="91"/>
  <c r="L17" i="91"/>
  <c r="L16" i="91"/>
  <c r="L15" i="91"/>
  <c r="L14" i="91"/>
  <c r="L13" i="91"/>
  <c r="L12" i="91"/>
  <c r="L11" i="91"/>
  <c r="L10" i="91"/>
  <c r="L9" i="91"/>
  <c r="L8" i="91"/>
  <c r="L7" i="91"/>
  <c r="L6" i="91"/>
  <c r="L5" i="91"/>
  <c r="L4" i="91"/>
  <c r="L3" i="91"/>
  <c r="K1" i="91"/>
  <c r="J1" i="91"/>
  <c r="L163" i="90"/>
  <c r="L162" i="90"/>
  <c r="L161" i="90"/>
  <c r="L160" i="90"/>
  <c r="L159" i="90"/>
  <c r="L158" i="90"/>
  <c r="L157" i="90"/>
  <c r="L156" i="90"/>
  <c r="L155" i="90"/>
  <c r="L154" i="90"/>
  <c r="L153" i="90"/>
  <c r="L152" i="90"/>
  <c r="L151" i="90"/>
  <c r="L150" i="90"/>
  <c r="L149" i="90"/>
  <c r="L148" i="90"/>
  <c r="L147" i="90"/>
  <c r="L146" i="90"/>
  <c r="L145" i="90"/>
  <c r="L144" i="90"/>
  <c r="L143" i="90"/>
  <c r="L142" i="90"/>
  <c r="L141" i="90"/>
  <c r="L140" i="90"/>
  <c r="L139" i="90"/>
  <c r="L138" i="90"/>
  <c r="L137" i="90"/>
  <c r="L136" i="90"/>
  <c r="L135" i="90"/>
  <c r="L134" i="90"/>
  <c r="L133" i="90"/>
  <c r="L132" i="90"/>
  <c r="L131" i="90"/>
  <c r="L130" i="90"/>
  <c r="L129" i="90"/>
  <c r="L128" i="90"/>
  <c r="L127" i="90"/>
  <c r="L126" i="90"/>
  <c r="L125" i="90"/>
  <c r="L124" i="90"/>
  <c r="L123" i="90"/>
  <c r="L122" i="90"/>
  <c r="L121" i="90"/>
  <c r="L120" i="90"/>
  <c r="L119" i="90"/>
  <c r="L118" i="90"/>
  <c r="L117" i="90"/>
  <c r="L116" i="90"/>
  <c r="L115" i="90"/>
  <c r="L114" i="90"/>
  <c r="L113" i="90"/>
  <c r="L112" i="90"/>
  <c r="L111" i="90"/>
  <c r="L110" i="90"/>
  <c r="L109" i="90"/>
  <c r="L108" i="90"/>
  <c r="L107" i="90"/>
  <c r="L106" i="90"/>
  <c r="L105" i="90"/>
  <c r="L104" i="90"/>
  <c r="L103" i="90"/>
  <c r="L102" i="90"/>
  <c r="L101" i="90"/>
  <c r="L100" i="90"/>
  <c r="L99" i="90"/>
  <c r="L98" i="90"/>
  <c r="L97" i="90"/>
  <c r="L96" i="90"/>
  <c r="L95" i="90"/>
  <c r="L94" i="90"/>
  <c r="L93" i="90"/>
  <c r="L92" i="90"/>
  <c r="L91" i="90"/>
  <c r="L90" i="90"/>
  <c r="L89" i="90"/>
  <c r="L88" i="90"/>
  <c r="L87" i="90"/>
  <c r="L86" i="90"/>
  <c r="L85" i="90"/>
  <c r="L84" i="90"/>
  <c r="L83" i="90"/>
  <c r="L82" i="90"/>
  <c r="L81" i="90"/>
  <c r="L80" i="90"/>
  <c r="L79" i="90"/>
  <c r="L78" i="90"/>
  <c r="L77" i="90"/>
  <c r="L76" i="90"/>
  <c r="L75" i="90"/>
  <c r="L74" i="90"/>
  <c r="L73" i="90"/>
  <c r="L72" i="90"/>
  <c r="L71" i="90"/>
  <c r="L70" i="90"/>
  <c r="L69" i="90"/>
  <c r="L68" i="90"/>
  <c r="L67" i="90"/>
  <c r="L66" i="90"/>
  <c r="L65" i="90"/>
  <c r="L64" i="90"/>
  <c r="L63" i="90"/>
  <c r="L62" i="90"/>
  <c r="L61" i="90"/>
  <c r="L60" i="90"/>
  <c r="L59" i="90"/>
  <c r="L58" i="90"/>
  <c r="L57" i="90"/>
  <c r="L56" i="90"/>
  <c r="L55" i="90"/>
  <c r="L54" i="90"/>
  <c r="L53" i="90"/>
  <c r="L52" i="90"/>
  <c r="L51" i="90"/>
  <c r="L50" i="90"/>
  <c r="L49" i="90"/>
  <c r="L48" i="90"/>
  <c r="L47" i="90"/>
  <c r="L46" i="90"/>
  <c r="L45" i="90"/>
  <c r="L44" i="90"/>
  <c r="L43" i="90"/>
  <c r="L42" i="90"/>
  <c r="L41" i="90"/>
  <c r="L40" i="90"/>
  <c r="L39" i="90"/>
  <c r="L38" i="90"/>
  <c r="L37" i="90"/>
  <c r="L36" i="90"/>
  <c r="L35" i="90"/>
  <c r="L34" i="90"/>
  <c r="L33" i="90"/>
  <c r="L32" i="90"/>
  <c r="L31" i="90"/>
  <c r="P30" i="90"/>
  <c r="L30" i="90"/>
  <c r="S29" i="90"/>
  <c r="L29" i="90"/>
  <c r="L28" i="90"/>
  <c r="P27" i="90"/>
  <c r="L27" i="90"/>
  <c r="C27" i="90"/>
  <c r="S26" i="90"/>
  <c r="P26" i="90"/>
  <c r="L26" i="90"/>
  <c r="F26" i="90"/>
  <c r="C26" i="90"/>
  <c r="S25" i="90"/>
  <c r="P25" i="90"/>
  <c r="L25" i="90"/>
  <c r="F25" i="90"/>
  <c r="C25" i="90"/>
  <c r="S24" i="90"/>
  <c r="P24" i="90"/>
  <c r="L24" i="90"/>
  <c r="F24" i="90"/>
  <c r="C24" i="90"/>
  <c r="S23" i="90"/>
  <c r="P23" i="90"/>
  <c r="L23" i="90"/>
  <c r="F23" i="90"/>
  <c r="C23" i="90"/>
  <c r="S22" i="90"/>
  <c r="P22" i="90"/>
  <c r="L22" i="90"/>
  <c r="F22" i="90"/>
  <c r="C22" i="90"/>
  <c r="K20" i="90"/>
  <c r="J20" i="90"/>
  <c r="L18" i="90"/>
  <c r="L17" i="90"/>
  <c r="L16" i="90"/>
  <c r="L15" i="90"/>
  <c r="L14" i="90"/>
  <c r="L13" i="90"/>
  <c r="L12" i="90"/>
  <c r="L11" i="90"/>
  <c r="L10" i="90"/>
  <c r="L9" i="90"/>
  <c r="L8" i="90"/>
  <c r="L7" i="90"/>
  <c r="L6" i="90"/>
  <c r="L5" i="90"/>
  <c r="L4" i="90"/>
  <c r="L3" i="90"/>
  <c r="K1" i="90"/>
  <c r="J1" i="90"/>
  <c r="L124" i="89"/>
  <c r="L123" i="89"/>
  <c r="L122" i="89"/>
  <c r="L121" i="89"/>
  <c r="L120" i="89"/>
  <c r="L119" i="89"/>
  <c r="L118" i="89"/>
  <c r="L117" i="89"/>
  <c r="L116" i="89"/>
  <c r="L115" i="89"/>
  <c r="L114" i="89"/>
  <c r="L113" i="89"/>
  <c r="L112" i="89"/>
  <c r="L111" i="89"/>
  <c r="L110" i="89"/>
  <c r="L109" i="89"/>
  <c r="L108" i="89"/>
  <c r="L107" i="89"/>
  <c r="L106" i="89"/>
  <c r="L105" i="89"/>
  <c r="L104" i="89"/>
  <c r="L103" i="89"/>
  <c r="L102" i="89"/>
  <c r="L101" i="89"/>
  <c r="L100" i="89"/>
  <c r="L99" i="89"/>
  <c r="L98" i="89"/>
  <c r="L97" i="89"/>
  <c r="L96" i="89"/>
  <c r="L95" i="89"/>
  <c r="L94" i="89"/>
  <c r="L93" i="89"/>
  <c r="L92" i="89"/>
  <c r="L91" i="89"/>
  <c r="L90" i="89"/>
  <c r="L89" i="89"/>
  <c r="L88" i="89"/>
  <c r="L87" i="89"/>
  <c r="L86" i="89"/>
  <c r="L85" i="89"/>
  <c r="L84" i="89"/>
  <c r="L83" i="89"/>
  <c r="L82" i="89"/>
  <c r="L81" i="89"/>
  <c r="L80" i="89"/>
  <c r="L79" i="89"/>
  <c r="L78" i="89"/>
  <c r="L77" i="89"/>
  <c r="L76" i="89"/>
  <c r="L75" i="89"/>
  <c r="L74" i="89"/>
  <c r="L73" i="89"/>
  <c r="L72" i="89"/>
  <c r="L71" i="89"/>
  <c r="L70" i="89"/>
  <c r="L69" i="89"/>
  <c r="L68" i="89"/>
  <c r="L67" i="89"/>
  <c r="L66" i="89"/>
  <c r="L65" i="89"/>
  <c r="L64" i="89"/>
  <c r="L63" i="89"/>
  <c r="L62" i="89"/>
  <c r="L61" i="89"/>
  <c r="L60" i="89"/>
  <c r="L59" i="89"/>
  <c r="L58" i="89"/>
  <c r="L57" i="89"/>
  <c r="L56" i="89"/>
  <c r="L55" i="89"/>
  <c r="L54" i="89"/>
  <c r="L53" i="89"/>
  <c r="L52" i="89"/>
  <c r="L51" i="89"/>
  <c r="L50" i="89"/>
  <c r="L49" i="89"/>
  <c r="L48" i="89"/>
  <c r="L47" i="89"/>
  <c r="L46" i="89"/>
  <c r="L45" i="89"/>
  <c r="L44" i="89"/>
  <c r="L43" i="89"/>
  <c r="L42" i="89"/>
  <c r="L41" i="89"/>
  <c r="L40" i="89"/>
  <c r="L39" i="89"/>
  <c r="L38" i="89"/>
  <c r="L37" i="89"/>
  <c r="L36" i="89"/>
  <c r="L35" i="89"/>
  <c r="L34" i="89"/>
  <c r="L33" i="89"/>
  <c r="L32" i="89"/>
  <c r="L31" i="89"/>
  <c r="P30" i="89"/>
  <c r="L30" i="89"/>
  <c r="S29" i="89"/>
  <c r="L29" i="89"/>
  <c r="L28" i="89"/>
  <c r="P27" i="89"/>
  <c r="L27" i="89"/>
  <c r="C27" i="89"/>
  <c r="S26" i="89"/>
  <c r="P26" i="89"/>
  <c r="L26" i="89"/>
  <c r="F26" i="89"/>
  <c r="C26" i="89"/>
  <c r="S25" i="89"/>
  <c r="P25" i="89"/>
  <c r="L25" i="89"/>
  <c r="F25" i="89"/>
  <c r="C25" i="89"/>
  <c r="S24" i="89"/>
  <c r="P24" i="89"/>
  <c r="L24" i="89"/>
  <c r="F24" i="89"/>
  <c r="C24" i="89"/>
  <c r="S23" i="89"/>
  <c r="P23" i="89"/>
  <c r="L23" i="89"/>
  <c r="F23" i="89"/>
  <c r="C23" i="89"/>
  <c r="S22" i="89"/>
  <c r="P22" i="89"/>
  <c r="L22" i="89"/>
  <c r="F22" i="89"/>
  <c r="C22" i="89"/>
  <c r="K20" i="89"/>
  <c r="J20" i="89"/>
  <c r="L18" i="89"/>
  <c r="L17" i="89"/>
  <c r="L16" i="89"/>
  <c r="L15" i="89"/>
  <c r="L14" i="89"/>
  <c r="L13" i="89"/>
  <c r="L12" i="89"/>
  <c r="L11" i="89"/>
  <c r="L10" i="89"/>
  <c r="L9" i="89"/>
  <c r="L8" i="89"/>
  <c r="L7" i="89"/>
  <c r="L6" i="89"/>
  <c r="L5" i="89"/>
  <c r="L4" i="89"/>
  <c r="L3" i="89"/>
  <c r="K1" i="89"/>
  <c r="J1" i="89"/>
  <c r="R26" i="87"/>
  <c r="L84" i="87"/>
  <c r="F29" i="95" a="1"/>
  <c r="F31" i="107" a="1"/>
  <c r="F29" i="91" a="1"/>
  <c r="C30" i="92" a="1"/>
  <c r="F31" i="103" a="1"/>
  <c r="C32" i="98" a="1"/>
  <c r="F29" i="94" a="1"/>
  <c r="C30" i="90" a="1"/>
  <c r="F29" i="92" a="1"/>
  <c r="C32" i="102" a="1"/>
  <c r="C30" i="96" a="1"/>
  <c r="F31" i="114" a="1"/>
  <c r="C30" i="91" a="1"/>
  <c r="C30" i="93" a="1"/>
  <c r="C32" i="114" a="1"/>
  <c r="F31" i="113" a="1"/>
  <c r="F29" i="90" a="1"/>
  <c r="C32" i="108" a="1"/>
  <c r="F31" i="108" a="1"/>
  <c r="C32" i="106" a="1"/>
  <c r="F29" i="96" a="1"/>
  <c r="C30" i="94" a="1"/>
  <c r="C32" i="104" a="1"/>
  <c r="F31" i="109" a="1"/>
  <c r="C32" i="113" a="1"/>
  <c r="C32" i="99" a="1"/>
  <c r="C32" i="100" a="1"/>
  <c r="F31" i="99" a="1"/>
  <c r="C32" i="97" a="1"/>
  <c r="C32" i="107" a="1"/>
  <c r="C32" i="101" a="1"/>
  <c r="C30" i="95" a="1"/>
  <c r="F31" i="106" a="1"/>
  <c r="C32" i="105" a="1"/>
  <c r="C32" i="109" a="1"/>
  <c r="C32" i="112" a="1"/>
  <c r="F29" i="93" a="1"/>
  <c r="F31" i="105" a="1"/>
  <c r="F31" i="110" a="1"/>
  <c r="F31" i="112" a="1"/>
  <c r="F31" i="102" a="1"/>
  <c r="F31" i="98" a="1"/>
  <c r="F31" i="104" a="1"/>
  <c r="C32" i="103" a="1"/>
  <c r="F31" i="100" a="1"/>
  <c r="F31" i="97" a="1"/>
  <c r="C32" i="110" a="1"/>
  <c r="F31" i="101" a="1"/>
  <c r="P32" i="113" l="1"/>
  <c r="S31" i="113"/>
  <c r="F31" i="114"/>
  <c r="C32" i="114"/>
  <c r="S31" i="112"/>
  <c r="C32" i="113"/>
  <c r="F31" i="113"/>
  <c r="C32" i="112"/>
  <c r="F31" i="112"/>
  <c r="S31" i="109"/>
  <c r="C32" i="110"/>
  <c r="F31" i="110"/>
  <c r="P32" i="108"/>
  <c r="S31" i="107"/>
  <c r="F31" i="109"/>
  <c r="C32" i="109"/>
  <c r="P32" i="107"/>
  <c r="C32" i="108"/>
  <c r="F31" i="108"/>
  <c r="P32" i="106"/>
  <c r="C32" i="107"/>
  <c r="F31" i="107"/>
  <c r="S31" i="105"/>
  <c r="C32" i="106"/>
  <c r="F31" i="106"/>
  <c r="P32" i="104"/>
  <c r="P32" i="103"/>
  <c r="C32" i="105"/>
  <c r="F31" i="105"/>
  <c r="S31" i="102"/>
  <c r="F31" i="104"/>
  <c r="C32" i="104"/>
  <c r="P32" i="102"/>
  <c r="C32" i="103"/>
  <c r="F31" i="103"/>
  <c r="P32" i="101"/>
  <c r="S31" i="101"/>
  <c r="F31" i="102"/>
  <c r="C32" i="102"/>
  <c r="S31" i="100"/>
  <c r="C32" i="101"/>
  <c r="F31" i="101"/>
  <c r="S31" i="99"/>
  <c r="P32" i="99"/>
  <c r="P32" i="98"/>
  <c r="C32" i="100"/>
  <c r="F31" i="100"/>
  <c r="S31" i="98"/>
  <c r="F31" i="99"/>
  <c r="C32" i="99"/>
  <c r="S31" i="97"/>
  <c r="C32" i="98"/>
  <c r="F31" i="98"/>
  <c r="P32" i="96"/>
  <c r="F31" i="97"/>
  <c r="C32" i="97"/>
  <c r="S27" i="94"/>
  <c r="L1" i="94"/>
  <c r="S27" i="95"/>
  <c r="P28" i="95"/>
  <c r="F29" i="96"/>
  <c r="L20" i="95"/>
  <c r="L1" i="95"/>
  <c r="C30" i="96"/>
  <c r="F27" i="95"/>
  <c r="C28" i="95"/>
  <c r="P28" i="94"/>
  <c r="P32" i="94" s="1"/>
  <c r="L20" i="94"/>
  <c r="F27" i="94"/>
  <c r="S31" i="94" s="1"/>
  <c r="C28" i="94"/>
  <c r="F29" i="95"/>
  <c r="C30" i="95"/>
  <c r="L122" i="93"/>
  <c r="F27" i="93"/>
  <c r="L1" i="93"/>
  <c r="L1" i="92"/>
  <c r="S27" i="89"/>
  <c r="S27" i="93"/>
  <c r="S31" i="93" s="1"/>
  <c r="P28" i="93"/>
  <c r="L20" i="93"/>
  <c r="C28" i="93"/>
  <c r="C30" i="94"/>
  <c r="F29" i="94"/>
  <c r="S27" i="92"/>
  <c r="S31" i="92" s="1"/>
  <c r="P28" i="92"/>
  <c r="P32" i="92" s="1"/>
  <c r="L20" i="92"/>
  <c r="F27" i="92"/>
  <c r="C28" i="92"/>
  <c r="F29" i="93"/>
  <c r="C30" i="93"/>
  <c r="S27" i="91"/>
  <c r="P28" i="91"/>
  <c r="L20" i="91"/>
  <c r="L1" i="91"/>
  <c r="F27" i="91"/>
  <c r="C28" i="91"/>
  <c r="F29" i="92"/>
  <c r="C30" i="92"/>
  <c r="S27" i="90"/>
  <c r="P28" i="90"/>
  <c r="L20" i="90"/>
  <c r="L1" i="90"/>
  <c r="F27" i="90"/>
  <c r="C28" i="90"/>
  <c r="F29" i="91"/>
  <c r="C30" i="91"/>
  <c r="P28" i="89"/>
  <c r="L20" i="89"/>
  <c r="L1" i="89"/>
  <c r="F27" i="89"/>
  <c r="S31" i="89" s="1"/>
  <c r="C28" i="89"/>
  <c r="C30" i="90"/>
  <c r="F29" i="90"/>
  <c r="L133" i="88"/>
  <c r="L132" i="88"/>
  <c r="L131" i="88"/>
  <c r="L130" i="88"/>
  <c r="L129" i="88"/>
  <c r="L128" i="88"/>
  <c r="L127" i="88"/>
  <c r="L126" i="88"/>
  <c r="L125" i="88"/>
  <c r="L124" i="88"/>
  <c r="L123" i="88"/>
  <c r="L122" i="88"/>
  <c r="L121" i="88"/>
  <c r="L120" i="88"/>
  <c r="L119" i="88"/>
  <c r="L118" i="88"/>
  <c r="L117" i="88"/>
  <c r="L116" i="88"/>
  <c r="L115" i="88"/>
  <c r="L114" i="88"/>
  <c r="L113" i="88"/>
  <c r="L112" i="88"/>
  <c r="L111" i="88"/>
  <c r="L110" i="88"/>
  <c r="L109" i="88"/>
  <c r="L108" i="88"/>
  <c r="L107" i="88"/>
  <c r="L106" i="88"/>
  <c r="L105" i="88"/>
  <c r="L104" i="88"/>
  <c r="L103" i="88"/>
  <c r="L102" i="88"/>
  <c r="L101" i="88"/>
  <c r="L100" i="88"/>
  <c r="L99" i="88"/>
  <c r="L98" i="88"/>
  <c r="L97" i="88"/>
  <c r="L96" i="88"/>
  <c r="L95" i="88"/>
  <c r="L94" i="88"/>
  <c r="L93" i="88"/>
  <c r="L92" i="88"/>
  <c r="L91" i="88"/>
  <c r="L90" i="88"/>
  <c r="L89" i="88"/>
  <c r="L88" i="88"/>
  <c r="L87" i="88"/>
  <c r="L86" i="88"/>
  <c r="L85" i="88"/>
  <c r="L84" i="88"/>
  <c r="L83" i="88"/>
  <c r="L82" i="88"/>
  <c r="L81" i="88"/>
  <c r="L80" i="88"/>
  <c r="L79" i="88"/>
  <c r="L78" i="88"/>
  <c r="L77" i="88"/>
  <c r="L76" i="88"/>
  <c r="L75" i="88"/>
  <c r="L74" i="88"/>
  <c r="L73" i="88"/>
  <c r="L72" i="88"/>
  <c r="L71" i="88"/>
  <c r="L70" i="88"/>
  <c r="L69" i="88"/>
  <c r="L68" i="88"/>
  <c r="L67" i="88"/>
  <c r="L66" i="88"/>
  <c r="L65" i="88"/>
  <c r="L64" i="88"/>
  <c r="L63" i="88"/>
  <c r="L62" i="88"/>
  <c r="L61" i="88"/>
  <c r="L60" i="88"/>
  <c r="L59" i="88"/>
  <c r="L58" i="88"/>
  <c r="L57" i="88"/>
  <c r="L56" i="88"/>
  <c r="L55" i="88"/>
  <c r="L54" i="88"/>
  <c r="L53" i="88"/>
  <c r="L52" i="88"/>
  <c r="L51" i="88"/>
  <c r="L50" i="88"/>
  <c r="L49" i="88"/>
  <c r="L48" i="88"/>
  <c r="L47" i="88"/>
  <c r="L46" i="88"/>
  <c r="L45" i="88"/>
  <c r="L44" i="88"/>
  <c r="L43" i="88"/>
  <c r="L42" i="88"/>
  <c r="L41" i="88"/>
  <c r="L40" i="88"/>
  <c r="L39" i="88"/>
  <c r="L38" i="88"/>
  <c r="L37" i="88"/>
  <c r="L36" i="88"/>
  <c r="L35" i="88"/>
  <c r="L34" i="88"/>
  <c r="L33" i="88"/>
  <c r="L32" i="88"/>
  <c r="L31" i="88"/>
  <c r="P30" i="88"/>
  <c r="L30" i="88"/>
  <c r="S29" i="88"/>
  <c r="L29" i="88"/>
  <c r="L28" i="88"/>
  <c r="P27" i="88"/>
  <c r="L27" i="88"/>
  <c r="C27" i="88"/>
  <c r="S26" i="88"/>
  <c r="P26" i="88"/>
  <c r="L26" i="88"/>
  <c r="F26" i="88"/>
  <c r="C26" i="88"/>
  <c r="S25" i="88"/>
  <c r="P25" i="88"/>
  <c r="L25" i="88"/>
  <c r="F25" i="88"/>
  <c r="C25" i="88"/>
  <c r="S24" i="88"/>
  <c r="P24" i="88"/>
  <c r="L24" i="88"/>
  <c r="F24" i="88"/>
  <c r="C24" i="88"/>
  <c r="S23" i="88"/>
  <c r="P23" i="88"/>
  <c r="L23" i="88"/>
  <c r="F23" i="88"/>
  <c r="C23" i="88"/>
  <c r="S22" i="88"/>
  <c r="P22" i="88"/>
  <c r="L22" i="88"/>
  <c r="F22" i="88"/>
  <c r="C22" i="88"/>
  <c r="K20" i="88"/>
  <c r="J20" i="88"/>
  <c r="L18" i="88"/>
  <c r="L17" i="88"/>
  <c r="L16" i="88"/>
  <c r="L15" i="88"/>
  <c r="L14" i="88"/>
  <c r="L13" i="88"/>
  <c r="L12" i="88"/>
  <c r="L11" i="88"/>
  <c r="L10" i="88"/>
  <c r="L9" i="88"/>
  <c r="L8" i="88"/>
  <c r="L7" i="88"/>
  <c r="L6" i="88"/>
  <c r="L5" i="88"/>
  <c r="L4" i="88"/>
  <c r="L3" i="88"/>
  <c r="K1" i="88"/>
  <c r="J1" i="88"/>
  <c r="J96" i="86"/>
  <c r="F31" i="96" a="1"/>
  <c r="F31" i="92" a="1"/>
  <c r="C32" i="93" a="1"/>
  <c r="C32" i="90" a="1"/>
  <c r="C32" i="92" a="1"/>
  <c r="F31" i="91" a="1"/>
  <c r="C32" i="91" a="1"/>
  <c r="F29" i="89" a="1"/>
  <c r="F31" i="90" a="1"/>
  <c r="C30" i="89" a="1"/>
  <c r="C32" i="96" a="1"/>
  <c r="C32" i="94" a="1"/>
  <c r="C32" i="95" a="1"/>
  <c r="F31" i="93" a="1"/>
  <c r="F31" i="95" a="1"/>
  <c r="F31" i="94" a="1"/>
  <c r="S31" i="95" l="1"/>
  <c r="P32" i="95"/>
  <c r="F31" i="96"/>
  <c r="C32" i="96"/>
  <c r="F31" i="95"/>
  <c r="C32" i="95"/>
  <c r="P32" i="93"/>
  <c r="C32" i="94"/>
  <c r="F31" i="94"/>
  <c r="F31" i="93"/>
  <c r="C32" i="93"/>
  <c r="S31" i="91"/>
  <c r="P32" i="91"/>
  <c r="C32" i="92"/>
  <c r="F31" i="92"/>
  <c r="S31" i="90"/>
  <c r="P32" i="90"/>
  <c r="F31" i="91"/>
  <c r="C32" i="91"/>
  <c r="P32" i="89"/>
  <c r="C32" i="90"/>
  <c r="F31" i="90"/>
  <c r="S27" i="88"/>
  <c r="P28" i="88"/>
  <c r="L20" i="88"/>
  <c r="C30" i="89"/>
  <c r="F29" i="89"/>
  <c r="L1" i="88"/>
  <c r="F27" i="88"/>
  <c r="C28" i="88"/>
  <c r="L155" i="87"/>
  <c r="L154" i="87"/>
  <c r="L153" i="87"/>
  <c r="L152" i="87"/>
  <c r="L151" i="87"/>
  <c r="L150" i="87"/>
  <c r="L149" i="87"/>
  <c r="L148" i="87"/>
  <c r="L147" i="87"/>
  <c r="L146" i="87"/>
  <c r="L145" i="87"/>
  <c r="L144" i="87"/>
  <c r="L143" i="87"/>
  <c r="L142" i="87"/>
  <c r="L141" i="87"/>
  <c r="L140" i="87"/>
  <c r="L139" i="87"/>
  <c r="L138" i="87"/>
  <c r="L137" i="87"/>
  <c r="L136" i="87"/>
  <c r="L135" i="87"/>
  <c r="L134" i="87"/>
  <c r="L133" i="87"/>
  <c r="L132" i="87"/>
  <c r="L131" i="87"/>
  <c r="L130" i="87"/>
  <c r="L129" i="87"/>
  <c r="L128" i="87"/>
  <c r="L127" i="87"/>
  <c r="L126" i="87"/>
  <c r="L125" i="87"/>
  <c r="L124" i="87"/>
  <c r="L123" i="87"/>
  <c r="L122" i="87"/>
  <c r="L121" i="87"/>
  <c r="L120" i="87"/>
  <c r="L119" i="87"/>
  <c r="L118" i="87"/>
  <c r="L117" i="87"/>
  <c r="L116" i="87"/>
  <c r="L115" i="87"/>
  <c r="L114" i="87"/>
  <c r="L113" i="87"/>
  <c r="L112" i="87"/>
  <c r="L111" i="87"/>
  <c r="L110" i="87"/>
  <c r="L109" i="87"/>
  <c r="L108" i="87"/>
  <c r="L107" i="87"/>
  <c r="L106" i="87"/>
  <c r="L105" i="87"/>
  <c r="L104" i="87"/>
  <c r="L103" i="87"/>
  <c r="L102" i="87"/>
  <c r="L101" i="87"/>
  <c r="L100" i="87"/>
  <c r="L99" i="87"/>
  <c r="L98" i="87"/>
  <c r="L97" i="87"/>
  <c r="L96" i="87"/>
  <c r="L95" i="87"/>
  <c r="L94" i="87"/>
  <c r="L93" i="87"/>
  <c r="L92" i="87"/>
  <c r="L91" i="87"/>
  <c r="L90" i="87"/>
  <c r="L89" i="87"/>
  <c r="L88" i="87"/>
  <c r="L87" i="87"/>
  <c r="L86" i="87"/>
  <c r="L85" i="87"/>
  <c r="L83" i="87"/>
  <c r="L82" i="87"/>
  <c r="L81" i="87"/>
  <c r="L80" i="87"/>
  <c r="L79" i="87"/>
  <c r="L78" i="87"/>
  <c r="L77" i="87"/>
  <c r="L76" i="87"/>
  <c r="L75" i="87"/>
  <c r="L74" i="87"/>
  <c r="L73" i="87"/>
  <c r="L72" i="87"/>
  <c r="L71" i="87"/>
  <c r="L70" i="87"/>
  <c r="L69" i="87"/>
  <c r="L68" i="87"/>
  <c r="L67" i="87"/>
  <c r="L66" i="87"/>
  <c r="L65" i="87"/>
  <c r="L64" i="87"/>
  <c r="L63" i="87"/>
  <c r="L62" i="87"/>
  <c r="L61" i="87"/>
  <c r="L60" i="87"/>
  <c r="L59" i="87"/>
  <c r="L58" i="87"/>
  <c r="L57" i="87"/>
  <c r="L56" i="87"/>
  <c r="L55" i="87"/>
  <c r="L54" i="87"/>
  <c r="L53" i="87"/>
  <c r="L52" i="87"/>
  <c r="L51" i="87"/>
  <c r="L50" i="87"/>
  <c r="L49" i="87"/>
  <c r="L48" i="87"/>
  <c r="L47" i="87"/>
  <c r="L46" i="87"/>
  <c r="L45" i="87"/>
  <c r="L44" i="87"/>
  <c r="L43" i="87"/>
  <c r="L42" i="87"/>
  <c r="L41" i="87"/>
  <c r="L40" i="87"/>
  <c r="L39" i="87"/>
  <c r="L38" i="87"/>
  <c r="L37" i="87"/>
  <c r="L36" i="87"/>
  <c r="L35" i="87"/>
  <c r="L34" i="87"/>
  <c r="L33" i="87"/>
  <c r="L32" i="87"/>
  <c r="L31" i="87"/>
  <c r="P30" i="87"/>
  <c r="L30" i="87"/>
  <c r="S29" i="87"/>
  <c r="L29" i="87"/>
  <c r="L28" i="87"/>
  <c r="P27" i="87"/>
  <c r="L27" i="87"/>
  <c r="C27" i="87"/>
  <c r="S26" i="87"/>
  <c r="P26" i="87"/>
  <c r="L26" i="87"/>
  <c r="F26" i="87"/>
  <c r="C26" i="87"/>
  <c r="S25" i="87"/>
  <c r="P25" i="87"/>
  <c r="L25" i="87"/>
  <c r="F25" i="87"/>
  <c r="C25" i="87"/>
  <c r="S24" i="87"/>
  <c r="P24" i="87"/>
  <c r="L24" i="87"/>
  <c r="F24" i="87"/>
  <c r="C24" i="87"/>
  <c r="S23" i="87"/>
  <c r="P23" i="87"/>
  <c r="L23" i="87"/>
  <c r="F23" i="87"/>
  <c r="C23" i="87"/>
  <c r="S22" i="87"/>
  <c r="P22" i="87"/>
  <c r="L22" i="87"/>
  <c r="F22" i="87"/>
  <c r="C22" i="87"/>
  <c r="K20" i="87"/>
  <c r="J20" i="87"/>
  <c r="L18" i="87"/>
  <c r="L17" i="87"/>
  <c r="L16" i="87"/>
  <c r="L15" i="87"/>
  <c r="L14" i="87"/>
  <c r="L13" i="87"/>
  <c r="L12" i="87"/>
  <c r="L11" i="87"/>
  <c r="L10" i="87"/>
  <c r="L9" i="87"/>
  <c r="L8" i="87"/>
  <c r="L7" i="87"/>
  <c r="L6" i="87"/>
  <c r="L5" i="87"/>
  <c r="L4" i="87"/>
  <c r="L3" i="87"/>
  <c r="K1" i="87"/>
  <c r="J1" i="87"/>
  <c r="L158" i="86"/>
  <c r="L157" i="86"/>
  <c r="L156" i="86"/>
  <c r="L155" i="86"/>
  <c r="L154" i="86"/>
  <c r="L153" i="86"/>
  <c r="L152" i="86"/>
  <c r="L151" i="86"/>
  <c r="L150" i="86"/>
  <c r="L149" i="86"/>
  <c r="L148" i="86"/>
  <c r="L147" i="86"/>
  <c r="L146" i="86"/>
  <c r="L145" i="86"/>
  <c r="L144" i="86"/>
  <c r="L143" i="86"/>
  <c r="L142" i="86"/>
  <c r="L141" i="86"/>
  <c r="L140" i="86"/>
  <c r="L139" i="86"/>
  <c r="L138" i="86"/>
  <c r="L137" i="86"/>
  <c r="L136" i="86"/>
  <c r="L135" i="86"/>
  <c r="L134" i="86"/>
  <c r="L133" i="86"/>
  <c r="L132" i="86"/>
  <c r="L131" i="86"/>
  <c r="L130" i="86"/>
  <c r="L129" i="86"/>
  <c r="L128" i="86"/>
  <c r="L127" i="86"/>
  <c r="L126" i="86"/>
  <c r="L125" i="86"/>
  <c r="L124" i="86"/>
  <c r="L123" i="86"/>
  <c r="L122" i="86"/>
  <c r="L121" i="86"/>
  <c r="L120" i="86"/>
  <c r="L119" i="86"/>
  <c r="L118" i="86"/>
  <c r="L117" i="86"/>
  <c r="L116" i="86"/>
  <c r="L115" i="86"/>
  <c r="L114" i="86"/>
  <c r="L113" i="86"/>
  <c r="L112" i="86"/>
  <c r="L111" i="86"/>
  <c r="L110" i="86"/>
  <c r="L109" i="86"/>
  <c r="L108" i="86"/>
  <c r="L107" i="86"/>
  <c r="L106" i="86"/>
  <c r="L105" i="86"/>
  <c r="L104" i="86"/>
  <c r="L103" i="86"/>
  <c r="L102" i="86"/>
  <c r="L101" i="86"/>
  <c r="L100" i="86"/>
  <c r="L99" i="86"/>
  <c r="L98" i="86"/>
  <c r="L97" i="86"/>
  <c r="L96" i="86"/>
  <c r="L95" i="86"/>
  <c r="L94" i="86"/>
  <c r="L93" i="86"/>
  <c r="L92" i="86"/>
  <c r="L91" i="86"/>
  <c r="L90" i="86"/>
  <c r="L89" i="86"/>
  <c r="L88" i="86"/>
  <c r="L87" i="86"/>
  <c r="L86" i="86"/>
  <c r="L85" i="86"/>
  <c r="L84" i="86"/>
  <c r="L83" i="86"/>
  <c r="L82" i="86"/>
  <c r="L81" i="86"/>
  <c r="L80" i="86"/>
  <c r="L79" i="86"/>
  <c r="L78" i="86"/>
  <c r="L77" i="86"/>
  <c r="L76" i="86"/>
  <c r="L75" i="86"/>
  <c r="L74" i="86"/>
  <c r="L73" i="86"/>
  <c r="L72" i="86"/>
  <c r="L71" i="86"/>
  <c r="L70" i="86"/>
  <c r="L69" i="86"/>
  <c r="L68" i="86"/>
  <c r="L67" i="86"/>
  <c r="L66" i="86"/>
  <c r="L65" i="86"/>
  <c r="L64" i="86"/>
  <c r="L63" i="86"/>
  <c r="L62" i="86"/>
  <c r="L61" i="86"/>
  <c r="L60" i="86"/>
  <c r="L59" i="86"/>
  <c r="L58" i="86"/>
  <c r="L57" i="86"/>
  <c r="L56" i="86"/>
  <c r="L55" i="86"/>
  <c r="L54" i="86"/>
  <c r="L53" i="86"/>
  <c r="L52" i="86"/>
  <c r="L51" i="86"/>
  <c r="L50" i="86"/>
  <c r="L49" i="86"/>
  <c r="L48" i="86"/>
  <c r="L47" i="86"/>
  <c r="L46" i="86"/>
  <c r="L45" i="86"/>
  <c r="L44" i="86"/>
  <c r="L43" i="86"/>
  <c r="L42" i="86"/>
  <c r="L41" i="86"/>
  <c r="L40" i="86"/>
  <c r="L39" i="86"/>
  <c r="L38" i="86"/>
  <c r="L37" i="86"/>
  <c r="L36" i="86"/>
  <c r="L35" i="86"/>
  <c r="L34" i="86"/>
  <c r="L33" i="86"/>
  <c r="L32" i="86"/>
  <c r="L31" i="86"/>
  <c r="P30" i="86"/>
  <c r="L30" i="86"/>
  <c r="S29" i="86"/>
  <c r="L29" i="86"/>
  <c r="L28" i="86"/>
  <c r="P27" i="86"/>
  <c r="L27" i="86"/>
  <c r="C27" i="86"/>
  <c r="S26" i="86"/>
  <c r="P26" i="86"/>
  <c r="L26" i="86"/>
  <c r="F26" i="86"/>
  <c r="C26" i="86"/>
  <c r="S25" i="86"/>
  <c r="P25" i="86"/>
  <c r="P28" i="86" s="1"/>
  <c r="L25" i="86"/>
  <c r="F25" i="86"/>
  <c r="C25" i="86"/>
  <c r="S24" i="86"/>
  <c r="P24" i="86"/>
  <c r="L24" i="86"/>
  <c r="F24" i="86"/>
  <c r="C24" i="86"/>
  <c r="S23" i="86"/>
  <c r="P23" i="86"/>
  <c r="L23" i="86"/>
  <c r="F23" i="86"/>
  <c r="C23" i="86"/>
  <c r="S22" i="86"/>
  <c r="P22" i="86"/>
  <c r="L22" i="86"/>
  <c r="F22" i="86"/>
  <c r="C22" i="86"/>
  <c r="K20" i="86"/>
  <c r="J20" i="86"/>
  <c r="L18" i="86"/>
  <c r="L17" i="86"/>
  <c r="L16" i="86"/>
  <c r="L15" i="86"/>
  <c r="L14" i="86"/>
  <c r="L13" i="86"/>
  <c r="L12" i="86"/>
  <c r="L11" i="86"/>
  <c r="L10" i="86"/>
  <c r="L9" i="86"/>
  <c r="L8" i="86"/>
  <c r="L7" i="86"/>
  <c r="L6" i="86"/>
  <c r="L5" i="86"/>
  <c r="L4" i="86"/>
  <c r="L3" i="86"/>
  <c r="K1" i="86"/>
  <c r="J1" i="86"/>
  <c r="O24" i="84"/>
  <c r="B24" i="84"/>
  <c r="L153" i="85"/>
  <c r="L152" i="85"/>
  <c r="L151" i="85"/>
  <c r="L150" i="85"/>
  <c r="L149" i="85"/>
  <c r="L148" i="85"/>
  <c r="L147" i="85"/>
  <c r="L146" i="85"/>
  <c r="L145" i="85"/>
  <c r="L144" i="85"/>
  <c r="L143" i="85"/>
  <c r="L142" i="85"/>
  <c r="L141" i="85"/>
  <c r="L140" i="85"/>
  <c r="L139" i="85"/>
  <c r="L138" i="85"/>
  <c r="L137" i="85"/>
  <c r="L136" i="85"/>
  <c r="L135" i="85"/>
  <c r="L134" i="85"/>
  <c r="L133" i="85"/>
  <c r="L132" i="85"/>
  <c r="L131" i="85"/>
  <c r="L130" i="85"/>
  <c r="L129" i="85"/>
  <c r="L128" i="85"/>
  <c r="L127" i="85"/>
  <c r="L126" i="85"/>
  <c r="L125" i="85"/>
  <c r="L124" i="85"/>
  <c r="L123" i="85"/>
  <c r="L122" i="85"/>
  <c r="L121" i="85"/>
  <c r="L120" i="85"/>
  <c r="L119" i="85"/>
  <c r="L118" i="85"/>
  <c r="L117" i="85"/>
  <c r="L116" i="85"/>
  <c r="L115" i="85"/>
  <c r="L114" i="85"/>
  <c r="L113" i="85"/>
  <c r="L112" i="85"/>
  <c r="L111" i="85"/>
  <c r="L110" i="85"/>
  <c r="L109" i="85"/>
  <c r="L108" i="85"/>
  <c r="L107" i="85"/>
  <c r="L106" i="85"/>
  <c r="L105" i="85"/>
  <c r="L104" i="85"/>
  <c r="L103" i="85"/>
  <c r="L102" i="85"/>
  <c r="L101" i="85"/>
  <c r="L100" i="85"/>
  <c r="L99" i="85"/>
  <c r="L98" i="85"/>
  <c r="L97" i="85"/>
  <c r="L96" i="85"/>
  <c r="L95" i="85"/>
  <c r="L94" i="85"/>
  <c r="L93" i="85"/>
  <c r="L92" i="85"/>
  <c r="L91" i="85"/>
  <c r="L90" i="85"/>
  <c r="L89" i="85"/>
  <c r="L88" i="85"/>
  <c r="L87" i="85"/>
  <c r="L86" i="85"/>
  <c r="L85" i="85"/>
  <c r="L84" i="85"/>
  <c r="L83" i="85"/>
  <c r="L82" i="85"/>
  <c r="L81" i="85"/>
  <c r="L80" i="85"/>
  <c r="L79" i="85"/>
  <c r="L78" i="85"/>
  <c r="L77" i="85"/>
  <c r="L76" i="85"/>
  <c r="L75" i="85"/>
  <c r="L74" i="85"/>
  <c r="L73" i="85"/>
  <c r="L72" i="85"/>
  <c r="L71" i="85"/>
  <c r="L70" i="85"/>
  <c r="L69" i="85"/>
  <c r="L68" i="85"/>
  <c r="L67" i="85"/>
  <c r="L66" i="85"/>
  <c r="L65" i="85"/>
  <c r="L64" i="85"/>
  <c r="L63" i="85"/>
  <c r="L62" i="85"/>
  <c r="L61" i="85"/>
  <c r="L60" i="85"/>
  <c r="L59" i="85"/>
  <c r="L58" i="85"/>
  <c r="L57" i="85"/>
  <c r="L56" i="85"/>
  <c r="L55" i="85"/>
  <c r="L54" i="85"/>
  <c r="L53" i="85"/>
  <c r="L52" i="85"/>
  <c r="L51" i="85"/>
  <c r="L50" i="85"/>
  <c r="L49" i="85"/>
  <c r="L48" i="85"/>
  <c r="L47" i="85"/>
  <c r="L46" i="85"/>
  <c r="L45" i="85"/>
  <c r="L44" i="85"/>
  <c r="L43" i="85"/>
  <c r="L42" i="85"/>
  <c r="L41" i="85"/>
  <c r="L40" i="85"/>
  <c r="L39" i="85"/>
  <c r="L38" i="85"/>
  <c r="L37" i="85"/>
  <c r="L36" i="85"/>
  <c r="L35" i="85"/>
  <c r="L34" i="85"/>
  <c r="L33" i="85"/>
  <c r="L32" i="85"/>
  <c r="L31" i="85"/>
  <c r="P30" i="85"/>
  <c r="L30" i="85"/>
  <c r="S29" i="85"/>
  <c r="L29" i="85"/>
  <c r="L28" i="85"/>
  <c r="P27" i="85"/>
  <c r="L27" i="85"/>
  <c r="C27" i="85"/>
  <c r="S26" i="85"/>
  <c r="P26" i="85"/>
  <c r="L26" i="85"/>
  <c r="F26" i="85"/>
  <c r="C26" i="85"/>
  <c r="S25" i="85"/>
  <c r="P25" i="85"/>
  <c r="L25" i="85"/>
  <c r="F25" i="85"/>
  <c r="C25" i="85"/>
  <c r="S24" i="85"/>
  <c r="P24" i="85"/>
  <c r="L24" i="85"/>
  <c r="F24" i="85"/>
  <c r="C24" i="85"/>
  <c r="S23" i="85"/>
  <c r="P23" i="85"/>
  <c r="L23" i="85"/>
  <c r="F23" i="85"/>
  <c r="C23" i="85"/>
  <c r="S22" i="85"/>
  <c r="P22" i="85"/>
  <c r="L22" i="85"/>
  <c r="F22" i="85"/>
  <c r="C22" i="85"/>
  <c r="K20" i="85"/>
  <c r="J20" i="85"/>
  <c r="L18" i="85"/>
  <c r="L17" i="85"/>
  <c r="L16" i="85"/>
  <c r="L15" i="85"/>
  <c r="L14" i="85"/>
  <c r="L13" i="85"/>
  <c r="L12" i="85"/>
  <c r="L11" i="85"/>
  <c r="L10" i="85"/>
  <c r="L9" i="85"/>
  <c r="L8" i="85"/>
  <c r="L7" i="85"/>
  <c r="L6" i="85"/>
  <c r="L5" i="85"/>
  <c r="L4" i="85"/>
  <c r="L3" i="85"/>
  <c r="K1" i="85"/>
  <c r="J1" i="85"/>
  <c r="O24" i="83"/>
  <c r="F29" i="86" a="1"/>
  <c r="F29" i="87" a="1"/>
  <c r="C30" i="87" a="1"/>
  <c r="F29" i="88" a="1"/>
  <c r="C30" i="86" a="1"/>
  <c r="F31" i="89" a="1"/>
  <c r="C30" i="88" a="1"/>
  <c r="C32" i="89" a="1"/>
  <c r="S31" i="88" l="1"/>
  <c r="P28" i="85"/>
  <c r="C28" i="85"/>
  <c r="P32" i="85" s="1"/>
  <c r="P32" i="88"/>
  <c r="F31" i="89"/>
  <c r="C32" i="89"/>
  <c r="P28" i="87"/>
  <c r="S27" i="87"/>
  <c r="L1" i="87"/>
  <c r="L20" i="87"/>
  <c r="F29" i="88"/>
  <c r="C30" i="88"/>
  <c r="F27" i="87"/>
  <c r="C28" i="87"/>
  <c r="S27" i="86"/>
  <c r="L20" i="86"/>
  <c r="F27" i="86"/>
  <c r="C28" i="86"/>
  <c r="P32" i="86" s="1"/>
  <c r="L1" i="86"/>
  <c r="F29" i="87"/>
  <c r="C30" i="87"/>
  <c r="S27" i="85"/>
  <c r="L20" i="85"/>
  <c r="L1" i="85"/>
  <c r="F27" i="85"/>
  <c r="F29" i="86"/>
  <c r="C30" i="86"/>
  <c r="B24" i="83"/>
  <c r="L154" i="84"/>
  <c r="L153" i="84"/>
  <c r="L152" i="84"/>
  <c r="L151" i="84"/>
  <c r="L150" i="84"/>
  <c r="L149" i="84"/>
  <c r="L148" i="84"/>
  <c r="L147" i="84"/>
  <c r="L146" i="84"/>
  <c r="L145" i="84"/>
  <c r="L144" i="84"/>
  <c r="L143" i="84"/>
  <c r="L142" i="84"/>
  <c r="L141" i="84"/>
  <c r="L140" i="84"/>
  <c r="L139" i="84"/>
  <c r="L138" i="84"/>
  <c r="L137" i="84"/>
  <c r="L136" i="84"/>
  <c r="L135" i="84"/>
  <c r="L134" i="84"/>
  <c r="L133" i="84"/>
  <c r="L132" i="84"/>
  <c r="L131" i="84"/>
  <c r="L130" i="84"/>
  <c r="L129" i="84"/>
  <c r="L128" i="84"/>
  <c r="L127" i="84"/>
  <c r="L126" i="84"/>
  <c r="L125" i="84"/>
  <c r="L124" i="84"/>
  <c r="L123" i="84"/>
  <c r="L122" i="84"/>
  <c r="L121" i="84"/>
  <c r="L120" i="84"/>
  <c r="L119" i="84"/>
  <c r="L118" i="84"/>
  <c r="L117" i="84"/>
  <c r="L116" i="84"/>
  <c r="L115" i="84"/>
  <c r="L114" i="84"/>
  <c r="L113" i="84"/>
  <c r="L112" i="84"/>
  <c r="L111" i="84"/>
  <c r="L110" i="84"/>
  <c r="L109" i="84"/>
  <c r="L108" i="84"/>
  <c r="L107" i="84"/>
  <c r="L106" i="84"/>
  <c r="L105" i="84"/>
  <c r="L104" i="84"/>
  <c r="L103" i="84"/>
  <c r="L102" i="84"/>
  <c r="L101" i="84"/>
  <c r="L100" i="84"/>
  <c r="L99" i="84"/>
  <c r="L98" i="84"/>
  <c r="L97" i="84"/>
  <c r="L96" i="84"/>
  <c r="L95" i="84"/>
  <c r="L94" i="84"/>
  <c r="L93" i="84"/>
  <c r="L92" i="84"/>
  <c r="L91" i="84"/>
  <c r="L90" i="84"/>
  <c r="L89" i="84"/>
  <c r="L88" i="84"/>
  <c r="L87" i="84"/>
  <c r="L86" i="84"/>
  <c r="L85" i="84"/>
  <c r="L84" i="84"/>
  <c r="L83" i="84"/>
  <c r="L82" i="84"/>
  <c r="L81" i="84"/>
  <c r="L80" i="84"/>
  <c r="L79" i="84"/>
  <c r="L78" i="84"/>
  <c r="L77" i="84"/>
  <c r="L76" i="84"/>
  <c r="L75" i="84"/>
  <c r="L74" i="84"/>
  <c r="L73" i="84"/>
  <c r="L72" i="84"/>
  <c r="L71" i="84"/>
  <c r="L70" i="84"/>
  <c r="L69" i="84"/>
  <c r="L68" i="84"/>
  <c r="L67" i="84"/>
  <c r="L66" i="84"/>
  <c r="L65" i="84"/>
  <c r="L64" i="84"/>
  <c r="L63" i="84"/>
  <c r="L62" i="84"/>
  <c r="L61" i="84"/>
  <c r="L60" i="84"/>
  <c r="L59" i="84"/>
  <c r="L58" i="84"/>
  <c r="L57" i="84"/>
  <c r="L56" i="84"/>
  <c r="L55" i="84"/>
  <c r="L54" i="84"/>
  <c r="L53" i="84"/>
  <c r="L52" i="84"/>
  <c r="L51" i="84"/>
  <c r="L50" i="84"/>
  <c r="L49" i="84"/>
  <c r="L48" i="84"/>
  <c r="L47" i="84"/>
  <c r="L46" i="84"/>
  <c r="L45" i="84"/>
  <c r="L44" i="84"/>
  <c r="L43" i="84"/>
  <c r="L42" i="84"/>
  <c r="L41" i="84"/>
  <c r="L40" i="84"/>
  <c r="L39" i="84"/>
  <c r="L38" i="84"/>
  <c r="L37" i="84"/>
  <c r="L36" i="84"/>
  <c r="L35" i="84"/>
  <c r="L34" i="84"/>
  <c r="L33" i="84"/>
  <c r="L32" i="84"/>
  <c r="L31" i="84"/>
  <c r="P30" i="84"/>
  <c r="L30" i="84"/>
  <c r="S29" i="84"/>
  <c r="L29" i="84"/>
  <c r="L28" i="84"/>
  <c r="P27" i="84"/>
  <c r="L27" i="84"/>
  <c r="C27" i="84"/>
  <c r="S26" i="84"/>
  <c r="P26" i="84"/>
  <c r="L26" i="84"/>
  <c r="F26" i="84"/>
  <c r="C26" i="84"/>
  <c r="S25" i="84"/>
  <c r="P25" i="84"/>
  <c r="L25" i="84"/>
  <c r="F25" i="84"/>
  <c r="C25" i="84"/>
  <c r="S24" i="84"/>
  <c r="P24" i="84"/>
  <c r="L24" i="84"/>
  <c r="F24" i="84"/>
  <c r="C24" i="84"/>
  <c r="S23" i="84"/>
  <c r="P23" i="84"/>
  <c r="L23" i="84"/>
  <c r="F23" i="84"/>
  <c r="C23" i="84"/>
  <c r="S22" i="84"/>
  <c r="P22" i="84"/>
  <c r="L22" i="84"/>
  <c r="F22" i="84"/>
  <c r="C22" i="84"/>
  <c r="K20" i="84"/>
  <c r="J20" i="84"/>
  <c r="L18" i="84"/>
  <c r="L17" i="84"/>
  <c r="L16" i="84"/>
  <c r="L15" i="84"/>
  <c r="L14" i="84"/>
  <c r="L13" i="84"/>
  <c r="L12" i="84"/>
  <c r="L11" i="84"/>
  <c r="L10" i="84"/>
  <c r="L9" i="84"/>
  <c r="L8" i="84"/>
  <c r="L7" i="84"/>
  <c r="L6" i="84"/>
  <c r="L5" i="84"/>
  <c r="L4" i="84"/>
  <c r="L3" i="84"/>
  <c r="K1" i="84"/>
  <c r="J1" i="84"/>
  <c r="O24" i="82"/>
  <c r="F29" i="85" a="1"/>
  <c r="C30" i="85" a="1"/>
  <c r="F31" i="86" a="1"/>
  <c r="C32" i="87" a="1"/>
  <c r="C32" i="86" a="1"/>
  <c r="F31" i="87" a="1"/>
  <c r="C32" i="88" a="1"/>
  <c r="F31" i="88" a="1"/>
  <c r="P32" i="87" l="1"/>
  <c r="L1" i="84"/>
  <c r="S31" i="87"/>
  <c r="F31" i="88"/>
  <c r="C32" i="88"/>
  <c r="S31" i="86"/>
  <c r="C32" i="87"/>
  <c r="F31" i="87"/>
  <c r="S31" i="85"/>
  <c r="F31" i="86"/>
  <c r="C32" i="86"/>
  <c r="S27" i="84"/>
  <c r="S31" i="84" s="1"/>
  <c r="P28" i="84"/>
  <c r="L20" i="84"/>
  <c r="C30" i="85"/>
  <c r="F29" i="85"/>
  <c r="F27" i="84"/>
  <c r="C28" i="84"/>
  <c r="L175" i="83"/>
  <c r="L174" i="83"/>
  <c r="L173" i="83"/>
  <c r="L172" i="83"/>
  <c r="L171" i="83"/>
  <c r="L170" i="83"/>
  <c r="L169" i="83"/>
  <c r="L168" i="83"/>
  <c r="L167" i="83"/>
  <c r="L166" i="83"/>
  <c r="L165" i="83"/>
  <c r="L164" i="83"/>
  <c r="L163" i="83"/>
  <c r="L162" i="83"/>
  <c r="L161" i="83"/>
  <c r="L160" i="83"/>
  <c r="L159" i="83"/>
  <c r="L158" i="83"/>
  <c r="L157" i="83"/>
  <c r="L156" i="83"/>
  <c r="L155" i="83"/>
  <c r="L154" i="83"/>
  <c r="L153" i="83"/>
  <c r="L152" i="83"/>
  <c r="L151" i="83"/>
  <c r="L150" i="83"/>
  <c r="L149" i="83"/>
  <c r="L148" i="83"/>
  <c r="L147" i="83"/>
  <c r="L146" i="83"/>
  <c r="L145" i="83"/>
  <c r="L144" i="83"/>
  <c r="L143" i="83"/>
  <c r="L142" i="83"/>
  <c r="L141" i="83"/>
  <c r="L140" i="83"/>
  <c r="L139" i="83"/>
  <c r="L138" i="83"/>
  <c r="L137" i="83"/>
  <c r="L136" i="83"/>
  <c r="L135" i="83"/>
  <c r="L134" i="83"/>
  <c r="L133" i="83"/>
  <c r="L132" i="83"/>
  <c r="L131" i="83"/>
  <c r="L130" i="83"/>
  <c r="L129" i="83"/>
  <c r="L128" i="83"/>
  <c r="L127" i="83"/>
  <c r="L126" i="83"/>
  <c r="L125" i="83"/>
  <c r="L124" i="83"/>
  <c r="L123" i="83"/>
  <c r="L122" i="83"/>
  <c r="L121" i="83"/>
  <c r="L120" i="83"/>
  <c r="L119" i="83"/>
  <c r="L118" i="83"/>
  <c r="L117" i="83"/>
  <c r="L116" i="83"/>
  <c r="L115" i="83"/>
  <c r="L114" i="83"/>
  <c r="L113" i="83"/>
  <c r="L112" i="83"/>
  <c r="L111" i="83"/>
  <c r="L110" i="83"/>
  <c r="L109" i="83"/>
  <c r="L108" i="83"/>
  <c r="L107" i="83"/>
  <c r="L106" i="83"/>
  <c r="L105" i="83"/>
  <c r="L104" i="83"/>
  <c r="L103" i="83"/>
  <c r="L102" i="83"/>
  <c r="L101" i="83"/>
  <c r="L100" i="83"/>
  <c r="L99" i="83"/>
  <c r="L98" i="83"/>
  <c r="L97" i="83"/>
  <c r="L96" i="83"/>
  <c r="L95" i="83"/>
  <c r="L94" i="83"/>
  <c r="L93" i="83"/>
  <c r="L92" i="83"/>
  <c r="L91" i="83"/>
  <c r="L90" i="83"/>
  <c r="L89" i="83"/>
  <c r="L88" i="83"/>
  <c r="L87" i="83"/>
  <c r="L86" i="83"/>
  <c r="L85" i="83"/>
  <c r="L84" i="83"/>
  <c r="L83" i="83"/>
  <c r="L82" i="83"/>
  <c r="L81" i="83"/>
  <c r="L80" i="83"/>
  <c r="L79" i="83"/>
  <c r="L78" i="83"/>
  <c r="L77" i="83"/>
  <c r="L76" i="83"/>
  <c r="L75" i="83"/>
  <c r="L74" i="83"/>
  <c r="L73" i="83"/>
  <c r="L72" i="83"/>
  <c r="L71" i="83"/>
  <c r="L70" i="83"/>
  <c r="L69" i="83"/>
  <c r="L68" i="83"/>
  <c r="L67" i="83"/>
  <c r="L66" i="83"/>
  <c r="L65" i="83"/>
  <c r="L64" i="83"/>
  <c r="L63" i="83"/>
  <c r="L62" i="83"/>
  <c r="L61" i="83"/>
  <c r="L60" i="83"/>
  <c r="L59" i="83"/>
  <c r="L58" i="83"/>
  <c r="L57" i="83"/>
  <c r="L56" i="83"/>
  <c r="L55" i="83"/>
  <c r="L54" i="83"/>
  <c r="L53" i="83"/>
  <c r="L52" i="83"/>
  <c r="L51" i="83"/>
  <c r="L50" i="83"/>
  <c r="L49" i="83"/>
  <c r="L48" i="83"/>
  <c r="L47" i="83"/>
  <c r="L46" i="83"/>
  <c r="L45" i="83"/>
  <c r="L44" i="83"/>
  <c r="L43" i="83"/>
  <c r="L42" i="83"/>
  <c r="L41" i="83"/>
  <c r="L40" i="83"/>
  <c r="L39" i="83"/>
  <c r="L38" i="83"/>
  <c r="L37" i="83"/>
  <c r="L36" i="83"/>
  <c r="L35" i="83"/>
  <c r="L34" i="83"/>
  <c r="L33" i="83"/>
  <c r="L32" i="83"/>
  <c r="L31" i="83"/>
  <c r="P30" i="83"/>
  <c r="L30" i="83"/>
  <c r="S29" i="83"/>
  <c r="L29" i="83"/>
  <c r="L28" i="83"/>
  <c r="P27" i="83"/>
  <c r="L27" i="83"/>
  <c r="C27" i="83"/>
  <c r="S26" i="83"/>
  <c r="P26" i="83"/>
  <c r="L26" i="83"/>
  <c r="F26" i="83"/>
  <c r="C26" i="83"/>
  <c r="S25" i="83"/>
  <c r="P25" i="83"/>
  <c r="L25" i="83"/>
  <c r="F25" i="83"/>
  <c r="C25" i="83"/>
  <c r="S24" i="83"/>
  <c r="P24" i="83"/>
  <c r="L24" i="83"/>
  <c r="F24" i="83"/>
  <c r="C24" i="83"/>
  <c r="S23" i="83"/>
  <c r="P23" i="83"/>
  <c r="L23" i="83"/>
  <c r="F23" i="83"/>
  <c r="C23" i="83"/>
  <c r="S22" i="83"/>
  <c r="P22" i="83"/>
  <c r="L22" i="83"/>
  <c r="F22" i="83"/>
  <c r="C22" i="83"/>
  <c r="K20" i="83"/>
  <c r="J20" i="83"/>
  <c r="L18" i="83"/>
  <c r="L17" i="83"/>
  <c r="L16" i="83"/>
  <c r="L15" i="83"/>
  <c r="L14" i="83"/>
  <c r="L13" i="83"/>
  <c r="L12" i="83"/>
  <c r="L11" i="83"/>
  <c r="L10" i="83"/>
  <c r="L9" i="83"/>
  <c r="L8" i="83"/>
  <c r="L7" i="83"/>
  <c r="L6" i="83"/>
  <c r="L5" i="83"/>
  <c r="L4" i="83"/>
  <c r="L3" i="83"/>
  <c r="K1" i="83"/>
  <c r="J1" i="83"/>
  <c r="L129" i="82"/>
  <c r="L128" i="82"/>
  <c r="L127" i="82"/>
  <c r="L126" i="82"/>
  <c r="L125" i="82"/>
  <c r="L124" i="82"/>
  <c r="L123" i="82"/>
  <c r="L122" i="82"/>
  <c r="L121" i="82"/>
  <c r="L120" i="82"/>
  <c r="L119" i="82"/>
  <c r="L118" i="82"/>
  <c r="L117" i="82"/>
  <c r="L116" i="82"/>
  <c r="L115" i="82"/>
  <c r="L114" i="82"/>
  <c r="L113" i="82"/>
  <c r="L112" i="82"/>
  <c r="L111" i="82"/>
  <c r="L110" i="82"/>
  <c r="L109" i="82"/>
  <c r="L108" i="82"/>
  <c r="L107" i="82"/>
  <c r="L106" i="82"/>
  <c r="L105" i="82"/>
  <c r="L104" i="82"/>
  <c r="L103" i="82"/>
  <c r="L102" i="82"/>
  <c r="L101" i="82"/>
  <c r="L100" i="82"/>
  <c r="L99" i="82"/>
  <c r="L98" i="82"/>
  <c r="L97" i="82"/>
  <c r="L96" i="82"/>
  <c r="L95" i="82"/>
  <c r="L94" i="82"/>
  <c r="L93" i="82"/>
  <c r="L92" i="82"/>
  <c r="L91" i="82"/>
  <c r="L90" i="82"/>
  <c r="L89" i="82"/>
  <c r="L88" i="82"/>
  <c r="L87" i="82"/>
  <c r="L86" i="82"/>
  <c r="L85" i="82"/>
  <c r="L84" i="82"/>
  <c r="L83" i="82"/>
  <c r="L82" i="82"/>
  <c r="L81" i="82"/>
  <c r="L80" i="82"/>
  <c r="L79" i="82"/>
  <c r="L78" i="82"/>
  <c r="L77" i="82"/>
  <c r="L76" i="82"/>
  <c r="L75" i="82"/>
  <c r="L74" i="82"/>
  <c r="L73" i="82"/>
  <c r="L72" i="82"/>
  <c r="L71" i="82"/>
  <c r="L70" i="82"/>
  <c r="L69" i="82"/>
  <c r="L68" i="82"/>
  <c r="L67" i="82"/>
  <c r="L66" i="82"/>
  <c r="L65" i="82"/>
  <c r="L64" i="82"/>
  <c r="L63" i="82"/>
  <c r="L62" i="82"/>
  <c r="L61" i="82"/>
  <c r="L60" i="82"/>
  <c r="L59" i="82"/>
  <c r="L58" i="82"/>
  <c r="L57" i="82"/>
  <c r="L56" i="82"/>
  <c r="L55" i="82"/>
  <c r="L54" i="82"/>
  <c r="L53" i="82"/>
  <c r="L52" i="82"/>
  <c r="L51" i="82"/>
  <c r="L50" i="82"/>
  <c r="L49" i="82"/>
  <c r="L48" i="82"/>
  <c r="L47" i="82"/>
  <c r="L46" i="82"/>
  <c r="L45" i="82"/>
  <c r="L44" i="82"/>
  <c r="L43" i="82"/>
  <c r="L42" i="82"/>
  <c r="L41" i="82"/>
  <c r="L40" i="82"/>
  <c r="L39" i="82"/>
  <c r="L38" i="82"/>
  <c r="L37" i="82"/>
  <c r="L36" i="82"/>
  <c r="L35" i="82"/>
  <c r="L34" i="82"/>
  <c r="L33" i="82"/>
  <c r="L32" i="82"/>
  <c r="L31" i="82"/>
  <c r="P30" i="82"/>
  <c r="L30" i="82"/>
  <c r="S29" i="82"/>
  <c r="L29" i="82"/>
  <c r="L28" i="82"/>
  <c r="P27" i="82"/>
  <c r="L27" i="82"/>
  <c r="C27" i="82"/>
  <c r="S26" i="82"/>
  <c r="P26" i="82"/>
  <c r="L26" i="82"/>
  <c r="F26" i="82"/>
  <c r="C26" i="82"/>
  <c r="S25" i="82"/>
  <c r="P25" i="82"/>
  <c r="L25" i="82"/>
  <c r="F25" i="82"/>
  <c r="C25" i="82"/>
  <c r="S24" i="82"/>
  <c r="P24" i="82"/>
  <c r="L24" i="82"/>
  <c r="F24" i="82"/>
  <c r="C24" i="82"/>
  <c r="S23" i="82"/>
  <c r="P23" i="82"/>
  <c r="L23" i="82"/>
  <c r="F23" i="82"/>
  <c r="C23" i="82"/>
  <c r="S22" i="82"/>
  <c r="P22" i="82"/>
  <c r="L22" i="82"/>
  <c r="F22" i="82"/>
  <c r="C22" i="82"/>
  <c r="K20" i="82"/>
  <c r="J20" i="82"/>
  <c r="L18" i="82"/>
  <c r="L17" i="82"/>
  <c r="L16" i="82"/>
  <c r="L15" i="82"/>
  <c r="L14" i="82"/>
  <c r="L13" i="82"/>
  <c r="L12" i="82"/>
  <c r="L11" i="82"/>
  <c r="L10" i="82"/>
  <c r="L9" i="82"/>
  <c r="L8" i="82"/>
  <c r="L7" i="82"/>
  <c r="L6" i="82"/>
  <c r="L5" i="82"/>
  <c r="L4" i="82"/>
  <c r="L3" i="82"/>
  <c r="K1" i="82"/>
  <c r="J1" i="82"/>
  <c r="J62" i="80"/>
  <c r="L150" i="81"/>
  <c r="L149" i="81"/>
  <c r="L148" i="81"/>
  <c r="L147" i="81"/>
  <c r="L146" i="81"/>
  <c r="L145" i="81"/>
  <c r="L144" i="81"/>
  <c r="L143" i="81"/>
  <c r="L142" i="81"/>
  <c r="L141" i="81"/>
  <c r="L140" i="81"/>
  <c r="L139" i="81"/>
  <c r="L138" i="81"/>
  <c r="L137" i="81"/>
  <c r="L136" i="81"/>
  <c r="L135" i="81"/>
  <c r="L134" i="81"/>
  <c r="L133" i="81"/>
  <c r="L132" i="81"/>
  <c r="L131" i="81"/>
  <c r="L130" i="81"/>
  <c r="L129" i="81"/>
  <c r="L128" i="81"/>
  <c r="L127" i="81"/>
  <c r="L126" i="81"/>
  <c r="L125" i="81"/>
  <c r="L124" i="81"/>
  <c r="L123" i="81"/>
  <c r="L122" i="81"/>
  <c r="L121" i="81"/>
  <c r="L120" i="81"/>
  <c r="L119" i="81"/>
  <c r="L118" i="81"/>
  <c r="L117" i="81"/>
  <c r="L116" i="81"/>
  <c r="L115" i="81"/>
  <c r="L114" i="81"/>
  <c r="L113" i="81"/>
  <c r="L112" i="81"/>
  <c r="L111" i="81"/>
  <c r="L110" i="81"/>
  <c r="L109" i="81"/>
  <c r="L108" i="81"/>
  <c r="L107" i="81"/>
  <c r="L106" i="81"/>
  <c r="L105" i="81"/>
  <c r="L104" i="81"/>
  <c r="L103" i="81"/>
  <c r="L102" i="81"/>
  <c r="L101" i="81"/>
  <c r="L100" i="81"/>
  <c r="L99" i="81"/>
  <c r="L98" i="81"/>
  <c r="L97" i="81"/>
  <c r="L96" i="81"/>
  <c r="L95" i="81"/>
  <c r="L94" i="81"/>
  <c r="L93" i="81"/>
  <c r="L92" i="81"/>
  <c r="L91" i="81"/>
  <c r="L90" i="81"/>
  <c r="L89" i="81"/>
  <c r="L88" i="81"/>
  <c r="L87" i="81"/>
  <c r="L86" i="81"/>
  <c r="L85" i="81"/>
  <c r="L84" i="81"/>
  <c r="L83" i="81"/>
  <c r="L82" i="81"/>
  <c r="L81" i="81"/>
  <c r="L80" i="81"/>
  <c r="L79" i="81"/>
  <c r="L78" i="81"/>
  <c r="L77" i="81"/>
  <c r="L76" i="81"/>
  <c r="L75" i="81"/>
  <c r="L74" i="81"/>
  <c r="L73" i="81"/>
  <c r="L72" i="81"/>
  <c r="L71" i="81"/>
  <c r="L70" i="81"/>
  <c r="L69" i="81"/>
  <c r="L68" i="81"/>
  <c r="L67" i="81"/>
  <c r="L66" i="81"/>
  <c r="L65" i="81"/>
  <c r="L64" i="81"/>
  <c r="L63" i="81"/>
  <c r="L62" i="81"/>
  <c r="L61" i="81"/>
  <c r="L60" i="81"/>
  <c r="L59" i="81"/>
  <c r="L58" i="81"/>
  <c r="L57" i="81"/>
  <c r="L56" i="81"/>
  <c r="L55" i="81"/>
  <c r="L54" i="81"/>
  <c r="L53" i="81"/>
  <c r="L52" i="81"/>
  <c r="L51" i="81"/>
  <c r="L50" i="81"/>
  <c r="L49" i="81"/>
  <c r="L48" i="81"/>
  <c r="L47" i="81"/>
  <c r="L46" i="81"/>
  <c r="L45" i="81"/>
  <c r="L44" i="81"/>
  <c r="L43" i="81"/>
  <c r="L42" i="81"/>
  <c r="L41" i="81"/>
  <c r="L40" i="81"/>
  <c r="L39" i="81"/>
  <c r="L38" i="81"/>
  <c r="L37" i="81"/>
  <c r="L36" i="81"/>
  <c r="L35" i="81"/>
  <c r="L34" i="81"/>
  <c r="L33" i="81"/>
  <c r="L32" i="81"/>
  <c r="L31" i="81"/>
  <c r="P30" i="81"/>
  <c r="L30" i="81"/>
  <c r="S29" i="81"/>
  <c r="L29" i="81"/>
  <c r="L28" i="81"/>
  <c r="P27" i="81"/>
  <c r="L27" i="81"/>
  <c r="C27" i="81"/>
  <c r="S26" i="81"/>
  <c r="P26" i="81"/>
  <c r="L26" i="81"/>
  <c r="F26" i="81"/>
  <c r="C26" i="81"/>
  <c r="S25" i="81"/>
  <c r="P25" i="81"/>
  <c r="L25" i="81"/>
  <c r="F25" i="81"/>
  <c r="C25" i="81"/>
  <c r="S24" i="81"/>
  <c r="P24" i="81"/>
  <c r="L24" i="81"/>
  <c r="F24" i="81"/>
  <c r="C24" i="81"/>
  <c r="S23" i="81"/>
  <c r="P23" i="81"/>
  <c r="L23" i="81"/>
  <c r="F23" i="81"/>
  <c r="C23" i="81"/>
  <c r="S22" i="81"/>
  <c r="P22" i="81"/>
  <c r="L22" i="81"/>
  <c r="F22" i="81"/>
  <c r="C22" i="81"/>
  <c r="K20" i="81"/>
  <c r="J20" i="81"/>
  <c r="L18" i="81"/>
  <c r="L17" i="81"/>
  <c r="L16" i="81"/>
  <c r="L15" i="81"/>
  <c r="L14" i="81"/>
  <c r="L13" i="81"/>
  <c r="L12" i="81"/>
  <c r="L11" i="81"/>
  <c r="L10" i="81"/>
  <c r="L9" i="81"/>
  <c r="L8" i="81"/>
  <c r="L7" i="81"/>
  <c r="L6" i="81"/>
  <c r="L5" i="81"/>
  <c r="L4" i="81"/>
  <c r="L3" i="81"/>
  <c r="K1" i="81"/>
  <c r="J1" i="81"/>
  <c r="L140" i="80"/>
  <c r="L139" i="80"/>
  <c r="L138" i="80"/>
  <c r="L137" i="80"/>
  <c r="L136" i="80"/>
  <c r="L135" i="80"/>
  <c r="L134" i="80"/>
  <c r="L133" i="80"/>
  <c r="L132" i="80"/>
  <c r="L131" i="80"/>
  <c r="L130" i="80"/>
  <c r="L129" i="80"/>
  <c r="L128" i="80"/>
  <c r="L127" i="80"/>
  <c r="L126" i="80"/>
  <c r="L125" i="80"/>
  <c r="L124" i="80"/>
  <c r="L123" i="80"/>
  <c r="L122" i="80"/>
  <c r="L121" i="80"/>
  <c r="L120" i="80"/>
  <c r="L119" i="80"/>
  <c r="L118" i="80"/>
  <c r="L117" i="80"/>
  <c r="L116" i="80"/>
  <c r="L115" i="80"/>
  <c r="L114" i="80"/>
  <c r="L113" i="80"/>
  <c r="L112" i="80"/>
  <c r="L111" i="80"/>
  <c r="L110" i="80"/>
  <c r="L109" i="80"/>
  <c r="L108" i="80"/>
  <c r="L107" i="80"/>
  <c r="L106" i="80"/>
  <c r="L105" i="80"/>
  <c r="L104" i="80"/>
  <c r="L103" i="80"/>
  <c r="L102" i="80"/>
  <c r="L101" i="80"/>
  <c r="L100" i="80"/>
  <c r="L99" i="80"/>
  <c r="L98" i="80"/>
  <c r="L97" i="80"/>
  <c r="L96" i="80"/>
  <c r="L95" i="80"/>
  <c r="L94" i="80"/>
  <c r="L93" i="80"/>
  <c r="L92" i="80"/>
  <c r="L91" i="80"/>
  <c r="L90" i="80"/>
  <c r="L89" i="80"/>
  <c r="L88" i="80"/>
  <c r="L87" i="80"/>
  <c r="L86" i="80"/>
  <c r="L85" i="80"/>
  <c r="L84" i="80"/>
  <c r="L83" i="80"/>
  <c r="L82" i="80"/>
  <c r="L81" i="80"/>
  <c r="L80" i="80"/>
  <c r="L79" i="80"/>
  <c r="L78" i="80"/>
  <c r="L77" i="80"/>
  <c r="L76" i="80"/>
  <c r="L75" i="80"/>
  <c r="L74" i="80"/>
  <c r="L73" i="80"/>
  <c r="L72" i="80"/>
  <c r="L71" i="80"/>
  <c r="L70" i="80"/>
  <c r="L69" i="80"/>
  <c r="L68" i="80"/>
  <c r="L67" i="80"/>
  <c r="L66" i="80"/>
  <c r="L65" i="80"/>
  <c r="L64" i="80"/>
  <c r="L63" i="80"/>
  <c r="L62" i="80"/>
  <c r="L61" i="80"/>
  <c r="L60" i="80"/>
  <c r="L59" i="80"/>
  <c r="L58" i="80"/>
  <c r="L57" i="80"/>
  <c r="L56" i="80"/>
  <c r="L55" i="80"/>
  <c r="L54" i="80"/>
  <c r="L53" i="80"/>
  <c r="L52" i="80"/>
  <c r="L51" i="80"/>
  <c r="L50" i="80"/>
  <c r="L49" i="80"/>
  <c r="L48" i="80"/>
  <c r="L47" i="80"/>
  <c r="L46" i="80"/>
  <c r="L45" i="80"/>
  <c r="L44" i="80"/>
  <c r="L43" i="80"/>
  <c r="L42" i="80"/>
  <c r="L41" i="80"/>
  <c r="L40" i="80"/>
  <c r="L39" i="80"/>
  <c r="L38" i="80"/>
  <c r="L37" i="80"/>
  <c r="L36" i="80"/>
  <c r="L35" i="80"/>
  <c r="L34" i="80"/>
  <c r="L33" i="80"/>
  <c r="L32" i="80"/>
  <c r="L31" i="80"/>
  <c r="P30" i="80"/>
  <c r="L30" i="80"/>
  <c r="S29" i="80"/>
  <c r="L29" i="80"/>
  <c r="L28" i="80"/>
  <c r="P27" i="80"/>
  <c r="L27" i="80"/>
  <c r="C27" i="80"/>
  <c r="S26" i="80"/>
  <c r="P26" i="80"/>
  <c r="L26" i="80"/>
  <c r="F26" i="80"/>
  <c r="C26" i="80"/>
  <c r="S25" i="80"/>
  <c r="P25" i="80"/>
  <c r="L25" i="80"/>
  <c r="F25" i="80"/>
  <c r="C25" i="80"/>
  <c r="S24" i="80"/>
  <c r="P24" i="80"/>
  <c r="L24" i="80"/>
  <c r="F24" i="80"/>
  <c r="C24" i="80"/>
  <c r="S23" i="80"/>
  <c r="P23" i="80"/>
  <c r="L23" i="80"/>
  <c r="F23" i="80"/>
  <c r="C23" i="80"/>
  <c r="S22" i="80"/>
  <c r="P22" i="80"/>
  <c r="L22" i="80"/>
  <c r="F22" i="80"/>
  <c r="C22" i="80"/>
  <c r="K20" i="80"/>
  <c r="J20" i="80"/>
  <c r="L18" i="80"/>
  <c r="L17" i="80"/>
  <c r="L16" i="80"/>
  <c r="L15" i="80"/>
  <c r="L14" i="80"/>
  <c r="L13" i="80"/>
  <c r="L12" i="80"/>
  <c r="L11" i="80"/>
  <c r="L10" i="80"/>
  <c r="L9" i="80"/>
  <c r="L8" i="80"/>
  <c r="L7" i="80"/>
  <c r="L6" i="80"/>
  <c r="L5" i="80"/>
  <c r="L4" i="80"/>
  <c r="L3" i="80"/>
  <c r="K1" i="80"/>
  <c r="J1" i="80"/>
  <c r="J6" i="79"/>
  <c r="I6" i="79"/>
  <c r="L151" i="78"/>
  <c r="L150" i="78"/>
  <c r="L149" i="78"/>
  <c r="L148" i="78"/>
  <c r="L147" i="78"/>
  <c r="L146" i="78"/>
  <c r="L145" i="78"/>
  <c r="L144" i="78"/>
  <c r="L143" i="78"/>
  <c r="L142" i="78"/>
  <c r="L141" i="78"/>
  <c r="L140" i="78"/>
  <c r="L139" i="78"/>
  <c r="L138" i="78"/>
  <c r="L137" i="78"/>
  <c r="L136" i="78"/>
  <c r="L135" i="78"/>
  <c r="L134" i="78"/>
  <c r="L133" i="78"/>
  <c r="L132" i="78"/>
  <c r="L131" i="78"/>
  <c r="L130" i="78"/>
  <c r="L129" i="78"/>
  <c r="L128" i="78"/>
  <c r="L127" i="78"/>
  <c r="L126" i="78"/>
  <c r="L125" i="78"/>
  <c r="L124" i="78"/>
  <c r="L123" i="78"/>
  <c r="L122" i="78"/>
  <c r="L121" i="78"/>
  <c r="L120" i="78"/>
  <c r="L119" i="78"/>
  <c r="L118" i="78"/>
  <c r="L117" i="78"/>
  <c r="L116" i="78"/>
  <c r="L115" i="78"/>
  <c r="L114" i="78"/>
  <c r="L113" i="78"/>
  <c r="L112" i="78"/>
  <c r="L111" i="78"/>
  <c r="L110" i="78"/>
  <c r="L109" i="78"/>
  <c r="L108" i="78"/>
  <c r="L107" i="78"/>
  <c r="L106" i="78"/>
  <c r="L105" i="78"/>
  <c r="L104" i="78"/>
  <c r="L103" i="78"/>
  <c r="L102" i="78"/>
  <c r="L101" i="78"/>
  <c r="L100" i="78"/>
  <c r="L99" i="78"/>
  <c r="L98" i="78"/>
  <c r="L97" i="78"/>
  <c r="L96" i="78"/>
  <c r="L95" i="78"/>
  <c r="L94" i="78"/>
  <c r="L93" i="78"/>
  <c r="L92" i="78"/>
  <c r="L91" i="78"/>
  <c r="L90" i="78"/>
  <c r="L89" i="78"/>
  <c r="L88" i="78"/>
  <c r="L87" i="78"/>
  <c r="L86" i="78"/>
  <c r="L85" i="78"/>
  <c r="L84" i="78"/>
  <c r="L83" i="78"/>
  <c r="L82" i="78"/>
  <c r="L81" i="78"/>
  <c r="L80" i="78"/>
  <c r="L79" i="78"/>
  <c r="L78" i="78"/>
  <c r="L77" i="78"/>
  <c r="L76" i="78"/>
  <c r="L75" i="78"/>
  <c r="L74" i="78"/>
  <c r="L73" i="78"/>
  <c r="L72" i="78"/>
  <c r="L71" i="78"/>
  <c r="L70" i="78"/>
  <c r="L69" i="78"/>
  <c r="L68" i="78"/>
  <c r="L67" i="78"/>
  <c r="L66" i="78"/>
  <c r="L65" i="78"/>
  <c r="L64" i="78"/>
  <c r="L63" i="78"/>
  <c r="L62" i="78"/>
  <c r="L61" i="78"/>
  <c r="L60" i="78"/>
  <c r="L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P30" i="78"/>
  <c r="L30" i="78"/>
  <c r="S29" i="78"/>
  <c r="L29" i="78"/>
  <c r="L28" i="78"/>
  <c r="P27" i="78"/>
  <c r="L27" i="78"/>
  <c r="C27" i="78"/>
  <c r="S26" i="78"/>
  <c r="P26" i="78"/>
  <c r="L26" i="78"/>
  <c r="F26" i="78"/>
  <c r="C26" i="78"/>
  <c r="S25" i="78"/>
  <c r="P25" i="78"/>
  <c r="L25" i="78"/>
  <c r="F25" i="78"/>
  <c r="C25" i="78"/>
  <c r="S24" i="78"/>
  <c r="P24" i="78"/>
  <c r="L24" i="78"/>
  <c r="F24" i="78"/>
  <c r="C24" i="78"/>
  <c r="S23" i="78"/>
  <c r="P23" i="78"/>
  <c r="L23" i="78"/>
  <c r="F23" i="78"/>
  <c r="C23" i="78"/>
  <c r="S22" i="78"/>
  <c r="P22" i="78"/>
  <c r="L22" i="78"/>
  <c r="F22" i="78"/>
  <c r="C22" i="78"/>
  <c r="K20" i="78"/>
  <c r="J20" i="78"/>
  <c r="L18" i="78"/>
  <c r="L17" i="78"/>
  <c r="L16" i="78"/>
  <c r="L15" i="78"/>
  <c r="L14" i="78"/>
  <c r="L13" i="78"/>
  <c r="L12" i="78"/>
  <c r="L11" i="78"/>
  <c r="L10" i="78"/>
  <c r="L9" i="78"/>
  <c r="L8" i="78"/>
  <c r="L7" i="78"/>
  <c r="L6" i="78"/>
  <c r="L5" i="78"/>
  <c r="L4" i="78"/>
  <c r="L3" i="78"/>
  <c r="K1" i="78"/>
  <c r="J1" i="78"/>
  <c r="L84" i="76"/>
  <c r="F29" i="80" a="1"/>
  <c r="F29" i="83" a="1"/>
  <c r="C30" i="84" a="1"/>
  <c r="F29" i="81" a="1"/>
  <c r="F29" i="82" a="1"/>
  <c r="C30" i="82" a="1"/>
  <c r="C30" i="83" a="1"/>
  <c r="F29" i="84" a="1"/>
  <c r="F31" i="85" a="1"/>
  <c r="C30" i="81" a="1"/>
  <c r="C30" i="80" a="1"/>
  <c r="C32" i="85" a="1"/>
  <c r="C28" i="83" l="1"/>
  <c r="P28" i="81"/>
  <c r="C28" i="81"/>
  <c r="L1" i="80"/>
  <c r="S27" i="78"/>
  <c r="L1" i="78"/>
  <c r="P32" i="84"/>
  <c r="F31" i="85"/>
  <c r="C32" i="85"/>
  <c r="S27" i="83"/>
  <c r="S31" i="83" s="1"/>
  <c r="P28" i="83"/>
  <c r="P32" i="83" s="1"/>
  <c r="L20" i="83"/>
  <c r="F29" i="84"/>
  <c r="C30" i="84"/>
  <c r="L1" i="83"/>
  <c r="F27" i="83"/>
  <c r="S27" i="82"/>
  <c r="P28" i="82"/>
  <c r="L20" i="82"/>
  <c r="L1" i="82"/>
  <c r="F27" i="82"/>
  <c r="C28" i="82"/>
  <c r="C30" i="83"/>
  <c r="F29" i="83"/>
  <c r="S27" i="81"/>
  <c r="L20" i="81"/>
  <c r="L1" i="81"/>
  <c r="F27" i="81"/>
  <c r="P32" i="81"/>
  <c r="F29" i="82"/>
  <c r="C30" i="82"/>
  <c r="S27" i="80"/>
  <c r="P28" i="80"/>
  <c r="L20" i="80"/>
  <c r="F27" i="80"/>
  <c r="C28" i="80"/>
  <c r="C30" i="81"/>
  <c r="F29" i="81"/>
  <c r="S31" i="81"/>
  <c r="P28" i="78"/>
  <c r="L20" i="78"/>
  <c r="F27" i="78"/>
  <c r="C28" i="78"/>
  <c r="F29" i="80"/>
  <c r="C30" i="80"/>
  <c r="S31" i="78"/>
  <c r="L77" i="77"/>
  <c r="L76" i="77"/>
  <c r="L75" i="77"/>
  <c r="L74" i="77"/>
  <c r="L73" i="77"/>
  <c r="L72" i="77"/>
  <c r="L71" i="77"/>
  <c r="L70" i="77"/>
  <c r="L69" i="77"/>
  <c r="L68" i="77"/>
  <c r="L67" i="77"/>
  <c r="L66" i="77"/>
  <c r="L65" i="77"/>
  <c r="L64" i="77"/>
  <c r="L63" i="77"/>
  <c r="L62" i="77"/>
  <c r="L61" i="77"/>
  <c r="L60" i="77"/>
  <c r="L59" i="77"/>
  <c r="L58" i="77"/>
  <c r="L57" i="77"/>
  <c r="L56" i="77"/>
  <c r="L55" i="77"/>
  <c r="L54" i="77"/>
  <c r="L53" i="77"/>
  <c r="L52" i="77"/>
  <c r="L51" i="77"/>
  <c r="L50" i="77"/>
  <c r="L49" i="77"/>
  <c r="L48" i="77"/>
  <c r="L47" i="77"/>
  <c r="L46" i="77"/>
  <c r="L45" i="77"/>
  <c r="L44" i="77"/>
  <c r="L43" i="77"/>
  <c r="L42" i="77"/>
  <c r="L41" i="77"/>
  <c r="L40" i="77"/>
  <c r="L39" i="77"/>
  <c r="L38" i="77"/>
  <c r="L37" i="77"/>
  <c r="L36" i="77"/>
  <c r="L35" i="77"/>
  <c r="L34" i="77"/>
  <c r="L33" i="77"/>
  <c r="L32" i="77"/>
  <c r="L31" i="77"/>
  <c r="P30" i="77"/>
  <c r="L30" i="77"/>
  <c r="S29" i="77"/>
  <c r="L29" i="77"/>
  <c r="L28" i="77"/>
  <c r="P27" i="77"/>
  <c r="L27" i="77"/>
  <c r="C27" i="77"/>
  <c r="S26" i="77"/>
  <c r="P26" i="77"/>
  <c r="L26" i="77"/>
  <c r="F26" i="77"/>
  <c r="C26" i="77"/>
  <c r="S25" i="77"/>
  <c r="P25" i="77"/>
  <c r="L25" i="77"/>
  <c r="F25" i="77"/>
  <c r="C25" i="77"/>
  <c r="S24" i="77"/>
  <c r="P24" i="77"/>
  <c r="L24" i="77"/>
  <c r="F24" i="77"/>
  <c r="C24" i="77"/>
  <c r="S23" i="77"/>
  <c r="P23" i="77"/>
  <c r="L23" i="77"/>
  <c r="F23" i="77"/>
  <c r="C23" i="77"/>
  <c r="S22" i="77"/>
  <c r="P22" i="77"/>
  <c r="L22" i="77"/>
  <c r="F22" i="77"/>
  <c r="C22" i="77"/>
  <c r="K20" i="77"/>
  <c r="J20" i="77"/>
  <c r="L18" i="77"/>
  <c r="L17" i="77"/>
  <c r="L16" i="77"/>
  <c r="L15" i="77"/>
  <c r="L14" i="77"/>
  <c r="L13" i="77"/>
  <c r="L12" i="77"/>
  <c r="L11" i="77"/>
  <c r="L10" i="77"/>
  <c r="L9" i="77"/>
  <c r="L8" i="77"/>
  <c r="L7" i="77"/>
  <c r="L6" i="77"/>
  <c r="L5" i="77"/>
  <c r="L4" i="77"/>
  <c r="L3" i="77"/>
  <c r="K1" i="77"/>
  <c r="J1" i="77"/>
  <c r="L139" i="76"/>
  <c r="L138" i="76"/>
  <c r="L137" i="76"/>
  <c r="L136" i="76"/>
  <c r="L135" i="76"/>
  <c r="L134" i="76"/>
  <c r="L133" i="76"/>
  <c r="L132" i="76"/>
  <c r="L131" i="76"/>
  <c r="L130" i="76"/>
  <c r="L129" i="76"/>
  <c r="L128" i="76"/>
  <c r="L127" i="76"/>
  <c r="L126" i="76"/>
  <c r="L125" i="76"/>
  <c r="L124" i="76"/>
  <c r="L123" i="76"/>
  <c r="L122" i="76"/>
  <c r="L121" i="76"/>
  <c r="L120" i="76"/>
  <c r="L119" i="76"/>
  <c r="L118" i="76"/>
  <c r="L117" i="76"/>
  <c r="L116" i="76"/>
  <c r="L115" i="76"/>
  <c r="L114" i="76"/>
  <c r="L113" i="76"/>
  <c r="L112" i="76"/>
  <c r="L111" i="76"/>
  <c r="L110" i="76"/>
  <c r="L109" i="76"/>
  <c r="L108" i="76"/>
  <c r="L107" i="76"/>
  <c r="L106" i="76"/>
  <c r="L105" i="76"/>
  <c r="L104" i="76"/>
  <c r="L103" i="76"/>
  <c r="L102" i="76"/>
  <c r="L101" i="76"/>
  <c r="L100" i="76"/>
  <c r="L99" i="76"/>
  <c r="L98" i="76"/>
  <c r="L97" i="76"/>
  <c r="L96" i="76"/>
  <c r="L95" i="76"/>
  <c r="L94" i="76"/>
  <c r="L93" i="76"/>
  <c r="L92" i="76"/>
  <c r="L91" i="76"/>
  <c r="L90" i="76"/>
  <c r="L89" i="76"/>
  <c r="L88" i="76"/>
  <c r="L87" i="76"/>
  <c r="L86" i="76"/>
  <c r="L85" i="76"/>
  <c r="L83" i="76"/>
  <c r="L82" i="76"/>
  <c r="L81" i="76"/>
  <c r="L80" i="76"/>
  <c r="L79" i="76"/>
  <c r="L78" i="76"/>
  <c r="L77" i="76"/>
  <c r="L76" i="76"/>
  <c r="L75" i="76"/>
  <c r="L74" i="76"/>
  <c r="L73" i="76"/>
  <c r="L72" i="76"/>
  <c r="L71" i="76"/>
  <c r="L70" i="76"/>
  <c r="L69" i="76"/>
  <c r="L68" i="76"/>
  <c r="L67" i="76"/>
  <c r="L66" i="76"/>
  <c r="L65" i="76"/>
  <c r="L64" i="76"/>
  <c r="L63" i="76"/>
  <c r="L62" i="76"/>
  <c r="L61" i="76"/>
  <c r="L60" i="76"/>
  <c r="L59" i="76"/>
  <c r="L58" i="76"/>
  <c r="L57" i="76"/>
  <c r="L56" i="76"/>
  <c r="L55" i="76"/>
  <c r="L54" i="76"/>
  <c r="L53" i="76"/>
  <c r="L52" i="76"/>
  <c r="L51" i="76"/>
  <c r="L50" i="76"/>
  <c r="L49" i="76"/>
  <c r="L48" i="76"/>
  <c r="L47" i="76"/>
  <c r="L46" i="76"/>
  <c r="L45" i="76"/>
  <c r="L44" i="76"/>
  <c r="L43" i="76"/>
  <c r="L42" i="76"/>
  <c r="L41" i="76"/>
  <c r="L40" i="76"/>
  <c r="L39" i="76"/>
  <c r="L38" i="76"/>
  <c r="L37" i="76"/>
  <c r="L36" i="76"/>
  <c r="L35" i="76"/>
  <c r="L34" i="76"/>
  <c r="L33" i="76"/>
  <c r="L32" i="76"/>
  <c r="L31" i="76"/>
  <c r="P30" i="76"/>
  <c r="L30" i="76"/>
  <c r="S29" i="76"/>
  <c r="L29" i="76"/>
  <c r="L28" i="76"/>
  <c r="P27" i="76"/>
  <c r="L27" i="76"/>
  <c r="C27" i="76"/>
  <c r="S26" i="76"/>
  <c r="P26" i="76"/>
  <c r="L26" i="76"/>
  <c r="F26" i="76"/>
  <c r="C26" i="76"/>
  <c r="S25" i="76"/>
  <c r="P25" i="76"/>
  <c r="L25" i="76"/>
  <c r="F25" i="76"/>
  <c r="C25" i="76"/>
  <c r="S24" i="76"/>
  <c r="P24" i="76"/>
  <c r="L24" i="76"/>
  <c r="F24" i="76"/>
  <c r="C24" i="76"/>
  <c r="S23" i="76"/>
  <c r="P23" i="76"/>
  <c r="L23" i="76"/>
  <c r="F23" i="76"/>
  <c r="C23" i="76"/>
  <c r="S22" i="76"/>
  <c r="P22" i="76"/>
  <c r="L22" i="76"/>
  <c r="F22" i="76"/>
  <c r="C22" i="76"/>
  <c r="K20" i="76"/>
  <c r="J20" i="76"/>
  <c r="L18" i="76"/>
  <c r="L17" i="76"/>
  <c r="L16" i="76"/>
  <c r="L15" i="76"/>
  <c r="L14" i="76"/>
  <c r="L13" i="76"/>
  <c r="L12" i="76"/>
  <c r="L11" i="76"/>
  <c r="L10" i="76"/>
  <c r="L9" i="76"/>
  <c r="L8" i="76"/>
  <c r="L7" i="76"/>
  <c r="L6" i="76"/>
  <c r="L5" i="76"/>
  <c r="L4" i="76"/>
  <c r="L3" i="76"/>
  <c r="K1" i="76"/>
  <c r="J1" i="76"/>
  <c r="L99" i="75"/>
  <c r="L98" i="75"/>
  <c r="L97" i="75"/>
  <c r="L96" i="75"/>
  <c r="L95" i="75"/>
  <c r="L94" i="75"/>
  <c r="L93" i="75"/>
  <c r="L92" i="75"/>
  <c r="L91" i="75"/>
  <c r="L90" i="75"/>
  <c r="L89" i="75"/>
  <c r="L88" i="75"/>
  <c r="L87" i="75"/>
  <c r="L86" i="75"/>
  <c r="L85" i="75"/>
  <c r="L84" i="75"/>
  <c r="L83" i="75"/>
  <c r="L82" i="75"/>
  <c r="L81" i="75"/>
  <c r="L80" i="75"/>
  <c r="L79" i="75"/>
  <c r="L78" i="75"/>
  <c r="L77" i="75"/>
  <c r="L76" i="75"/>
  <c r="L75" i="75"/>
  <c r="L74" i="75"/>
  <c r="L73" i="75"/>
  <c r="L72" i="75"/>
  <c r="L71" i="75"/>
  <c r="L70" i="75"/>
  <c r="L69" i="75"/>
  <c r="L68" i="75"/>
  <c r="L67" i="75"/>
  <c r="L66" i="75"/>
  <c r="L65" i="75"/>
  <c r="L64" i="75"/>
  <c r="L63" i="75"/>
  <c r="L62" i="75"/>
  <c r="L61" i="75"/>
  <c r="L60" i="75"/>
  <c r="L59" i="75"/>
  <c r="L58" i="75"/>
  <c r="L57" i="75"/>
  <c r="L56" i="75"/>
  <c r="L55" i="75"/>
  <c r="L54" i="75"/>
  <c r="L53" i="75"/>
  <c r="L52" i="75"/>
  <c r="L51" i="75"/>
  <c r="L50" i="75"/>
  <c r="L49" i="75"/>
  <c r="L48" i="75"/>
  <c r="L47" i="75"/>
  <c r="L46" i="75"/>
  <c r="L45" i="75"/>
  <c r="L44" i="75"/>
  <c r="L43" i="75"/>
  <c r="L42" i="75"/>
  <c r="L41" i="75"/>
  <c r="L40" i="75"/>
  <c r="L39" i="75"/>
  <c r="L38" i="75"/>
  <c r="L37" i="75"/>
  <c r="L36" i="75"/>
  <c r="L35" i="75"/>
  <c r="L34" i="75"/>
  <c r="L33" i="75"/>
  <c r="L32" i="75"/>
  <c r="L31" i="75"/>
  <c r="P30" i="75"/>
  <c r="L30" i="75"/>
  <c r="S29" i="75"/>
  <c r="L29" i="75"/>
  <c r="L28" i="75"/>
  <c r="P27" i="75"/>
  <c r="L27" i="75"/>
  <c r="C27" i="75"/>
  <c r="S26" i="75"/>
  <c r="P26" i="75"/>
  <c r="L26" i="75"/>
  <c r="F26" i="75"/>
  <c r="C26" i="75"/>
  <c r="S25" i="75"/>
  <c r="P25" i="75"/>
  <c r="L25" i="75"/>
  <c r="F25" i="75"/>
  <c r="C25" i="75"/>
  <c r="S24" i="75"/>
  <c r="P24" i="75"/>
  <c r="L24" i="75"/>
  <c r="F24" i="75"/>
  <c r="C24" i="75"/>
  <c r="S23" i="75"/>
  <c r="P23" i="75"/>
  <c r="L23" i="75"/>
  <c r="F23" i="75"/>
  <c r="C23" i="75"/>
  <c r="S22" i="75"/>
  <c r="P22" i="75"/>
  <c r="L22" i="75"/>
  <c r="F22" i="75"/>
  <c r="C22" i="75"/>
  <c r="K20" i="75"/>
  <c r="J20" i="75"/>
  <c r="L18" i="75"/>
  <c r="L17" i="75"/>
  <c r="L16" i="75"/>
  <c r="L15" i="75"/>
  <c r="L14" i="75"/>
  <c r="L13" i="75"/>
  <c r="L12" i="75"/>
  <c r="L11" i="75"/>
  <c r="L10" i="75"/>
  <c r="L9" i="75"/>
  <c r="L8" i="75"/>
  <c r="L7" i="75"/>
  <c r="L6" i="75"/>
  <c r="L5" i="75"/>
  <c r="L4" i="75"/>
  <c r="L3" i="75"/>
  <c r="K1" i="75"/>
  <c r="J1" i="75"/>
  <c r="L121" i="74"/>
  <c r="L120" i="74"/>
  <c r="L119" i="74"/>
  <c r="L118" i="74"/>
  <c r="L117" i="74"/>
  <c r="L116" i="74"/>
  <c r="L115" i="74"/>
  <c r="L114" i="74"/>
  <c r="L113" i="74"/>
  <c r="L112" i="74"/>
  <c r="L111" i="74"/>
  <c r="L110" i="74"/>
  <c r="L109" i="74"/>
  <c r="L108" i="74"/>
  <c r="L107" i="74"/>
  <c r="L106" i="74"/>
  <c r="L105" i="74"/>
  <c r="L104" i="74"/>
  <c r="L103" i="74"/>
  <c r="L102" i="74"/>
  <c r="L101" i="74"/>
  <c r="L100" i="74"/>
  <c r="L99" i="74"/>
  <c r="L98" i="74"/>
  <c r="L97" i="74"/>
  <c r="L96" i="74"/>
  <c r="L95" i="74"/>
  <c r="L94" i="74"/>
  <c r="L93" i="74"/>
  <c r="L92" i="74"/>
  <c r="L91" i="74"/>
  <c r="L90" i="74"/>
  <c r="L89" i="74"/>
  <c r="L88" i="74"/>
  <c r="L87" i="74"/>
  <c r="L86" i="74"/>
  <c r="L85" i="74"/>
  <c r="L84" i="74"/>
  <c r="L83" i="74"/>
  <c r="L82" i="74"/>
  <c r="L81" i="74"/>
  <c r="L80" i="74"/>
  <c r="L79" i="74"/>
  <c r="L78" i="74"/>
  <c r="L77" i="74"/>
  <c r="L76" i="74"/>
  <c r="L75" i="74"/>
  <c r="L74" i="74"/>
  <c r="L73" i="74"/>
  <c r="L72" i="74"/>
  <c r="L71" i="74"/>
  <c r="L70" i="74"/>
  <c r="L69" i="74"/>
  <c r="L68" i="74"/>
  <c r="L67" i="74"/>
  <c r="L66" i="74"/>
  <c r="L65" i="74"/>
  <c r="L64" i="74"/>
  <c r="L63" i="74"/>
  <c r="L62" i="74"/>
  <c r="L61" i="74"/>
  <c r="L60" i="74"/>
  <c r="L59" i="74"/>
  <c r="L58" i="74"/>
  <c r="L57" i="74"/>
  <c r="L56" i="74"/>
  <c r="L55" i="74"/>
  <c r="L54" i="74"/>
  <c r="L53" i="74"/>
  <c r="L52" i="74"/>
  <c r="L51" i="74"/>
  <c r="L50" i="74"/>
  <c r="L49" i="74"/>
  <c r="L48" i="74"/>
  <c r="L47" i="74"/>
  <c r="L46" i="74"/>
  <c r="L45" i="74"/>
  <c r="L44" i="74"/>
  <c r="L43" i="74"/>
  <c r="L42" i="74"/>
  <c r="L41" i="74"/>
  <c r="L40" i="74"/>
  <c r="L39" i="74"/>
  <c r="L38" i="74"/>
  <c r="L37" i="74"/>
  <c r="L36" i="74"/>
  <c r="L35" i="74"/>
  <c r="L34" i="74"/>
  <c r="L33" i="74"/>
  <c r="L32" i="74"/>
  <c r="L31" i="74"/>
  <c r="P30" i="74"/>
  <c r="L30" i="74"/>
  <c r="S29" i="74"/>
  <c r="L29" i="74"/>
  <c r="L28" i="74"/>
  <c r="P27" i="74"/>
  <c r="L27" i="74"/>
  <c r="C27" i="74"/>
  <c r="S26" i="74"/>
  <c r="P26" i="74"/>
  <c r="L26" i="74"/>
  <c r="F26" i="74"/>
  <c r="C26" i="74"/>
  <c r="S25" i="74"/>
  <c r="P25" i="74"/>
  <c r="L25" i="74"/>
  <c r="F25" i="74"/>
  <c r="C25" i="74"/>
  <c r="S24" i="74"/>
  <c r="P24" i="74"/>
  <c r="L24" i="74"/>
  <c r="F24" i="74"/>
  <c r="C24" i="74"/>
  <c r="S23" i="74"/>
  <c r="P23" i="74"/>
  <c r="L23" i="74"/>
  <c r="F23" i="74"/>
  <c r="C23" i="74"/>
  <c r="S22" i="74"/>
  <c r="P22" i="74"/>
  <c r="L22" i="74"/>
  <c r="F22" i="74"/>
  <c r="C22" i="74"/>
  <c r="K20" i="74"/>
  <c r="J20" i="74"/>
  <c r="L18" i="74"/>
  <c r="L17" i="74"/>
  <c r="L16" i="74"/>
  <c r="L15" i="74"/>
  <c r="L14" i="74"/>
  <c r="L13" i="74"/>
  <c r="L12" i="74"/>
  <c r="L11" i="74"/>
  <c r="L10" i="74"/>
  <c r="L9" i="74"/>
  <c r="L8" i="74"/>
  <c r="L7" i="74"/>
  <c r="L6" i="74"/>
  <c r="L5" i="74"/>
  <c r="L4" i="74"/>
  <c r="L3" i="74"/>
  <c r="K1" i="74"/>
  <c r="J1" i="74"/>
  <c r="L106" i="73"/>
  <c r="L105" i="73"/>
  <c r="L104" i="73"/>
  <c r="L103" i="73"/>
  <c r="L102" i="73"/>
  <c r="L101" i="73"/>
  <c r="L100" i="73"/>
  <c r="L99" i="73"/>
  <c r="L98" i="73"/>
  <c r="L97" i="73"/>
  <c r="L96" i="73"/>
  <c r="L95" i="73"/>
  <c r="L94" i="73"/>
  <c r="L93" i="73"/>
  <c r="L92" i="73"/>
  <c r="L91" i="73"/>
  <c r="L90" i="73"/>
  <c r="L89" i="73"/>
  <c r="L88" i="73"/>
  <c r="L87" i="73"/>
  <c r="L86" i="73"/>
  <c r="L85" i="73"/>
  <c r="L84" i="73"/>
  <c r="L83" i="73"/>
  <c r="L82" i="73"/>
  <c r="L81" i="73"/>
  <c r="L80" i="73"/>
  <c r="L79" i="73"/>
  <c r="L78" i="73"/>
  <c r="L77" i="73"/>
  <c r="L76" i="73"/>
  <c r="L75" i="73"/>
  <c r="L74" i="73"/>
  <c r="L73" i="73"/>
  <c r="L72" i="73"/>
  <c r="L71" i="73"/>
  <c r="L70" i="73"/>
  <c r="L69" i="73"/>
  <c r="L68" i="73"/>
  <c r="L67" i="73"/>
  <c r="L66" i="73"/>
  <c r="L65" i="73"/>
  <c r="L64" i="73"/>
  <c r="L63" i="73"/>
  <c r="L62" i="73"/>
  <c r="L61" i="73"/>
  <c r="L60" i="73"/>
  <c r="L59" i="73"/>
  <c r="L58" i="73"/>
  <c r="L57" i="73"/>
  <c r="L56" i="73"/>
  <c r="L55" i="73"/>
  <c r="L54" i="73"/>
  <c r="L53" i="73"/>
  <c r="L52" i="73"/>
  <c r="L51" i="73"/>
  <c r="L50" i="73"/>
  <c r="L49" i="73"/>
  <c r="L48" i="73"/>
  <c r="L47" i="73"/>
  <c r="L46" i="73"/>
  <c r="L45" i="73"/>
  <c r="L44" i="73"/>
  <c r="L43" i="73"/>
  <c r="L42" i="73"/>
  <c r="L41" i="73"/>
  <c r="L40" i="73"/>
  <c r="L39" i="73"/>
  <c r="L38" i="73"/>
  <c r="L37" i="73"/>
  <c r="L36" i="73"/>
  <c r="L35" i="73"/>
  <c r="L34" i="73"/>
  <c r="L33" i="73"/>
  <c r="L32" i="73"/>
  <c r="L31" i="73"/>
  <c r="P30" i="73"/>
  <c r="L30" i="73"/>
  <c r="S29" i="73"/>
  <c r="L29" i="73"/>
  <c r="L28" i="73"/>
  <c r="P27" i="73"/>
  <c r="L27" i="73"/>
  <c r="C27" i="73"/>
  <c r="S26" i="73"/>
  <c r="P26" i="73"/>
  <c r="L26" i="73"/>
  <c r="F26" i="73"/>
  <c r="C26" i="73"/>
  <c r="C28" i="73" s="1"/>
  <c r="S25" i="73"/>
  <c r="S27" i="73" s="1"/>
  <c r="P25" i="73"/>
  <c r="L25" i="73"/>
  <c r="F25" i="73"/>
  <c r="C25" i="73"/>
  <c r="S24" i="73"/>
  <c r="P24" i="73"/>
  <c r="L24" i="73"/>
  <c r="F24" i="73"/>
  <c r="C24" i="73"/>
  <c r="S23" i="73"/>
  <c r="P23" i="73"/>
  <c r="L23" i="73"/>
  <c r="F23" i="73"/>
  <c r="C23" i="73"/>
  <c r="S22" i="73"/>
  <c r="P22" i="73"/>
  <c r="L22" i="73"/>
  <c r="F22" i="73"/>
  <c r="C22" i="73"/>
  <c r="K20" i="73"/>
  <c r="J20" i="73"/>
  <c r="L18" i="73"/>
  <c r="L17" i="73"/>
  <c r="L16" i="73"/>
  <c r="L15" i="73"/>
  <c r="L14" i="73"/>
  <c r="L13" i="73"/>
  <c r="L12" i="73"/>
  <c r="L11" i="73"/>
  <c r="L10" i="73"/>
  <c r="L9" i="73"/>
  <c r="L8" i="73"/>
  <c r="L7" i="73"/>
  <c r="L6" i="73"/>
  <c r="L5" i="73"/>
  <c r="L4" i="73"/>
  <c r="L3" i="73"/>
  <c r="L1" i="73" s="1"/>
  <c r="K1" i="73"/>
  <c r="J1" i="73"/>
  <c r="L150" i="72"/>
  <c r="L149" i="72"/>
  <c r="L148" i="72"/>
  <c r="L147" i="72"/>
  <c r="L146" i="72"/>
  <c r="L145" i="72"/>
  <c r="L144" i="72"/>
  <c r="L143" i="72"/>
  <c r="L142" i="72"/>
  <c r="L141" i="72"/>
  <c r="L140" i="72"/>
  <c r="L139" i="72"/>
  <c r="L138" i="72"/>
  <c r="L137" i="72"/>
  <c r="L136" i="72"/>
  <c r="L135" i="72"/>
  <c r="L134" i="72"/>
  <c r="L133" i="72"/>
  <c r="L132" i="72"/>
  <c r="L131" i="72"/>
  <c r="L130" i="72"/>
  <c r="L129" i="72"/>
  <c r="L128" i="72"/>
  <c r="L127" i="72"/>
  <c r="L126" i="72"/>
  <c r="L125" i="72"/>
  <c r="L124" i="72"/>
  <c r="L123" i="72"/>
  <c r="L122" i="72"/>
  <c r="L121" i="72"/>
  <c r="L120" i="72"/>
  <c r="L119" i="72"/>
  <c r="L118" i="72"/>
  <c r="L117" i="72"/>
  <c r="L116" i="72"/>
  <c r="L115" i="72"/>
  <c r="L114" i="72"/>
  <c r="L113" i="72"/>
  <c r="L112" i="72"/>
  <c r="L111" i="72"/>
  <c r="L110" i="72"/>
  <c r="L109" i="72"/>
  <c r="L108" i="72"/>
  <c r="L107" i="72"/>
  <c r="L106" i="72"/>
  <c r="L105" i="72"/>
  <c r="L104" i="72"/>
  <c r="L103" i="72"/>
  <c r="L102" i="72"/>
  <c r="L101" i="72"/>
  <c r="L100" i="72"/>
  <c r="L99" i="72"/>
  <c r="L98" i="72"/>
  <c r="L97" i="72"/>
  <c r="L96" i="72"/>
  <c r="L95" i="72"/>
  <c r="L94" i="72"/>
  <c r="L93" i="72"/>
  <c r="L92" i="72"/>
  <c r="L91" i="72"/>
  <c r="L90" i="72"/>
  <c r="L89" i="72"/>
  <c r="L88" i="72"/>
  <c r="L87" i="72"/>
  <c r="L86" i="72"/>
  <c r="L85" i="72"/>
  <c r="L84" i="72"/>
  <c r="L83" i="72"/>
  <c r="L82" i="72"/>
  <c r="L81" i="72"/>
  <c r="L80" i="72"/>
  <c r="L79" i="72"/>
  <c r="L78" i="72"/>
  <c r="L77" i="72"/>
  <c r="L76" i="72"/>
  <c r="L75" i="72"/>
  <c r="L74" i="72"/>
  <c r="L73" i="72"/>
  <c r="L72" i="72"/>
  <c r="L71" i="72"/>
  <c r="L70" i="72"/>
  <c r="L69" i="72"/>
  <c r="L68" i="72"/>
  <c r="L67" i="72"/>
  <c r="L66" i="72"/>
  <c r="L65" i="72"/>
  <c r="L64" i="72"/>
  <c r="L63" i="72"/>
  <c r="L62" i="72"/>
  <c r="L61" i="72"/>
  <c r="L60" i="72"/>
  <c r="L59" i="72"/>
  <c r="L58" i="72"/>
  <c r="L57" i="72"/>
  <c r="L56" i="72"/>
  <c r="L55" i="72"/>
  <c r="L54" i="72"/>
  <c r="L53" i="72"/>
  <c r="L52" i="72"/>
  <c r="L51" i="72"/>
  <c r="L50" i="72"/>
  <c r="L49" i="72"/>
  <c r="L48" i="72"/>
  <c r="L47" i="72"/>
  <c r="L46" i="72"/>
  <c r="L45" i="72"/>
  <c r="L44" i="72"/>
  <c r="L43" i="72"/>
  <c r="L42" i="72"/>
  <c r="L41" i="72"/>
  <c r="L40" i="72"/>
  <c r="L39" i="72"/>
  <c r="L38" i="72"/>
  <c r="L37" i="72"/>
  <c r="L36" i="72"/>
  <c r="L35" i="72"/>
  <c r="L34" i="72"/>
  <c r="L33" i="72"/>
  <c r="L32" i="72"/>
  <c r="L31" i="72"/>
  <c r="P30" i="72"/>
  <c r="L30" i="72"/>
  <c r="S29" i="72"/>
  <c r="L29" i="72"/>
  <c r="L28" i="72"/>
  <c r="P27" i="72"/>
  <c r="L27" i="72"/>
  <c r="C27" i="72"/>
  <c r="S26" i="72"/>
  <c r="P26" i="72"/>
  <c r="L26" i="72"/>
  <c r="F26" i="72"/>
  <c r="C26" i="72"/>
  <c r="S25" i="72"/>
  <c r="P25" i="72"/>
  <c r="L25" i="72"/>
  <c r="F25" i="72"/>
  <c r="C25" i="72"/>
  <c r="S24" i="72"/>
  <c r="P24" i="72"/>
  <c r="L24" i="72"/>
  <c r="F24" i="72"/>
  <c r="C24" i="72"/>
  <c r="S23" i="72"/>
  <c r="P23" i="72"/>
  <c r="L23" i="72"/>
  <c r="F23" i="72"/>
  <c r="C23" i="72"/>
  <c r="S22" i="72"/>
  <c r="P22" i="72"/>
  <c r="L22" i="72"/>
  <c r="F22" i="72"/>
  <c r="C22" i="72"/>
  <c r="K20" i="72"/>
  <c r="J20" i="72"/>
  <c r="L18" i="72"/>
  <c r="L17" i="72"/>
  <c r="L16" i="72"/>
  <c r="L15" i="72"/>
  <c r="L14" i="72"/>
  <c r="L13" i="72"/>
  <c r="L12" i="72"/>
  <c r="L11" i="72"/>
  <c r="L10" i="72"/>
  <c r="L9" i="72"/>
  <c r="L8" i="72"/>
  <c r="L7" i="72"/>
  <c r="L6" i="72"/>
  <c r="L5" i="72"/>
  <c r="L4" i="72"/>
  <c r="L3" i="72"/>
  <c r="K1" i="72"/>
  <c r="J1" i="72"/>
  <c r="L120" i="71"/>
  <c r="L119" i="71"/>
  <c r="L118" i="71"/>
  <c r="L117" i="71"/>
  <c r="L116" i="71"/>
  <c r="L115" i="71"/>
  <c r="L114" i="71"/>
  <c r="L113" i="71"/>
  <c r="L112" i="71"/>
  <c r="L111" i="71"/>
  <c r="L110" i="71"/>
  <c r="L109" i="71"/>
  <c r="L108" i="71"/>
  <c r="L107" i="71"/>
  <c r="L106" i="71"/>
  <c r="L105" i="71"/>
  <c r="L104" i="71"/>
  <c r="L103" i="71"/>
  <c r="L102" i="71"/>
  <c r="L101" i="71"/>
  <c r="L100" i="71"/>
  <c r="L99" i="71"/>
  <c r="L98" i="71"/>
  <c r="L97" i="71"/>
  <c r="L96" i="71"/>
  <c r="L95" i="71"/>
  <c r="L94" i="71"/>
  <c r="L93" i="71"/>
  <c r="L92" i="71"/>
  <c r="L91" i="71"/>
  <c r="L90" i="71"/>
  <c r="L89" i="71"/>
  <c r="L88" i="71"/>
  <c r="L87" i="71"/>
  <c r="L86" i="71"/>
  <c r="L85" i="71"/>
  <c r="L84" i="71"/>
  <c r="L83" i="71"/>
  <c r="L82" i="71"/>
  <c r="L81" i="71"/>
  <c r="L80" i="71"/>
  <c r="L79" i="71"/>
  <c r="L78" i="71"/>
  <c r="L77" i="71"/>
  <c r="L76" i="71"/>
  <c r="L75" i="71"/>
  <c r="L74" i="71"/>
  <c r="L73" i="71"/>
  <c r="L72" i="71"/>
  <c r="L71" i="71"/>
  <c r="L70" i="71"/>
  <c r="L69" i="71"/>
  <c r="L68" i="71"/>
  <c r="L67" i="71"/>
  <c r="L66" i="71"/>
  <c r="L65" i="71"/>
  <c r="L64" i="71"/>
  <c r="L63" i="71"/>
  <c r="L62" i="71"/>
  <c r="L61" i="71"/>
  <c r="L60" i="71"/>
  <c r="L59" i="71"/>
  <c r="L58" i="71"/>
  <c r="L57" i="71"/>
  <c r="L56" i="71"/>
  <c r="L55" i="71"/>
  <c r="L54" i="71"/>
  <c r="L53" i="71"/>
  <c r="L52" i="71"/>
  <c r="L51" i="71"/>
  <c r="L50" i="71"/>
  <c r="L49" i="71"/>
  <c r="L48" i="71"/>
  <c r="L47" i="71"/>
  <c r="L46" i="71"/>
  <c r="L45" i="71"/>
  <c r="L44" i="71"/>
  <c r="L43" i="71"/>
  <c r="L42" i="71"/>
  <c r="L41" i="71"/>
  <c r="L40" i="71"/>
  <c r="L39" i="71"/>
  <c r="L38" i="71"/>
  <c r="L37" i="71"/>
  <c r="L36" i="71"/>
  <c r="L35" i="71"/>
  <c r="L34" i="71"/>
  <c r="L33" i="71"/>
  <c r="L32" i="71"/>
  <c r="L31" i="71"/>
  <c r="P30" i="71"/>
  <c r="L30" i="71"/>
  <c r="S29" i="71"/>
  <c r="L29" i="71"/>
  <c r="L28" i="71"/>
  <c r="P27" i="71"/>
  <c r="L27" i="71"/>
  <c r="C27" i="71"/>
  <c r="S26" i="71"/>
  <c r="P26" i="71"/>
  <c r="L26" i="71"/>
  <c r="F26" i="71"/>
  <c r="C26" i="71"/>
  <c r="S25" i="71"/>
  <c r="P25" i="71"/>
  <c r="L25" i="71"/>
  <c r="F25" i="71"/>
  <c r="C25" i="71"/>
  <c r="S24" i="71"/>
  <c r="P24" i="71"/>
  <c r="L24" i="71"/>
  <c r="F24" i="71"/>
  <c r="C24" i="71"/>
  <c r="S23" i="71"/>
  <c r="P23" i="71"/>
  <c r="L23" i="71"/>
  <c r="F23" i="71"/>
  <c r="C23" i="71"/>
  <c r="S22" i="71"/>
  <c r="P22" i="71"/>
  <c r="L22" i="71"/>
  <c r="F22" i="71"/>
  <c r="C22" i="71"/>
  <c r="K20" i="71"/>
  <c r="J20" i="71"/>
  <c r="L18" i="71"/>
  <c r="L17" i="71"/>
  <c r="L16" i="71"/>
  <c r="L15" i="71"/>
  <c r="L14" i="71"/>
  <c r="L13" i="71"/>
  <c r="L12" i="71"/>
  <c r="L11" i="71"/>
  <c r="L10" i="71"/>
  <c r="L9" i="71"/>
  <c r="L8" i="71"/>
  <c r="L7" i="71"/>
  <c r="L6" i="71"/>
  <c r="L5" i="71"/>
  <c r="L4" i="71"/>
  <c r="L3" i="71"/>
  <c r="K1" i="71"/>
  <c r="J1" i="71"/>
  <c r="L113" i="70"/>
  <c r="L112" i="70"/>
  <c r="L111" i="70"/>
  <c r="L110" i="70"/>
  <c r="L109" i="70"/>
  <c r="L108" i="70"/>
  <c r="L107" i="70"/>
  <c r="L106" i="70"/>
  <c r="L105" i="70"/>
  <c r="L104" i="70"/>
  <c r="L103" i="70"/>
  <c r="L102" i="70"/>
  <c r="L101" i="70"/>
  <c r="L100" i="70"/>
  <c r="L99" i="70"/>
  <c r="L98" i="70"/>
  <c r="L97" i="70"/>
  <c r="L96" i="70"/>
  <c r="L95" i="70"/>
  <c r="L94" i="70"/>
  <c r="L93" i="70"/>
  <c r="L92" i="70"/>
  <c r="L91" i="70"/>
  <c r="L90" i="70"/>
  <c r="L89" i="70"/>
  <c r="L88" i="70"/>
  <c r="L87" i="70"/>
  <c r="L86" i="70"/>
  <c r="L85" i="70"/>
  <c r="L84" i="70"/>
  <c r="L83" i="70"/>
  <c r="L82" i="70"/>
  <c r="L81" i="70"/>
  <c r="L80" i="70"/>
  <c r="L79" i="70"/>
  <c r="L78" i="70"/>
  <c r="L77" i="70"/>
  <c r="L76" i="70"/>
  <c r="L75" i="70"/>
  <c r="L74" i="70"/>
  <c r="L73" i="70"/>
  <c r="L72" i="70"/>
  <c r="L71" i="70"/>
  <c r="L70" i="70"/>
  <c r="L69" i="70"/>
  <c r="L68" i="70"/>
  <c r="L67" i="70"/>
  <c r="L66" i="70"/>
  <c r="L65" i="70"/>
  <c r="L64" i="70"/>
  <c r="L63" i="70"/>
  <c r="L62" i="70"/>
  <c r="L61" i="70"/>
  <c r="L60" i="70"/>
  <c r="L59" i="70"/>
  <c r="L58" i="70"/>
  <c r="L57" i="70"/>
  <c r="L56" i="70"/>
  <c r="L55" i="70"/>
  <c r="L54" i="70"/>
  <c r="L53" i="70"/>
  <c r="L52" i="70"/>
  <c r="L51" i="70"/>
  <c r="L50" i="70"/>
  <c r="L49" i="70"/>
  <c r="L48" i="70"/>
  <c r="L47" i="70"/>
  <c r="L46" i="70"/>
  <c r="L45" i="70"/>
  <c r="L44" i="70"/>
  <c r="L43" i="70"/>
  <c r="L42" i="70"/>
  <c r="L41" i="70"/>
  <c r="L40" i="70"/>
  <c r="L39" i="70"/>
  <c r="L38" i="70"/>
  <c r="L37" i="70"/>
  <c r="L36" i="70"/>
  <c r="L35" i="70"/>
  <c r="L34" i="70"/>
  <c r="L33" i="70"/>
  <c r="L32" i="70"/>
  <c r="L31" i="70"/>
  <c r="P30" i="70"/>
  <c r="L30" i="70"/>
  <c r="S29" i="70"/>
  <c r="L29" i="70"/>
  <c r="L28" i="70"/>
  <c r="P27" i="70"/>
  <c r="L27" i="70"/>
  <c r="C27" i="70"/>
  <c r="S26" i="70"/>
  <c r="P26" i="70"/>
  <c r="L26" i="70"/>
  <c r="F26" i="70"/>
  <c r="C26" i="70"/>
  <c r="S25" i="70"/>
  <c r="P25" i="70"/>
  <c r="L25" i="70"/>
  <c r="F25" i="70"/>
  <c r="C25" i="70"/>
  <c r="S24" i="70"/>
  <c r="P24" i="70"/>
  <c r="L24" i="70"/>
  <c r="F24" i="70"/>
  <c r="C24" i="70"/>
  <c r="S23" i="70"/>
  <c r="P23" i="70"/>
  <c r="L23" i="70"/>
  <c r="F23" i="70"/>
  <c r="C23" i="70"/>
  <c r="S22" i="70"/>
  <c r="P22" i="70"/>
  <c r="L22" i="70"/>
  <c r="F22" i="70"/>
  <c r="C22" i="70"/>
  <c r="K20" i="70"/>
  <c r="J20" i="70"/>
  <c r="L18" i="70"/>
  <c r="L17" i="70"/>
  <c r="L16" i="70"/>
  <c r="L15" i="70"/>
  <c r="L14" i="70"/>
  <c r="L13" i="70"/>
  <c r="L12" i="70"/>
  <c r="L11" i="70"/>
  <c r="L10" i="70"/>
  <c r="L9" i="70"/>
  <c r="L8" i="70"/>
  <c r="L7" i="70"/>
  <c r="L6" i="70"/>
  <c r="L5" i="70"/>
  <c r="L4" i="70"/>
  <c r="L3" i="70"/>
  <c r="K1" i="70"/>
  <c r="J1" i="70"/>
  <c r="L113" i="69"/>
  <c r="L112" i="69"/>
  <c r="L111" i="69"/>
  <c r="L110" i="69"/>
  <c r="L109" i="69"/>
  <c r="L108" i="69"/>
  <c r="L107" i="69"/>
  <c r="L106" i="69"/>
  <c r="L105" i="69"/>
  <c r="L104" i="69"/>
  <c r="L103" i="69"/>
  <c r="L102" i="69"/>
  <c r="L101" i="69"/>
  <c r="L100" i="69"/>
  <c r="L99" i="69"/>
  <c r="L98" i="69"/>
  <c r="L97" i="69"/>
  <c r="L96" i="69"/>
  <c r="L95" i="69"/>
  <c r="L94" i="69"/>
  <c r="L93" i="69"/>
  <c r="L92" i="69"/>
  <c r="L91" i="69"/>
  <c r="L90" i="69"/>
  <c r="L89" i="69"/>
  <c r="L88" i="69"/>
  <c r="L87" i="69"/>
  <c r="L86" i="69"/>
  <c r="L85" i="69"/>
  <c r="L84" i="69"/>
  <c r="L83" i="69"/>
  <c r="L82" i="69"/>
  <c r="L81" i="69"/>
  <c r="L80" i="69"/>
  <c r="L79" i="69"/>
  <c r="L78" i="69"/>
  <c r="L77" i="69"/>
  <c r="L76" i="69"/>
  <c r="L75" i="69"/>
  <c r="L74" i="69"/>
  <c r="L73" i="69"/>
  <c r="L72" i="69"/>
  <c r="L71" i="69"/>
  <c r="L70" i="69"/>
  <c r="L69" i="69"/>
  <c r="L68" i="69"/>
  <c r="L67" i="69"/>
  <c r="L66" i="69"/>
  <c r="L65" i="69"/>
  <c r="L64" i="69"/>
  <c r="L63" i="69"/>
  <c r="L62" i="69"/>
  <c r="L61" i="69"/>
  <c r="L60" i="69"/>
  <c r="L59" i="69"/>
  <c r="L58" i="69"/>
  <c r="L57" i="69"/>
  <c r="L56" i="69"/>
  <c r="L55" i="69"/>
  <c r="L54" i="69"/>
  <c r="L53" i="69"/>
  <c r="L52" i="69"/>
  <c r="L51" i="69"/>
  <c r="L50" i="69"/>
  <c r="L49" i="69"/>
  <c r="L48" i="69"/>
  <c r="L47" i="69"/>
  <c r="L46" i="69"/>
  <c r="L45" i="69"/>
  <c r="L44" i="69"/>
  <c r="L43" i="69"/>
  <c r="L42" i="69"/>
  <c r="L41" i="69"/>
  <c r="L40" i="69"/>
  <c r="L39" i="69"/>
  <c r="L38" i="69"/>
  <c r="L37" i="69"/>
  <c r="L36" i="69"/>
  <c r="L35" i="69"/>
  <c r="L34" i="69"/>
  <c r="L33" i="69"/>
  <c r="L32" i="69"/>
  <c r="L31" i="69"/>
  <c r="P30" i="69"/>
  <c r="L30" i="69"/>
  <c r="S29" i="69"/>
  <c r="L29" i="69"/>
  <c r="L28" i="69"/>
  <c r="P27" i="69"/>
  <c r="L27" i="69"/>
  <c r="C27" i="69"/>
  <c r="S26" i="69"/>
  <c r="P26" i="69"/>
  <c r="L26" i="69"/>
  <c r="F26" i="69"/>
  <c r="C26" i="69"/>
  <c r="S25" i="69"/>
  <c r="P25" i="69"/>
  <c r="L25" i="69"/>
  <c r="F25" i="69"/>
  <c r="C25" i="69"/>
  <c r="S24" i="69"/>
  <c r="P24" i="69"/>
  <c r="L24" i="69"/>
  <c r="F24" i="69"/>
  <c r="C24" i="69"/>
  <c r="S23" i="69"/>
  <c r="P23" i="69"/>
  <c r="L23" i="69"/>
  <c r="F23" i="69"/>
  <c r="C23" i="69"/>
  <c r="S22" i="69"/>
  <c r="P22" i="69"/>
  <c r="L22" i="69"/>
  <c r="F22" i="69"/>
  <c r="C22" i="69"/>
  <c r="K20" i="69"/>
  <c r="J20" i="69"/>
  <c r="L18" i="69"/>
  <c r="L17" i="69"/>
  <c r="L16" i="69"/>
  <c r="L15" i="69"/>
  <c r="L14" i="69"/>
  <c r="L13" i="69"/>
  <c r="L12" i="69"/>
  <c r="L11" i="69"/>
  <c r="L10" i="69"/>
  <c r="L9" i="69"/>
  <c r="L8" i="69"/>
  <c r="L7" i="69"/>
  <c r="L6" i="69"/>
  <c r="L5" i="69"/>
  <c r="L4" i="69"/>
  <c r="L3" i="69"/>
  <c r="K1" i="69"/>
  <c r="J1" i="69"/>
  <c r="L144" i="68"/>
  <c r="L143" i="68"/>
  <c r="L142" i="68"/>
  <c r="L141" i="68"/>
  <c r="L140" i="68"/>
  <c r="L139" i="68"/>
  <c r="L138" i="68"/>
  <c r="L137" i="68"/>
  <c r="L136" i="68"/>
  <c r="L135" i="68"/>
  <c r="L134" i="68"/>
  <c r="L133" i="68"/>
  <c r="L132" i="68"/>
  <c r="L131" i="68"/>
  <c r="L130" i="68"/>
  <c r="L129" i="68"/>
  <c r="L128" i="68"/>
  <c r="L127" i="68"/>
  <c r="L126" i="68"/>
  <c r="L125" i="68"/>
  <c r="L124" i="68"/>
  <c r="L123" i="68"/>
  <c r="L122" i="68"/>
  <c r="L121" i="68"/>
  <c r="L120" i="68"/>
  <c r="L119" i="68"/>
  <c r="L118" i="68"/>
  <c r="L117" i="68"/>
  <c r="L116" i="68"/>
  <c r="L115" i="68"/>
  <c r="L114" i="68"/>
  <c r="L113" i="68"/>
  <c r="L112" i="68"/>
  <c r="L111" i="68"/>
  <c r="L110" i="68"/>
  <c r="L109" i="68"/>
  <c r="L108" i="68"/>
  <c r="L107" i="68"/>
  <c r="L106" i="68"/>
  <c r="L105" i="68"/>
  <c r="L104" i="68"/>
  <c r="L103" i="68"/>
  <c r="L102" i="68"/>
  <c r="L101" i="68"/>
  <c r="L100" i="68"/>
  <c r="L99" i="68"/>
  <c r="L98" i="68"/>
  <c r="L97" i="68"/>
  <c r="L96" i="68"/>
  <c r="L95" i="68"/>
  <c r="L94" i="68"/>
  <c r="L93" i="68"/>
  <c r="L92" i="68"/>
  <c r="L91" i="68"/>
  <c r="L90" i="68"/>
  <c r="L89" i="68"/>
  <c r="L88" i="68"/>
  <c r="L87" i="68"/>
  <c r="L86" i="68"/>
  <c r="L85" i="68"/>
  <c r="L84" i="68"/>
  <c r="L83" i="68"/>
  <c r="L82" i="68"/>
  <c r="L81" i="68"/>
  <c r="L80" i="68"/>
  <c r="L79" i="68"/>
  <c r="L78" i="68"/>
  <c r="L77" i="68"/>
  <c r="L76" i="68"/>
  <c r="L75" i="68"/>
  <c r="L74" i="68"/>
  <c r="L73" i="68"/>
  <c r="L72" i="68"/>
  <c r="L71" i="68"/>
  <c r="L70" i="68"/>
  <c r="L69" i="68"/>
  <c r="L68" i="68"/>
  <c r="L67" i="68"/>
  <c r="L66" i="68"/>
  <c r="L65" i="68"/>
  <c r="L64" i="68"/>
  <c r="L63" i="68"/>
  <c r="L62" i="68"/>
  <c r="L61" i="68"/>
  <c r="L60" i="68"/>
  <c r="L59" i="68"/>
  <c r="L58" i="68"/>
  <c r="L57" i="68"/>
  <c r="L56" i="68"/>
  <c r="L55" i="68"/>
  <c r="L54" i="68"/>
  <c r="L53" i="68"/>
  <c r="L52" i="68"/>
  <c r="L51" i="68"/>
  <c r="L50" i="68"/>
  <c r="L49" i="68"/>
  <c r="L48" i="68"/>
  <c r="L47" i="68"/>
  <c r="L46" i="68"/>
  <c r="L45" i="68"/>
  <c r="L44" i="68"/>
  <c r="L43" i="68"/>
  <c r="L42" i="68"/>
  <c r="L41" i="68"/>
  <c r="L40" i="68"/>
  <c r="L39" i="68"/>
  <c r="L38" i="68"/>
  <c r="L37" i="68"/>
  <c r="L36" i="68"/>
  <c r="L35" i="68"/>
  <c r="L34" i="68"/>
  <c r="L33" i="68"/>
  <c r="L32" i="68"/>
  <c r="L31" i="68"/>
  <c r="P30" i="68"/>
  <c r="L30" i="68"/>
  <c r="S29" i="68"/>
  <c r="L29" i="68"/>
  <c r="L28" i="68"/>
  <c r="P27" i="68"/>
  <c r="L27" i="68"/>
  <c r="C27" i="68"/>
  <c r="S26" i="68"/>
  <c r="P26" i="68"/>
  <c r="L26" i="68"/>
  <c r="F26" i="68"/>
  <c r="C26" i="68"/>
  <c r="S25" i="68"/>
  <c r="P25" i="68"/>
  <c r="L25" i="68"/>
  <c r="F25" i="68"/>
  <c r="C25" i="68"/>
  <c r="S24" i="68"/>
  <c r="P24" i="68"/>
  <c r="L24" i="68"/>
  <c r="F24" i="68"/>
  <c r="C24" i="68"/>
  <c r="S23" i="68"/>
  <c r="P23" i="68"/>
  <c r="L23" i="68"/>
  <c r="F23" i="68"/>
  <c r="C23" i="68"/>
  <c r="S22" i="68"/>
  <c r="P22" i="68"/>
  <c r="L22" i="68"/>
  <c r="F22" i="68"/>
  <c r="C22" i="68"/>
  <c r="K20" i="68"/>
  <c r="J20" i="68"/>
  <c r="L18" i="68"/>
  <c r="L17" i="68"/>
  <c r="L16" i="68"/>
  <c r="L15" i="68"/>
  <c r="L14" i="68"/>
  <c r="L13" i="68"/>
  <c r="L12" i="68"/>
  <c r="L11" i="68"/>
  <c r="L10" i="68"/>
  <c r="L9" i="68"/>
  <c r="L8" i="68"/>
  <c r="L7" i="68"/>
  <c r="L6" i="68"/>
  <c r="L5" i="68"/>
  <c r="L4" i="68"/>
  <c r="L3" i="68"/>
  <c r="K1" i="68"/>
  <c r="J1" i="68"/>
  <c r="L170" i="67"/>
  <c r="L169" i="67"/>
  <c r="L168" i="67"/>
  <c r="L167" i="67"/>
  <c r="L166" i="67"/>
  <c r="L165" i="67"/>
  <c r="L164" i="67"/>
  <c r="L163" i="67"/>
  <c r="L162" i="67"/>
  <c r="L161" i="67"/>
  <c r="L160" i="67"/>
  <c r="L159" i="67"/>
  <c r="L158" i="67"/>
  <c r="L157" i="67"/>
  <c r="L156" i="67"/>
  <c r="L155" i="67"/>
  <c r="L154" i="67"/>
  <c r="L153" i="67"/>
  <c r="L152" i="67"/>
  <c r="L151" i="67"/>
  <c r="L150" i="67"/>
  <c r="L149" i="67"/>
  <c r="L148" i="67"/>
  <c r="L147" i="67"/>
  <c r="L146" i="67"/>
  <c r="L145" i="67"/>
  <c r="L144" i="67"/>
  <c r="L143" i="67"/>
  <c r="L142" i="67"/>
  <c r="L141" i="67"/>
  <c r="L140" i="67"/>
  <c r="L139" i="67"/>
  <c r="L138" i="67"/>
  <c r="L137" i="67"/>
  <c r="L136" i="67"/>
  <c r="L135" i="67"/>
  <c r="L134" i="67"/>
  <c r="L133" i="67"/>
  <c r="L132" i="67"/>
  <c r="L131" i="67"/>
  <c r="L130" i="67"/>
  <c r="L129" i="67"/>
  <c r="L128" i="67"/>
  <c r="L127" i="67"/>
  <c r="L126" i="67"/>
  <c r="L125" i="67"/>
  <c r="L124" i="67"/>
  <c r="L123" i="67"/>
  <c r="L122" i="67"/>
  <c r="L121" i="67"/>
  <c r="L120" i="67"/>
  <c r="L119" i="67"/>
  <c r="L118" i="67"/>
  <c r="L117" i="67"/>
  <c r="L116" i="67"/>
  <c r="L115" i="67"/>
  <c r="L114" i="67"/>
  <c r="L113" i="67"/>
  <c r="L112" i="67"/>
  <c r="L111" i="67"/>
  <c r="L110" i="67"/>
  <c r="L109" i="67"/>
  <c r="L108" i="67"/>
  <c r="L107" i="67"/>
  <c r="L106" i="67"/>
  <c r="L105" i="67"/>
  <c r="L104" i="67"/>
  <c r="L103" i="67"/>
  <c r="L102" i="67"/>
  <c r="L101" i="67"/>
  <c r="L100" i="67"/>
  <c r="L99" i="67"/>
  <c r="L98" i="67"/>
  <c r="L97" i="67"/>
  <c r="L96" i="67"/>
  <c r="L95" i="67"/>
  <c r="L94" i="67"/>
  <c r="L93" i="67"/>
  <c r="L92" i="67"/>
  <c r="L91" i="67"/>
  <c r="L90" i="67"/>
  <c r="L89" i="67"/>
  <c r="L88" i="67"/>
  <c r="L87" i="67"/>
  <c r="L86" i="67"/>
  <c r="L85" i="67"/>
  <c r="L84" i="67"/>
  <c r="L83" i="67"/>
  <c r="L82" i="67"/>
  <c r="L81" i="67"/>
  <c r="L80" i="67"/>
  <c r="L79" i="67"/>
  <c r="L78" i="67"/>
  <c r="L77" i="67"/>
  <c r="L76" i="67"/>
  <c r="L75" i="67"/>
  <c r="L74" i="67"/>
  <c r="L73" i="67"/>
  <c r="L72" i="67"/>
  <c r="L71" i="67"/>
  <c r="L70" i="67"/>
  <c r="L69" i="67"/>
  <c r="L68" i="67"/>
  <c r="L67" i="67"/>
  <c r="L66" i="67"/>
  <c r="L65" i="67"/>
  <c r="L64" i="67"/>
  <c r="L63" i="67"/>
  <c r="L62" i="67"/>
  <c r="L61" i="67"/>
  <c r="L60" i="67"/>
  <c r="L59" i="67"/>
  <c r="L58" i="67"/>
  <c r="L57" i="67"/>
  <c r="L56" i="67"/>
  <c r="L55" i="67"/>
  <c r="L54" i="67"/>
  <c r="L53" i="67"/>
  <c r="L52" i="67"/>
  <c r="L51" i="67"/>
  <c r="L50" i="67"/>
  <c r="L49" i="67"/>
  <c r="L48" i="67"/>
  <c r="L47" i="67"/>
  <c r="L46" i="67"/>
  <c r="L45" i="67"/>
  <c r="L44" i="67"/>
  <c r="L43" i="67"/>
  <c r="L42" i="67"/>
  <c r="L41" i="67"/>
  <c r="L40" i="67"/>
  <c r="L39" i="67"/>
  <c r="L38" i="67"/>
  <c r="L37" i="67"/>
  <c r="L36" i="67"/>
  <c r="L35" i="67"/>
  <c r="L34" i="67"/>
  <c r="L33" i="67"/>
  <c r="L32" i="67"/>
  <c r="L31" i="67"/>
  <c r="P30" i="67"/>
  <c r="L30" i="67"/>
  <c r="S29" i="67"/>
  <c r="L29" i="67"/>
  <c r="L28" i="67"/>
  <c r="P27" i="67"/>
  <c r="L27" i="67"/>
  <c r="C27" i="67"/>
  <c r="S26" i="67"/>
  <c r="P26" i="67"/>
  <c r="L26" i="67"/>
  <c r="F26" i="67"/>
  <c r="C26" i="67"/>
  <c r="S25" i="67"/>
  <c r="P25" i="67"/>
  <c r="L25" i="67"/>
  <c r="F25" i="67"/>
  <c r="C25" i="67"/>
  <c r="S24" i="67"/>
  <c r="P24" i="67"/>
  <c r="L24" i="67"/>
  <c r="F24" i="67"/>
  <c r="C24" i="67"/>
  <c r="S23" i="67"/>
  <c r="P23" i="67"/>
  <c r="L23" i="67"/>
  <c r="F23" i="67"/>
  <c r="C23" i="67"/>
  <c r="S22" i="67"/>
  <c r="P22" i="67"/>
  <c r="L22" i="67"/>
  <c r="F22" i="67"/>
  <c r="C22" i="67"/>
  <c r="K20" i="67"/>
  <c r="J20" i="67"/>
  <c r="L18" i="67"/>
  <c r="L17" i="67"/>
  <c r="L16" i="67"/>
  <c r="L15" i="67"/>
  <c r="L14" i="67"/>
  <c r="L13" i="67"/>
  <c r="L12" i="67"/>
  <c r="L11" i="67"/>
  <c r="L10" i="67"/>
  <c r="L9" i="67"/>
  <c r="L8" i="67"/>
  <c r="L7" i="67"/>
  <c r="L6" i="67"/>
  <c r="L5" i="67"/>
  <c r="L4" i="67"/>
  <c r="L3" i="67"/>
  <c r="K1" i="67"/>
  <c r="J1" i="67"/>
  <c r="L155" i="66"/>
  <c r="L154" i="66"/>
  <c r="L153" i="66"/>
  <c r="L152" i="66"/>
  <c r="L151" i="66"/>
  <c r="L150" i="66"/>
  <c r="L149" i="66"/>
  <c r="L148" i="66"/>
  <c r="L147" i="66"/>
  <c r="L146" i="66"/>
  <c r="L145" i="66"/>
  <c r="L144" i="66"/>
  <c r="L143" i="66"/>
  <c r="L142" i="66"/>
  <c r="L141" i="66"/>
  <c r="L140" i="66"/>
  <c r="L139" i="66"/>
  <c r="L138" i="66"/>
  <c r="L137" i="66"/>
  <c r="L136" i="66"/>
  <c r="L135" i="66"/>
  <c r="L134" i="66"/>
  <c r="L133" i="66"/>
  <c r="L132" i="66"/>
  <c r="L131" i="66"/>
  <c r="L130" i="66"/>
  <c r="L129" i="66"/>
  <c r="L128" i="66"/>
  <c r="L127" i="66"/>
  <c r="L126" i="66"/>
  <c r="L125" i="66"/>
  <c r="L124" i="66"/>
  <c r="L123" i="66"/>
  <c r="L122" i="66"/>
  <c r="L121" i="66"/>
  <c r="L120" i="66"/>
  <c r="L119" i="66"/>
  <c r="L118" i="66"/>
  <c r="L117" i="66"/>
  <c r="L116" i="66"/>
  <c r="L115" i="66"/>
  <c r="L114" i="66"/>
  <c r="L113" i="66"/>
  <c r="L112" i="66"/>
  <c r="L111" i="66"/>
  <c r="L110" i="66"/>
  <c r="L109" i="66"/>
  <c r="L108" i="66"/>
  <c r="L107" i="66"/>
  <c r="L106" i="66"/>
  <c r="L105" i="66"/>
  <c r="L104" i="66"/>
  <c r="L103" i="66"/>
  <c r="L102" i="66"/>
  <c r="L101" i="66"/>
  <c r="L100" i="66"/>
  <c r="L99" i="66"/>
  <c r="L98" i="66"/>
  <c r="L97" i="66"/>
  <c r="L96" i="66"/>
  <c r="L95" i="66"/>
  <c r="L94" i="66"/>
  <c r="L93" i="66"/>
  <c r="L92" i="66"/>
  <c r="L91" i="66"/>
  <c r="L90" i="66"/>
  <c r="L89" i="66"/>
  <c r="L88" i="66"/>
  <c r="L87" i="66"/>
  <c r="L86" i="66"/>
  <c r="L85" i="66"/>
  <c r="L84" i="66"/>
  <c r="L83" i="66"/>
  <c r="L82" i="66"/>
  <c r="L81" i="66"/>
  <c r="L80" i="66"/>
  <c r="L79" i="66"/>
  <c r="L78" i="66"/>
  <c r="L77" i="66"/>
  <c r="L76" i="66"/>
  <c r="L75" i="66"/>
  <c r="L74" i="66"/>
  <c r="L73" i="66"/>
  <c r="L72" i="66"/>
  <c r="L71" i="66"/>
  <c r="L70" i="66"/>
  <c r="L69" i="66"/>
  <c r="L68" i="66"/>
  <c r="L67" i="66"/>
  <c r="L66" i="66"/>
  <c r="L65" i="66"/>
  <c r="L64" i="66"/>
  <c r="L63" i="66"/>
  <c r="L62" i="66"/>
  <c r="L61" i="66"/>
  <c r="L60" i="66"/>
  <c r="L59" i="66"/>
  <c r="L58" i="66"/>
  <c r="L57" i="66"/>
  <c r="L56" i="66"/>
  <c r="L55" i="66"/>
  <c r="L54" i="66"/>
  <c r="L53" i="66"/>
  <c r="L52" i="66"/>
  <c r="L51" i="66"/>
  <c r="L50" i="66"/>
  <c r="L49" i="66"/>
  <c r="L48" i="66"/>
  <c r="L47" i="66"/>
  <c r="L46" i="66"/>
  <c r="L45" i="66"/>
  <c r="L44" i="66"/>
  <c r="L43" i="66"/>
  <c r="L42" i="66"/>
  <c r="L41" i="66"/>
  <c r="L40" i="66"/>
  <c r="L39" i="66"/>
  <c r="L38" i="66"/>
  <c r="L37" i="66"/>
  <c r="L36" i="66"/>
  <c r="L35" i="66"/>
  <c r="L34" i="66"/>
  <c r="L33" i="66"/>
  <c r="L32" i="66"/>
  <c r="L31" i="66"/>
  <c r="P30" i="66"/>
  <c r="L30" i="66"/>
  <c r="S29" i="66"/>
  <c r="L29" i="66"/>
  <c r="L28" i="66"/>
  <c r="P27" i="66"/>
  <c r="L27" i="66"/>
  <c r="C27" i="66"/>
  <c r="S26" i="66"/>
  <c r="P26" i="66"/>
  <c r="L26" i="66"/>
  <c r="F26" i="66"/>
  <c r="C26" i="66"/>
  <c r="S25" i="66"/>
  <c r="P25" i="66"/>
  <c r="L25" i="66"/>
  <c r="F25" i="66"/>
  <c r="C25" i="66"/>
  <c r="S24" i="66"/>
  <c r="P24" i="66"/>
  <c r="L24" i="66"/>
  <c r="F24" i="66"/>
  <c r="C24" i="66"/>
  <c r="S23" i="66"/>
  <c r="P23" i="66"/>
  <c r="L23" i="66"/>
  <c r="F23" i="66"/>
  <c r="C23" i="66"/>
  <c r="S22" i="66"/>
  <c r="P22" i="66"/>
  <c r="L22" i="66"/>
  <c r="F22" i="66"/>
  <c r="C22" i="66"/>
  <c r="K20" i="66"/>
  <c r="J20" i="66"/>
  <c r="L18" i="66"/>
  <c r="L17" i="66"/>
  <c r="L16" i="66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K1" i="66"/>
  <c r="J1" i="66"/>
  <c r="L130" i="65"/>
  <c r="L129" i="65"/>
  <c r="L128" i="65"/>
  <c r="L127" i="65"/>
  <c r="L126" i="65"/>
  <c r="L125" i="65"/>
  <c r="L124" i="65"/>
  <c r="L123" i="65"/>
  <c r="L122" i="65"/>
  <c r="L121" i="65"/>
  <c r="L120" i="65"/>
  <c r="L119" i="65"/>
  <c r="L118" i="65"/>
  <c r="L117" i="65"/>
  <c r="L116" i="65"/>
  <c r="L115" i="65"/>
  <c r="L114" i="65"/>
  <c r="L113" i="65"/>
  <c r="L112" i="65"/>
  <c r="L111" i="65"/>
  <c r="L110" i="65"/>
  <c r="L109" i="65"/>
  <c r="L108" i="65"/>
  <c r="L107" i="65"/>
  <c r="L106" i="65"/>
  <c r="L105" i="65"/>
  <c r="L104" i="65"/>
  <c r="L103" i="65"/>
  <c r="L102" i="65"/>
  <c r="L101" i="65"/>
  <c r="L100" i="65"/>
  <c r="L99" i="65"/>
  <c r="L98" i="65"/>
  <c r="L97" i="65"/>
  <c r="L96" i="65"/>
  <c r="L95" i="65"/>
  <c r="L94" i="65"/>
  <c r="L93" i="65"/>
  <c r="L92" i="65"/>
  <c r="L91" i="65"/>
  <c r="L90" i="65"/>
  <c r="L89" i="65"/>
  <c r="L88" i="65"/>
  <c r="L87" i="65"/>
  <c r="L86" i="65"/>
  <c r="L85" i="65"/>
  <c r="L84" i="65"/>
  <c r="L83" i="65"/>
  <c r="L82" i="65"/>
  <c r="L81" i="65"/>
  <c r="L80" i="65"/>
  <c r="L79" i="65"/>
  <c r="L78" i="65"/>
  <c r="L77" i="65"/>
  <c r="L76" i="65"/>
  <c r="L75" i="65"/>
  <c r="L74" i="65"/>
  <c r="L73" i="65"/>
  <c r="L72" i="65"/>
  <c r="L71" i="65"/>
  <c r="L70" i="65"/>
  <c r="L69" i="65"/>
  <c r="L68" i="65"/>
  <c r="L67" i="65"/>
  <c r="L66" i="65"/>
  <c r="L65" i="65"/>
  <c r="L64" i="65"/>
  <c r="L63" i="65"/>
  <c r="L62" i="65"/>
  <c r="L61" i="65"/>
  <c r="L60" i="65"/>
  <c r="L59" i="65"/>
  <c r="L58" i="65"/>
  <c r="L57" i="65"/>
  <c r="L56" i="65"/>
  <c r="L55" i="65"/>
  <c r="L54" i="65"/>
  <c r="L53" i="65"/>
  <c r="L52" i="65"/>
  <c r="L51" i="65"/>
  <c r="L50" i="65"/>
  <c r="L49" i="65"/>
  <c r="L48" i="65"/>
  <c r="L47" i="65"/>
  <c r="L46" i="65"/>
  <c r="L45" i="65"/>
  <c r="L44" i="65"/>
  <c r="L43" i="65"/>
  <c r="L42" i="65"/>
  <c r="L41" i="65"/>
  <c r="L40" i="65"/>
  <c r="L39" i="65"/>
  <c r="L38" i="65"/>
  <c r="L37" i="65"/>
  <c r="L36" i="65"/>
  <c r="L35" i="65"/>
  <c r="L34" i="65"/>
  <c r="L33" i="65"/>
  <c r="L32" i="65"/>
  <c r="L31" i="65"/>
  <c r="P30" i="65"/>
  <c r="L30" i="65"/>
  <c r="S29" i="65"/>
  <c r="L29" i="65"/>
  <c r="L28" i="65"/>
  <c r="P27" i="65"/>
  <c r="L27" i="65"/>
  <c r="C27" i="65"/>
  <c r="S26" i="65"/>
  <c r="P26" i="65"/>
  <c r="L26" i="65"/>
  <c r="F26" i="65"/>
  <c r="C26" i="65"/>
  <c r="S25" i="65"/>
  <c r="S27" i="65" s="1"/>
  <c r="P25" i="65"/>
  <c r="L25" i="65"/>
  <c r="F25" i="65"/>
  <c r="C25" i="65"/>
  <c r="S24" i="65"/>
  <c r="P24" i="65"/>
  <c r="L24" i="65"/>
  <c r="F24" i="65"/>
  <c r="C24" i="65"/>
  <c r="S23" i="65"/>
  <c r="P23" i="65"/>
  <c r="L23" i="65"/>
  <c r="F23" i="65"/>
  <c r="C23" i="65"/>
  <c r="S22" i="65"/>
  <c r="P22" i="65"/>
  <c r="L22" i="65"/>
  <c r="F22" i="65"/>
  <c r="C22" i="65"/>
  <c r="K20" i="65"/>
  <c r="J20" i="65"/>
  <c r="L18" i="65"/>
  <c r="L17" i="65"/>
  <c r="L16" i="65"/>
  <c r="L15" i="65"/>
  <c r="L14" i="65"/>
  <c r="L13" i="65"/>
  <c r="L12" i="65"/>
  <c r="L11" i="65"/>
  <c r="L10" i="65"/>
  <c r="L9" i="65"/>
  <c r="L8" i="65"/>
  <c r="L7" i="65"/>
  <c r="L6" i="65"/>
  <c r="L5" i="65"/>
  <c r="L4" i="65"/>
  <c r="L3" i="65"/>
  <c r="K1" i="65"/>
  <c r="J1" i="65"/>
  <c r="L121" i="64"/>
  <c r="L120" i="64"/>
  <c r="L119" i="64"/>
  <c r="L118" i="64"/>
  <c r="L117" i="64"/>
  <c r="L116" i="64"/>
  <c r="L115" i="64"/>
  <c r="L114" i="64"/>
  <c r="L113" i="64"/>
  <c r="L112" i="64"/>
  <c r="L111" i="64"/>
  <c r="L110" i="64"/>
  <c r="L109" i="64"/>
  <c r="L108" i="64"/>
  <c r="L107" i="64"/>
  <c r="L106" i="64"/>
  <c r="L105" i="64"/>
  <c r="L104" i="64"/>
  <c r="L103" i="64"/>
  <c r="L102" i="64"/>
  <c r="L101" i="64"/>
  <c r="L100" i="64"/>
  <c r="L99" i="64"/>
  <c r="L98" i="64"/>
  <c r="L97" i="64"/>
  <c r="L96" i="64"/>
  <c r="L95" i="64"/>
  <c r="L94" i="64"/>
  <c r="L93" i="64"/>
  <c r="L92" i="64"/>
  <c r="L91" i="64"/>
  <c r="L90" i="64"/>
  <c r="L89" i="64"/>
  <c r="L88" i="64"/>
  <c r="L87" i="64"/>
  <c r="L86" i="64"/>
  <c r="L85" i="64"/>
  <c r="L84" i="64"/>
  <c r="L83" i="64"/>
  <c r="L82" i="64"/>
  <c r="L81" i="64"/>
  <c r="L80" i="64"/>
  <c r="L79" i="64"/>
  <c r="L78" i="64"/>
  <c r="L77" i="64"/>
  <c r="L76" i="64"/>
  <c r="L75" i="64"/>
  <c r="L74" i="64"/>
  <c r="L73" i="64"/>
  <c r="L72" i="64"/>
  <c r="L71" i="64"/>
  <c r="L70" i="64"/>
  <c r="L69" i="64"/>
  <c r="L68" i="64"/>
  <c r="L67" i="64"/>
  <c r="L66" i="64"/>
  <c r="L65" i="64"/>
  <c r="L64" i="64"/>
  <c r="L63" i="64"/>
  <c r="L62" i="64"/>
  <c r="L61" i="64"/>
  <c r="L60" i="64"/>
  <c r="L59" i="64"/>
  <c r="L58" i="64"/>
  <c r="L57" i="64"/>
  <c r="L56" i="64"/>
  <c r="L55" i="64"/>
  <c r="L54" i="64"/>
  <c r="L53" i="64"/>
  <c r="L52" i="64"/>
  <c r="L51" i="64"/>
  <c r="L50" i="64"/>
  <c r="L49" i="64"/>
  <c r="L48" i="64"/>
  <c r="L47" i="64"/>
  <c r="L46" i="64"/>
  <c r="L45" i="64"/>
  <c r="L44" i="64"/>
  <c r="L43" i="64"/>
  <c r="L42" i="64"/>
  <c r="L41" i="64"/>
  <c r="L40" i="64"/>
  <c r="L39" i="64"/>
  <c r="L38" i="64"/>
  <c r="L37" i="64"/>
  <c r="L36" i="64"/>
  <c r="L35" i="64"/>
  <c r="L34" i="64"/>
  <c r="L33" i="64"/>
  <c r="L32" i="64"/>
  <c r="L31" i="64"/>
  <c r="P30" i="64"/>
  <c r="L30" i="64"/>
  <c r="S29" i="64"/>
  <c r="L29" i="64"/>
  <c r="L28" i="64"/>
  <c r="P27" i="64"/>
  <c r="L27" i="64"/>
  <c r="C27" i="64"/>
  <c r="S26" i="64"/>
  <c r="P26" i="64"/>
  <c r="L26" i="64"/>
  <c r="F26" i="64"/>
  <c r="C26" i="64"/>
  <c r="S25" i="64"/>
  <c r="P25" i="64"/>
  <c r="L25" i="64"/>
  <c r="F25" i="64"/>
  <c r="C25" i="64"/>
  <c r="S24" i="64"/>
  <c r="P24" i="64"/>
  <c r="L24" i="64"/>
  <c r="F24" i="64"/>
  <c r="C24" i="64"/>
  <c r="S23" i="64"/>
  <c r="P23" i="64"/>
  <c r="L23" i="64"/>
  <c r="F23" i="64"/>
  <c r="C23" i="64"/>
  <c r="S22" i="64"/>
  <c r="P22" i="64"/>
  <c r="L22" i="64"/>
  <c r="F22" i="64"/>
  <c r="C22" i="64"/>
  <c r="K20" i="64"/>
  <c r="J20" i="64"/>
  <c r="L18" i="64"/>
  <c r="L17" i="64"/>
  <c r="L16" i="64"/>
  <c r="L15" i="64"/>
  <c r="L14" i="64"/>
  <c r="L13" i="64"/>
  <c r="L12" i="64"/>
  <c r="L11" i="64"/>
  <c r="L10" i="64"/>
  <c r="L9" i="64"/>
  <c r="L8" i="64"/>
  <c r="L7" i="64"/>
  <c r="L6" i="64"/>
  <c r="L5" i="64"/>
  <c r="L4" i="64"/>
  <c r="L3" i="64"/>
  <c r="K1" i="64"/>
  <c r="J1" i="64"/>
  <c r="L170" i="63"/>
  <c r="L169" i="63"/>
  <c r="L168" i="63"/>
  <c r="L167" i="63"/>
  <c r="L166" i="63"/>
  <c r="L165" i="63"/>
  <c r="L164" i="63"/>
  <c r="L163" i="63"/>
  <c r="L162" i="63"/>
  <c r="L161" i="63"/>
  <c r="L160" i="63"/>
  <c r="L159" i="63"/>
  <c r="L158" i="63"/>
  <c r="L157" i="63"/>
  <c r="L156" i="63"/>
  <c r="L155" i="63"/>
  <c r="L154" i="63"/>
  <c r="L153" i="63"/>
  <c r="L152" i="63"/>
  <c r="L151" i="63"/>
  <c r="L150" i="63"/>
  <c r="L149" i="63"/>
  <c r="L148" i="63"/>
  <c r="L147" i="63"/>
  <c r="L146" i="63"/>
  <c r="L145" i="63"/>
  <c r="L144" i="63"/>
  <c r="L143" i="63"/>
  <c r="L142" i="63"/>
  <c r="L141" i="63"/>
  <c r="L140" i="63"/>
  <c r="L139" i="63"/>
  <c r="L138" i="63"/>
  <c r="L137" i="63"/>
  <c r="L136" i="63"/>
  <c r="L135" i="63"/>
  <c r="L134" i="63"/>
  <c r="L133" i="63"/>
  <c r="L132" i="63"/>
  <c r="L131" i="63"/>
  <c r="L130" i="63"/>
  <c r="L129" i="63"/>
  <c r="L128" i="63"/>
  <c r="L127" i="63"/>
  <c r="L126" i="63"/>
  <c r="L125" i="63"/>
  <c r="L124" i="63"/>
  <c r="L123" i="63"/>
  <c r="L122" i="63"/>
  <c r="L121" i="63"/>
  <c r="L120" i="63"/>
  <c r="L119" i="63"/>
  <c r="L118" i="63"/>
  <c r="L117" i="63"/>
  <c r="L116" i="63"/>
  <c r="L115" i="63"/>
  <c r="L114" i="63"/>
  <c r="L113" i="63"/>
  <c r="L112" i="63"/>
  <c r="L111" i="63"/>
  <c r="L110" i="63"/>
  <c r="L109" i="63"/>
  <c r="L108" i="63"/>
  <c r="L107" i="63"/>
  <c r="L106" i="63"/>
  <c r="L105" i="63"/>
  <c r="L104" i="63"/>
  <c r="L103" i="63"/>
  <c r="L102" i="63"/>
  <c r="L101" i="63"/>
  <c r="L100" i="63"/>
  <c r="L99" i="63"/>
  <c r="L98" i="63"/>
  <c r="L97" i="63"/>
  <c r="L96" i="63"/>
  <c r="L95" i="63"/>
  <c r="L94" i="63"/>
  <c r="L93" i="63"/>
  <c r="L92" i="63"/>
  <c r="L91" i="63"/>
  <c r="L90" i="63"/>
  <c r="L89" i="63"/>
  <c r="L88" i="63"/>
  <c r="L87" i="63"/>
  <c r="L86" i="63"/>
  <c r="L85" i="63"/>
  <c r="L84" i="63"/>
  <c r="L83" i="63"/>
  <c r="L82" i="63"/>
  <c r="L81" i="63"/>
  <c r="L80" i="63"/>
  <c r="L79" i="63"/>
  <c r="L78" i="63"/>
  <c r="L77" i="63"/>
  <c r="L76" i="63"/>
  <c r="L75" i="63"/>
  <c r="L74" i="63"/>
  <c r="L73" i="63"/>
  <c r="L72" i="63"/>
  <c r="L71" i="63"/>
  <c r="L70" i="63"/>
  <c r="L69" i="63"/>
  <c r="L68" i="63"/>
  <c r="L67" i="63"/>
  <c r="L66" i="63"/>
  <c r="L65" i="63"/>
  <c r="L64" i="63"/>
  <c r="L63" i="63"/>
  <c r="L62" i="63"/>
  <c r="L61" i="63"/>
  <c r="L60" i="63"/>
  <c r="L59" i="63"/>
  <c r="L58" i="63"/>
  <c r="L57" i="63"/>
  <c r="L56" i="63"/>
  <c r="L55" i="63"/>
  <c r="L54" i="63"/>
  <c r="L53" i="63"/>
  <c r="L52" i="63"/>
  <c r="L51" i="63"/>
  <c r="L50" i="63"/>
  <c r="L49" i="63"/>
  <c r="L48" i="63"/>
  <c r="L47" i="63"/>
  <c r="L46" i="63"/>
  <c r="L45" i="63"/>
  <c r="L44" i="63"/>
  <c r="L43" i="63"/>
  <c r="L42" i="63"/>
  <c r="L41" i="63"/>
  <c r="L40" i="63"/>
  <c r="L39" i="63"/>
  <c r="L38" i="63"/>
  <c r="L37" i="63"/>
  <c r="L36" i="63"/>
  <c r="L35" i="63"/>
  <c r="L34" i="63"/>
  <c r="L33" i="63"/>
  <c r="L32" i="63"/>
  <c r="L31" i="63"/>
  <c r="P30" i="63"/>
  <c r="L30" i="63"/>
  <c r="S29" i="63"/>
  <c r="L29" i="63"/>
  <c r="L28" i="63"/>
  <c r="P27" i="63"/>
  <c r="L27" i="63"/>
  <c r="C27" i="63"/>
  <c r="S26" i="63"/>
  <c r="P26" i="63"/>
  <c r="L26" i="63"/>
  <c r="F26" i="63"/>
  <c r="C26" i="63"/>
  <c r="S25" i="63"/>
  <c r="P25" i="63"/>
  <c r="L25" i="63"/>
  <c r="F25" i="63"/>
  <c r="C25" i="63"/>
  <c r="S24" i="63"/>
  <c r="P24" i="63"/>
  <c r="L24" i="63"/>
  <c r="F24" i="63"/>
  <c r="C24" i="63"/>
  <c r="S23" i="63"/>
  <c r="P23" i="63"/>
  <c r="L23" i="63"/>
  <c r="F23" i="63"/>
  <c r="C23" i="63"/>
  <c r="S22" i="63"/>
  <c r="P22" i="63"/>
  <c r="L22" i="63"/>
  <c r="F22" i="63"/>
  <c r="C22" i="63"/>
  <c r="K20" i="63"/>
  <c r="J20" i="63"/>
  <c r="L18" i="63"/>
  <c r="L17" i="63"/>
  <c r="L16" i="63"/>
  <c r="L15" i="63"/>
  <c r="L14" i="63"/>
  <c r="L13" i="63"/>
  <c r="L12" i="63"/>
  <c r="L11" i="63"/>
  <c r="L10" i="63"/>
  <c r="L9" i="63"/>
  <c r="L8" i="63"/>
  <c r="L7" i="63"/>
  <c r="L6" i="63"/>
  <c r="L5" i="63"/>
  <c r="L4" i="63"/>
  <c r="L3" i="63"/>
  <c r="K1" i="63"/>
  <c r="J1" i="63"/>
  <c r="L139" i="62"/>
  <c r="L138" i="62"/>
  <c r="L137" i="62"/>
  <c r="L136" i="62"/>
  <c r="L135" i="62"/>
  <c r="L134" i="62"/>
  <c r="L133" i="62"/>
  <c r="L132" i="62"/>
  <c r="L131" i="62"/>
  <c r="L130" i="62"/>
  <c r="L129" i="62"/>
  <c r="L128" i="62"/>
  <c r="L127" i="62"/>
  <c r="L126" i="62"/>
  <c r="L125" i="62"/>
  <c r="L124" i="62"/>
  <c r="L123" i="62"/>
  <c r="L122" i="62"/>
  <c r="L121" i="62"/>
  <c r="L120" i="62"/>
  <c r="L119" i="62"/>
  <c r="L118" i="62"/>
  <c r="L117" i="62"/>
  <c r="L116" i="62"/>
  <c r="L115" i="62"/>
  <c r="L114" i="62"/>
  <c r="L113" i="62"/>
  <c r="L112" i="62"/>
  <c r="L111" i="62"/>
  <c r="L110" i="62"/>
  <c r="L109" i="62"/>
  <c r="L108" i="62"/>
  <c r="L107" i="62"/>
  <c r="L106" i="62"/>
  <c r="L105" i="62"/>
  <c r="L104" i="62"/>
  <c r="L103" i="62"/>
  <c r="L102" i="62"/>
  <c r="L101" i="62"/>
  <c r="L100" i="62"/>
  <c r="L99" i="62"/>
  <c r="L98" i="62"/>
  <c r="L97" i="62"/>
  <c r="L96" i="62"/>
  <c r="L95" i="62"/>
  <c r="L94" i="62"/>
  <c r="L93" i="62"/>
  <c r="L92" i="62"/>
  <c r="L91" i="62"/>
  <c r="L90" i="62"/>
  <c r="L89" i="62"/>
  <c r="L88" i="62"/>
  <c r="L87" i="62"/>
  <c r="L86" i="62"/>
  <c r="L85" i="62"/>
  <c r="L84" i="62"/>
  <c r="L83" i="62"/>
  <c r="L82" i="62"/>
  <c r="L81" i="62"/>
  <c r="L80" i="62"/>
  <c r="L79" i="62"/>
  <c r="L78" i="62"/>
  <c r="L77" i="62"/>
  <c r="L76" i="62"/>
  <c r="L75" i="62"/>
  <c r="L74" i="62"/>
  <c r="L73" i="62"/>
  <c r="L72" i="62"/>
  <c r="L71" i="62"/>
  <c r="L70" i="62"/>
  <c r="L69" i="62"/>
  <c r="L68" i="62"/>
  <c r="L67" i="62"/>
  <c r="L66" i="62"/>
  <c r="L65" i="62"/>
  <c r="L64" i="62"/>
  <c r="L63" i="62"/>
  <c r="L62" i="62"/>
  <c r="L61" i="62"/>
  <c r="L60" i="62"/>
  <c r="L59" i="62"/>
  <c r="L58" i="62"/>
  <c r="L57" i="62"/>
  <c r="L56" i="62"/>
  <c r="L55" i="62"/>
  <c r="L54" i="62"/>
  <c r="L53" i="62"/>
  <c r="L52" i="62"/>
  <c r="L51" i="62"/>
  <c r="L50" i="62"/>
  <c r="L49" i="62"/>
  <c r="L48" i="62"/>
  <c r="L47" i="62"/>
  <c r="L46" i="62"/>
  <c r="L45" i="62"/>
  <c r="L44" i="62"/>
  <c r="L43" i="62"/>
  <c r="L42" i="62"/>
  <c r="L41" i="62"/>
  <c r="L40" i="62"/>
  <c r="L39" i="62"/>
  <c r="L38" i="62"/>
  <c r="L37" i="62"/>
  <c r="L36" i="62"/>
  <c r="L35" i="62"/>
  <c r="L34" i="62"/>
  <c r="L33" i="62"/>
  <c r="L32" i="62"/>
  <c r="L31" i="62"/>
  <c r="P30" i="62"/>
  <c r="L30" i="62"/>
  <c r="S29" i="62"/>
  <c r="L29" i="62"/>
  <c r="L28" i="62"/>
  <c r="P27" i="62"/>
  <c r="L27" i="62"/>
  <c r="C27" i="62"/>
  <c r="S26" i="62"/>
  <c r="P26" i="62"/>
  <c r="L26" i="62"/>
  <c r="F26" i="62"/>
  <c r="C26" i="62"/>
  <c r="S25" i="62"/>
  <c r="P25" i="62"/>
  <c r="L25" i="62"/>
  <c r="F25" i="62"/>
  <c r="C25" i="62"/>
  <c r="S24" i="62"/>
  <c r="P24" i="62"/>
  <c r="L24" i="62"/>
  <c r="F24" i="62"/>
  <c r="C24" i="62"/>
  <c r="S23" i="62"/>
  <c r="P23" i="62"/>
  <c r="L23" i="62"/>
  <c r="F23" i="62"/>
  <c r="C23" i="62"/>
  <c r="S22" i="62"/>
  <c r="P22" i="62"/>
  <c r="L22" i="62"/>
  <c r="F22" i="62"/>
  <c r="C22" i="62"/>
  <c r="K20" i="62"/>
  <c r="J20" i="62"/>
  <c r="L18" i="62"/>
  <c r="L17" i="62"/>
  <c r="L16" i="62"/>
  <c r="L15" i="62"/>
  <c r="L14" i="62"/>
  <c r="L13" i="62"/>
  <c r="L12" i="62"/>
  <c r="L11" i="62"/>
  <c r="L10" i="62"/>
  <c r="L9" i="62"/>
  <c r="L8" i="62"/>
  <c r="L7" i="62"/>
  <c r="L6" i="62"/>
  <c r="L5" i="62"/>
  <c r="L4" i="62"/>
  <c r="L3" i="62"/>
  <c r="K1" i="62"/>
  <c r="J1" i="62"/>
  <c r="L149" i="61"/>
  <c r="L148" i="61"/>
  <c r="L147" i="61"/>
  <c r="L146" i="61"/>
  <c r="L145" i="61"/>
  <c r="L144" i="61"/>
  <c r="L143" i="61"/>
  <c r="L142" i="61"/>
  <c r="L141" i="61"/>
  <c r="L140" i="61"/>
  <c r="L139" i="61"/>
  <c r="L138" i="61"/>
  <c r="L137" i="61"/>
  <c r="L136" i="61"/>
  <c r="L135" i="61"/>
  <c r="L134" i="61"/>
  <c r="L133" i="61"/>
  <c r="L132" i="61"/>
  <c r="L131" i="61"/>
  <c r="L130" i="61"/>
  <c r="L129" i="61"/>
  <c r="L128" i="61"/>
  <c r="L127" i="61"/>
  <c r="L126" i="61"/>
  <c r="L125" i="61"/>
  <c r="L124" i="61"/>
  <c r="L123" i="61"/>
  <c r="L122" i="61"/>
  <c r="L121" i="61"/>
  <c r="L120" i="61"/>
  <c r="L119" i="61"/>
  <c r="L118" i="61"/>
  <c r="L117" i="61"/>
  <c r="L116" i="61"/>
  <c r="L115" i="61"/>
  <c r="L114" i="61"/>
  <c r="L113" i="61"/>
  <c r="L112" i="61"/>
  <c r="L111" i="61"/>
  <c r="L110" i="61"/>
  <c r="L109" i="61"/>
  <c r="L108" i="61"/>
  <c r="L107" i="61"/>
  <c r="L106" i="61"/>
  <c r="L105" i="61"/>
  <c r="L104" i="61"/>
  <c r="L103" i="61"/>
  <c r="L102" i="61"/>
  <c r="L101" i="61"/>
  <c r="L100" i="61"/>
  <c r="L99" i="61"/>
  <c r="L98" i="61"/>
  <c r="L97" i="61"/>
  <c r="L96" i="61"/>
  <c r="L95" i="61"/>
  <c r="L94" i="61"/>
  <c r="L93" i="61"/>
  <c r="L92" i="61"/>
  <c r="L91" i="61"/>
  <c r="L90" i="61"/>
  <c r="L89" i="61"/>
  <c r="L88" i="61"/>
  <c r="L87" i="61"/>
  <c r="L86" i="61"/>
  <c r="L85" i="61"/>
  <c r="L84" i="61"/>
  <c r="L83" i="61"/>
  <c r="L82" i="61"/>
  <c r="L81" i="61"/>
  <c r="L80" i="61"/>
  <c r="L79" i="61"/>
  <c r="L78" i="61"/>
  <c r="L77" i="61"/>
  <c r="L76" i="61"/>
  <c r="L75" i="61"/>
  <c r="L74" i="61"/>
  <c r="L73" i="61"/>
  <c r="L72" i="61"/>
  <c r="L71" i="61"/>
  <c r="L70" i="61"/>
  <c r="L69" i="61"/>
  <c r="L68" i="61"/>
  <c r="L67" i="61"/>
  <c r="L66" i="61"/>
  <c r="L65" i="61"/>
  <c r="L64" i="61"/>
  <c r="L63" i="61"/>
  <c r="L62" i="61"/>
  <c r="L61" i="61"/>
  <c r="L60" i="61"/>
  <c r="L59" i="61"/>
  <c r="L58" i="61"/>
  <c r="L57" i="61"/>
  <c r="L56" i="61"/>
  <c r="L55" i="61"/>
  <c r="L54" i="61"/>
  <c r="L53" i="61"/>
  <c r="L52" i="61"/>
  <c r="L51" i="61"/>
  <c r="L50" i="61"/>
  <c r="L49" i="61"/>
  <c r="L48" i="61"/>
  <c r="L47" i="61"/>
  <c r="L46" i="61"/>
  <c r="L45" i="61"/>
  <c r="L44" i="61"/>
  <c r="L43" i="61"/>
  <c r="L42" i="61"/>
  <c r="L41" i="61"/>
  <c r="L40" i="61"/>
  <c r="L39" i="61"/>
  <c r="L38" i="61"/>
  <c r="L37" i="61"/>
  <c r="L36" i="61"/>
  <c r="L35" i="61"/>
  <c r="L34" i="61"/>
  <c r="L33" i="61"/>
  <c r="L32" i="61"/>
  <c r="L31" i="61"/>
  <c r="P30" i="61"/>
  <c r="L30" i="61"/>
  <c r="S29" i="61"/>
  <c r="L29" i="61"/>
  <c r="L28" i="61"/>
  <c r="P27" i="61"/>
  <c r="L27" i="61"/>
  <c r="C27" i="61"/>
  <c r="S26" i="61"/>
  <c r="P26" i="61"/>
  <c r="L26" i="61"/>
  <c r="F26" i="61"/>
  <c r="C26" i="61"/>
  <c r="S25" i="61"/>
  <c r="P25" i="61"/>
  <c r="L25" i="61"/>
  <c r="F25" i="61"/>
  <c r="C25" i="61"/>
  <c r="S24" i="61"/>
  <c r="P24" i="61"/>
  <c r="L24" i="61"/>
  <c r="F24" i="61"/>
  <c r="C24" i="61"/>
  <c r="S23" i="61"/>
  <c r="P23" i="61"/>
  <c r="L23" i="61"/>
  <c r="F23" i="61"/>
  <c r="C23" i="61"/>
  <c r="S22" i="61"/>
  <c r="P22" i="61"/>
  <c r="L22" i="61"/>
  <c r="F22" i="61"/>
  <c r="C22" i="61"/>
  <c r="K20" i="61"/>
  <c r="J20" i="61"/>
  <c r="L18" i="61"/>
  <c r="L17" i="61"/>
  <c r="L16" i="61"/>
  <c r="L15" i="61"/>
  <c r="L14" i="61"/>
  <c r="L13" i="61"/>
  <c r="L12" i="61"/>
  <c r="L11" i="61"/>
  <c r="L10" i="61"/>
  <c r="L9" i="61"/>
  <c r="L8" i="61"/>
  <c r="L7" i="61"/>
  <c r="L6" i="61"/>
  <c r="L5" i="61"/>
  <c r="L4" i="61"/>
  <c r="L3" i="61"/>
  <c r="K1" i="61"/>
  <c r="J1" i="61"/>
  <c r="L124" i="60"/>
  <c r="L123" i="60"/>
  <c r="L122" i="60"/>
  <c r="L121" i="60"/>
  <c r="L120" i="60"/>
  <c r="L119" i="60"/>
  <c r="L118" i="60"/>
  <c r="L117" i="60"/>
  <c r="L116" i="60"/>
  <c r="L115" i="60"/>
  <c r="L114" i="60"/>
  <c r="L113" i="60"/>
  <c r="L112" i="60"/>
  <c r="L111" i="60"/>
  <c r="L110" i="60"/>
  <c r="L109" i="60"/>
  <c r="L108" i="60"/>
  <c r="L107" i="60"/>
  <c r="L106" i="60"/>
  <c r="L105" i="60"/>
  <c r="L104" i="60"/>
  <c r="L103" i="60"/>
  <c r="L102" i="60"/>
  <c r="L101" i="60"/>
  <c r="L100" i="60"/>
  <c r="L99" i="60"/>
  <c r="L98" i="60"/>
  <c r="L97" i="60"/>
  <c r="L96" i="60"/>
  <c r="L95" i="60"/>
  <c r="L94" i="60"/>
  <c r="L93" i="60"/>
  <c r="L92" i="60"/>
  <c r="L91" i="60"/>
  <c r="L90" i="60"/>
  <c r="L89" i="60"/>
  <c r="L88" i="60"/>
  <c r="L87" i="60"/>
  <c r="L86" i="60"/>
  <c r="L85" i="60"/>
  <c r="L84" i="60"/>
  <c r="L83" i="60"/>
  <c r="L82" i="60"/>
  <c r="L81" i="60"/>
  <c r="L80" i="60"/>
  <c r="L79" i="60"/>
  <c r="L78" i="60"/>
  <c r="L77" i="60"/>
  <c r="L76" i="60"/>
  <c r="L75" i="60"/>
  <c r="L74" i="60"/>
  <c r="L73" i="60"/>
  <c r="L72" i="60"/>
  <c r="L71" i="60"/>
  <c r="L70" i="60"/>
  <c r="L69" i="60"/>
  <c r="L68" i="60"/>
  <c r="L67" i="60"/>
  <c r="L66" i="60"/>
  <c r="L65" i="60"/>
  <c r="L64" i="60"/>
  <c r="L63" i="60"/>
  <c r="L62" i="60"/>
  <c r="L61" i="60"/>
  <c r="L60" i="60"/>
  <c r="L59" i="60"/>
  <c r="L58" i="60"/>
  <c r="L57" i="60"/>
  <c r="L56" i="60"/>
  <c r="L55" i="60"/>
  <c r="L54" i="60"/>
  <c r="L53" i="60"/>
  <c r="L52" i="60"/>
  <c r="L51" i="60"/>
  <c r="L50" i="60"/>
  <c r="L49" i="60"/>
  <c r="L48" i="60"/>
  <c r="L47" i="60"/>
  <c r="L46" i="60"/>
  <c r="L45" i="60"/>
  <c r="L44" i="60"/>
  <c r="L43" i="60"/>
  <c r="L42" i="60"/>
  <c r="L41" i="60"/>
  <c r="L40" i="60"/>
  <c r="L39" i="60"/>
  <c r="L38" i="60"/>
  <c r="L37" i="60"/>
  <c r="L36" i="60"/>
  <c r="L35" i="60"/>
  <c r="L34" i="60"/>
  <c r="L33" i="60"/>
  <c r="L32" i="60"/>
  <c r="L31" i="60"/>
  <c r="P30" i="60"/>
  <c r="L30" i="60"/>
  <c r="S29" i="60"/>
  <c r="L29" i="60"/>
  <c r="L28" i="60"/>
  <c r="P27" i="60"/>
  <c r="L27" i="60"/>
  <c r="C27" i="60"/>
  <c r="S26" i="60"/>
  <c r="P26" i="60"/>
  <c r="L26" i="60"/>
  <c r="F26" i="60"/>
  <c r="C26" i="60"/>
  <c r="S25" i="60"/>
  <c r="P25" i="60"/>
  <c r="L25" i="60"/>
  <c r="F25" i="60"/>
  <c r="C25" i="60"/>
  <c r="S24" i="60"/>
  <c r="P24" i="60"/>
  <c r="L24" i="60"/>
  <c r="F24" i="60"/>
  <c r="C24" i="60"/>
  <c r="S23" i="60"/>
  <c r="P23" i="60"/>
  <c r="L23" i="60"/>
  <c r="F23" i="60"/>
  <c r="C23" i="60"/>
  <c r="S22" i="60"/>
  <c r="P22" i="60"/>
  <c r="L22" i="60"/>
  <c r="F22" i="60"/>
  <c r="C22" i="60"/>
  <c r="K20" i="60"/>
  <c r="J20" i="60"/>
  <c r="L18" i="60"/>
  <c r="L17" i="60"/>
  <c r="L16" i="60"/>
  <c r="L15" i="60"/>
  <c r="L14" i="60"/>
  <c r="L13" i="60"/>
  <c r="L12" i="60"/>
  <c r="L11" i="60"/>
  <c r="L10" i="60"/>
  <c r="L9" i="60"/>
  <c r="L8" i="60"/>
  <c r="L7" i="60"/>
  <c r="L6" i="60"/>
  <c r="L5" i="60"/>
  <c r="L4" i="60"/>
  <c r="L3" i="60"/>
  <c r="K1" i="60"/>
  <c r="J1" i="60"/>
  <c r="L101" i="58"/>
  <c r="L131" i="59"/>
  <c r="L130" i="59"/>
  <c r="L129" i="59"/>
  <c r="L128" i="59"/>
  <c r="L127" i="59"/>
  <c r="L126" i="59"/>
  <c r="L125" i="59"/>
  <c r="L124" i="59"/>
  <c r="L123" i="59"/>
  <c r="L122" i="59"/>
  <c r="L121" i="59"/>
  <c r="L120" i="59"/>
  <c r="L119" i="59"/>
  <c r="L118" i="59"/>
  <c r="L117" i="59"/>
  <c r="L116" i="59"/>
  <c r="L115" i="59"/>
  <c r="L114" i="59"/>
  <c r="L113" i="59"/>
  <c r="L112" i="59"/>
  <c r="L111" i="59"/>
  <c r="L110" i="59"/>
  <c r="L109" i="59"/>
  <c r="L108" i="59"/>
  <c r="L107" i="59"/>
  <c r="L106" i="59"/>
  <c r="L105" i="59"/>
  <c r="L104" i="59"/>
  <c r="L103" i="59"/>
  <c r="L102" i="59"/>
  <c r="L101" i="59"/>
  <c r="L100" i="59"/>
  <c r="L99" i="59"/>
  <c r="L98" i="59"/>
  <c r="L97" i="59"/>
  <c r="L96" i="59"/>
  <c r="L95" i="59"/>
  <c r="L94" i="59"/>
  <c r="L93" i="59"/>
  <c r="L92" i="59"/>
  <c r="L91" i="59"/>
  <c r="L90" i="59"/>
  <c r="L89" i="59"/>
  <c r="L88" i="59"/>
  <c r="L87" i="59"/>
  <c r="L86" i="59"/>
  <c r="L85" i="59"/>
  <c r="L84" i="59"/>
  <c r="L83" i="59"/>
  <c r="L82" i="59"/>
  <c r="L81" i="59"/>
  <c r="L80" i="59"/>
  <c r="L79" i="59"/>
  <c r="L78" i="59"/>
  <c r="L77" i="59"/>
  <c r="L76" i="59"/>
  <c r="L75" i="59"/>
  <c r="L74" i="59"/>
  <c r="L73" i="59"/>
  <c r="L72" i="59"/>
  <c r="L71" i="59"/>
  <c r="L70" i="59"/>
  <c r="L69" i="59"/>
  <c r="L68" i="59"/>
  <c r="L67" i="59"/>
  <c r="L66" i="59"/>
  <c r="L65" i="59"/>
  <c r="L64" i="59"/>
  <c r="L63" i="59"/>
  <c r="L62" i="59"/>
  <c r="L61" i="59"/>
  <c r="L60" i="59"/>
  <c r="L59" i="59"/>
  <c r="L58" i="59"/>
  <c r="L57" i="59"/>
  <c r="L56" i="59"/>
  <c r="L55" i="59"/>
  <c r="L54" i="59"/>
  <c r="L53" i="59"/>
  <c r="L52" i="59"/>
  <c r="L51" i="59"/>
  <c r="L50" i="59"/>
  <c r="L49" i="59"/>
  <c r="L48" i="59"/>
  <c r="L47" i="59"/>
  <c r="L46" i="59"/>
  <c r="L45" i="59"/>
  <c r="L44" i="59"/>
  <c r="L43" i="59"/>
  <c r="L42" i="59"/>
  <c r="L41" i="59"/>
  <c r="L40" i="59"/>
  <c r="L39" i="59"/>
  <c r="L38" i="59"/>
  <c r="L37" i="59"/>
  <c r="L36" i="59"/>
  <c r="L35" i="59"/>
  <c r="L34" i="59"/>
  <c r="L33" i="59"/>
  <c r="L32" i="59"/>
  <c r="L31" i="59"/>
  <c r="P30" i="59"/>
  <c r="L30" i="59"/>
  <c r="S29" i="59"/>
  <c r="L29" i="59"/>
  <c r="L28" i="59"/>
  <c r="P27" i="59"/>
  <c r="L27" i="59"/>
  <c r="C27" i="59"/>
  <c r="S26" i="59"/>
  <c r="P26" i="59"/>
  <c r="L26" i="59"/>
  <c r="F26" i="59"/>
  <c r="C26" i="59"/>
  <c r="S25" i="59"/>
  <c r="P25" i="59"/>
  <c r="L25" i="59"/>
  <c r="F25" i="59"/>
  <c r="C25" i="59"/>
  <c r="S24" i="59"/>
  <c r="P24" i="59"/>
  <c r="L24" i="59"/>
  <c r="F24" i="59"/>
  <c r="C24" i="59"/>
  <c r="S23" i="59"/>
  <c r="P23" i="59"/>
  <c r="L23" i="59"/>
  <c r="F23" i="59"/>
  <c r="C23" i="59"/>
  <c r="S22" i="59"/>
  <c r="P22" i="59"/>
  <c r="L22" i="59"/>
  <c r="F22" i="59"/>
  <c r="C22" i="59"/>
  <c r="K20" i="59"/>
  <c r="J20" i="59"/>
  <c r="L18" i="59"/>
  <c r="L17" i="59"/>
  <c r="L16" i="59"/>
  <c r="L15" i="59"/>
  <c r="L14" i="59"/>
  <c r="L13" i="59"/>
  <c r="L12" i="59"/>
  <c r="L11" i="59"/>
  <c r="L10" i="59"/>
  <c r="L9" i="59"/>
  <c r="L8" i="59"/>
  <c r="L7" i="59"/>
  <c r="L6" i="59"/>
  <c r="L5" i="59"/>
  <c r="L4" i="59"/>
  <c r="L3" i="59"/>
  <c r="K1" i="59"/>
  <c r="J1" i="59"/>
  <c r="L120" i="58"/>
  <c r="L119" i="58"/>
  <c r="L118" i="58"/>
  <c r="L117" i="58"/>
  <c r="L116" i="58"/>
  <c r="L115" i="58"/>
  <c r="L114" i="58"/>
  <c r="L113" i="58"/>
  <c r="L112" i="58"/>
  <c r="L111" i="58"/>
  <c r="L110" i="58"/>
  <c r="L109" i="58"/>
  <c r="L108" i="58"/>
  <c r="L107" i="58"/>
  <c r="L106" i="58"/>
  <c r="L105" i="58"/>
  <c r="L104" i="58"/>
  <c r="L103" i="58"/>
  <c r="L102" i="58"/>
  <c r="L100" i="58"/>
  <c r="L99" i="58"/>
  <c r="L98" i="58"/>
  <c r="L97" i="58"/>
  <c r="L96" i="58"/>
  <c r="L95" i="58"/>
  <c r="L94" i="58"/>
  <c r="L93" i="58"/>
  <c r="L92" i="58"/>
  <c r="L91" i="58"/>
  <c r="L90" i="58"/>
  <c r="L89" i="58"/>
  <c r="L88" i="58"/>
  <c r="L87" i="58"/>
  <c r="L86" i="58"/>
  <c r="L85" i="58"/>
  <c r="L84" i="58"/>
  <c r="L83" i="58"/>
  <c r="L82" i="58"/>
  <c r="L81" i="58"/>
  <c r="L80" i="58"/>
  <c r="L79" i="58"/>
  <c r="L78" i="58"/>
  <c r="L77" i="58"/>
  <c r="L76" i="58"/>
  <c r="L75" i="58"/>
  <c r="L74" i="58"/>
  <c r="L73" i="58"/>
  <c r="L72" i="58"/>
  <c r="L71" i="58"/>
  <c r="L70" i="58"/>
  <c r="L69" i="58"/>
  <c r="L68" i="58"/>
  <c r="L67" i="58"/>
  <c r="L66" i="58"/>
  <c r="L65" i="58"/>
  <c r="L64" i="58"/>
  <c r="L63" i="58"/>
  <c r="L62" i="58"/>
  <c r="L61" i="58"/>
  <c r="L60" i="58"/>
  <c r="L59" i="58"/>
  <c r="L58" i="58"/>
  <c r="L57" i="58"/>
  <c r="L56" i="58"/>
  <c r="L55" i="58"/>
  <c r="L54" i="58"/>
  <c r="L53" i="58"/>
  <c r="L52" i="58"/>
  <c r="L51" i="58"/>
  <c r="L50" i="58"/>
  <c r="L49" i="58"/>
  <c r="L48" i="58"/>
  <c r="L47" i="58"/>
  <c r="L46" i="58"/>
  <c r="L45" i="58"/>
  <c r="L44" i="58"/>
  <c r="L43" i="58"/>
  <c r="L42" i="58"/>
  <c r="L41" i="58"/>
  <c r="L40" i="58"/>
  <c r="L39" i="58"/>
  <c r="L38" i="58"/>
  <c r="L37" i="58"/>
  <c r="L36" i="58"/>
  <c r="L35" i="58"/>
  <c r="L34" i="58"/>
  <c r="L33" i="58"/>
  <c r="L32" i="58"/>
  <c r="L31" i="58"/>
  <c r="P30" i="58"/>
  <c r="L30" i="58"/>
  <c r="S29" i="58"/>
  <c r="L29" i="58"/>
  <c r="L28" i="58"/>
  <c r="P27" i="58"/>
  <c r="L27" i="58"/>
  <c r="C27" i="58"/>
  <c r="S26" i="58"/>
  <c r="P26" i="58"/>
  <c r="L26" i="58"/>
  <c r="F26" i="58"/>
  <c r="C26" i="58"/>
  <c r="C28" i="58" s="1"/>
  <c r="S25" i="58"/>
  <c r="P25" i="58"/>
  <c r="L25" i="58"/>
  <c r="F25" i="58"/>
  <c r="C25" i="58"/>
  <c r="S24" i="58"/>
  <c r="P24" i="58"/>
  <c r="L24" i="58"/>
  <c r="F24" i="58"/>
  <c r="C24" i="58"/>
  <c r="S23" i="58"/>
  <c r="P23" i="58"/>
  <c r="L23" i="58"/>
  <c r="F23" i="58"/>
  <c r="C23" i="58"/>
  <c r="S22" i="58"/>
  <c r="P22" i="58"/>
  <c r="L22" i="58"/>
  <c r="F22" i="58"/>
  <c r="C22" i="58"/>
  <c r="K20" i="58"/>
  <c r="J20" i="58"/>
  <c r="L18" i="58"/>
  <c r="L17" i="58"/>
  <c r="L16" i="58"/>
  <c r="L15" i="58"/>
  <c r="L14" i="58"/>
  <c r="L13" i="58"/>
  <c r="L12" i="58"/>
  <c r="L11" i="58"/>
  <c r="L10" i="58"/>
  <c r="L9" i="58"/>
  <c r="L8" i="58"/>
  <c r="L7" i="58"/>
  <c r="L6" i="58"/>
  <c r="L5" i="58"/>
  <c r="L4" i="58"/>
  <c r="L3" i="58"/>
  <c r="K1" i="58"/>
  <c r="J1" i="58"/>
  <c r="L120" i="57"/>
  <c r="L119" i="57"/>
  <c r="L118" i="57"/>
  <c r="L117" i="57"/>
  <c r="L116" i="57"/>
  <c r="L115" i="57"/>
  <c r="L114" i="57"/>
  <c r="L113" i="57"/>
  <c r="L112" i="57"/>
  <c r="L111" i="57"/>
  <c r="L110" i="57"/>
  <c r="L109" i="57"/>
  <c r="L108" i="57"/>
  <c r="L107" i="57"/>
  <c r="L106" i="57"/>
  <c r="L105" i="57"/>
  <c r="L104" i="57"/>
  <c r="L103" i="57"/>
  <c r="L102" i="57"/>
  <c r="L101" i="57"/>
  <c r="L100" i="57"/>
  <c r="L99" i="57"/>
  <c r="L98" i="57"/>
  <c r="L97" i="57"/>
  <c r="L96" i="57"/>
  <c r="L95" i="57"/>
  <c r="L94" i="57"/>
  <c r="L93" i="57"/>
  <c r="L92" i="57"/>
  <c r="L91" i="57"/>
  <c r="L90" i="57"/>
  <c r="L89" i="57"/>
  <c r="L88" i="57"/>
  <c r="L87" i="57"/>
  <c r="L86" i="57"/>
  <c r="L85" i="57"/>
  <c r="L84" i="57"/>
  <c r="L83" i="57"/>
  <c r="L82" i="57"/>
  <c r="L81" i="57"/>
  <c r="L80" i="57"/>
  <c r="L79" i="57"/>
  <c r="L78" i="57"/>
  <c r="L77" i="57"/>
  <c r="L76" i="57"/>
  <c r="L75" i="57"/>
  <c r="L74" i="57"/>
  <c r="L73" i="57"/>
  <c r="L72" i="57"/>
  <c r="L71" i="57"/>
  <c r="L70" i="57"/>
  <c r="L69" i="57"/>
  <c r="L68" i="57"/>
  <c r="L67" i="57"/>
  <c r="L66" i="57"/>
  <c r="L65" i="57"/>
  <c r="L64" i="57"/>
  <c r="L63" i="57"/>
  <c r="L62" i="57"/>
  <c r="L61" i="57"/>
  <c r="L60" i="57"/>
  <c r="L59" i="57"/>
  <c r="L58" i="57"/>
  <c r="L57" i="57"/>
  <c r="L56" i="57"/>
  <c r="L55" i="57"/>
  <c r="L54" i="57"/>
  <c r="L53" i="57"/>
  <c r="L52" i="57"/>
  <c r="L51" i="57"/>
  <c r="L50" i="57"/>
  <c r="L49" i="57"/>
  <c r="L48" i="57"/>
  <c r="L47" i="57"/>
  <c r="L46" i="57"/>
  <c r="L45" i="57"/>
  <c r="L44" i="57"/>
  <c r="L43" i="57"/>
  <c r="L42" i="57"/>
  <c r="L41" i="57"/>
  <c r="L40" i="57"/>
  <c r="L39" i="57"/>
  <c r="L38" i="57"/>
  <c r="L37" i="57"/>
  <c r="L36" i="57"/>
  <c r="L35" i="57"/>
  <c r="L34" i="57"/>
  <c r="L33" i="57"/>
  <c r="L32" i="57"/>
  <c r="L31" i="57"/>
  <c r="P30" i="57"/>
  <c r="L30" i="57"/>
  <c r="S29" i="57"/>
  <c r="L29" i="57"/>
  <c r="L28" i="57"/>
  <c r="P27" i="57"/>
  <c r="L27" i="57"/>
  <c r="C27" i="57"/>
  <c r="S26" i="57"/>
  <c r="P26" i="57"/>
  <c r="L26" i="57"/>
  <c r="F26" i="57"/>
  <c r="C26" i="57"/>
  <c r="S25" i="57"/>
  <c r="P25" i="57"/>
  <c r="L25" i="57"/>
  <c r="F25" i="57"/>
  <c r="C25" i="57"/>
  <c r="S24" i="57"/>
  <c r="P24" i="57"/>
  <c r="L24" i="57"/>
  <c r="F24" i="57"/>
  <c r="C24" i="57"/>
  <c r="S23" i="57"/>
  <c r="P23" i="57"/>
  <c r="L23" i="57"/>
  <c r="F23" i="57"/>
  <c r="C23" i="57"/>
  <c r="S22" i="57"/>
  <c r="P22" i="57"/>
  <c r="L22" i="57"/>
  <c r="F22" i="57"/>
  <c r="C22" i="57"/>
  <c r="K20" i="57"/>
  <c r="J20" i="57"/>
  <c r="L18" i="57"/>
  <c r="L17" i="57"/>
  <c r="L16" i="57"/>
  <c r="L15" i="57"/>
  <c r="L14" i="57"/>
  <c r="L13" i="57"/>
  <c r="L12" i="57"/>
  <c r="L11" i="57"/>
  <c r="L10" i="57"/>
  <c r="L9" i="57"/>
  <c r="L8" i="57"/>
  <c r="L7" i="57"/>
  <c r="L6" i="57"/>
  <c r="L5" i="57"/>
  <c r="L4" i="57"/>
  <c r="L3" i="57"/>
  <c r="K1" i="57"/>
  <c r="J1" i="57"/>
  <c r="L152" i="56"/>
  <c r="L151" i="56"/>
  <c r="L150" i="56"/>
  <c r="L149" i="56"/>
  <c r="L148" i="56"/>
  <c r="L147" i="56"/>
  <c r="L146" i="56"/>
  <c r="L145" i="56"/>
  <c r="L144" i="56"/>
  <c r="L143" i="56"/>
  <c r="L142" i="56"/>
  <c r="L141" i="56"/>
  <c r="L140" i="56"/>
  <c r="L139" i="56"/>
  <c r="L138" i="56"/>
  <c r="L137" i="56"/>
  <c r="L136" i="56"/>
  <c r="L135" i="56"/>
  <c r="L134" i="56"/>
  <c r="L133" i="56"/>
  <c r="L132" i="56"/>
  <c r="L131" i="56"/>
  <c r="L130" i="56"/>
  <c r="L129" i="56"/>
  <c r="L128" i="56"/>
  <c r="L127" i="56"/>
  <c r="L126" i="56"/>
  <c r="L125" i="56"/>
  <c r="L124" i="56"/>
  <c r="L123" i="56"/>
  <c r="L122" i="56"/>
  <c r="L121" i="56"/>
  <c r="L120" i="56"/>
  <c r="L119" i="56"/>
  <c r="L118" i="56"/>
  <c r="L117" i="56"/>
  <c r="L116" i="56"/>
  <c r="L115" i="56"/>
  <c r="L114" i="56"/>
  <c r="L113" i="56"/>
  <c r="L112" i="56"/>
  <c r="L111" i="56"/>
  <c r="L110" i="56"/>
  <c r="L109" i="56"/>
  <c r="L108" i="56"/>
  <c r="L107" i="56"/>
  <c r="L106" i="56"/>
  <c r="L105" i="56"/>
  <c r="L104" i="56"/>
  <c r="L103" i="56"/>
  <c r="L102" i="56"/>
  <c r="L101" i="56"/>
  <c r="L100" i="56"/>
  <c r="L99" i="56"/>
  <c r="L98" i="56"/>
  <c r="L97" i="56"/>
  <c r="L96" i="56"/>
  <c r="L95" i="56"/>
  <c r="L94" i="56"/>
  <c r="L93" i="56"/>
  <c r="L92" i="56"/>
  <c r="L91" i="56"/>
  <c r="L90" i="56"/>
  <c r="L89" i="56"/>
  <c r="L88" i="56"/>
  <c r="L87" i="56"/>
  <c r="L86" i="56"/>
  <c r="L85" i="56"/>
  <c r="L84" i="56"/>
  <c r="L83" i="56"/>
  <c r="L82" i="56"/>
  <c r="L81" i="56"/>
  <c r="L80" i="56"/>
  <c r="L79" i="56"/>
  <c r="L78" i="56"/>
  <c r="L77" i="56"/>
  <c r="L76" i="56"/>
  <c r="L75" i="56"/>
  <c r="L74" i="56"/>
  <c r="L73" i="56"/>
  <c r="L72" i="56"/>
  <c r="L71" i="56"/>
  <c r="L70" i="56"/>
  <c r="L69" i="56"/>
  <c r="L68" i="56"/>
  <c r="L67" i="56"/>
  <c r="L66" i="56"/>
  <c r="L65" i="56"/>
  <c r="L64" i="56"/>
  <c r="L63" i="56"/>
  <c r="L62" i="56"/>
  <c r="L61" i="56"/>
  <c r="L60" i="56"/>
  <c r="L59" i="56"/>
  <c r="L58" i="56"/>
  <c r="L57" i="56"/>
  <c r="L56" i="56"/>
  <c r="L55" i="56"/>
  <c r="L54" i="56"/>
  <c r="L53" i="56"/>
  <c r="L52" i="56"/>
  <c r="L51" i="56"/>
  <c r="L50" i="56"/>
  <c r="L49" i="56"/>
  <c r="L48" i="56"/>
  <c r="L47" i="56"/>
  <c r="L46" i="56"/>
  <c r="L45" i="56"/>
  <c r="L44" i="56"/>
  <c r="L43" i="56"/>
  <c r="L42" i="56"/>
  <c r="L41" i="56"/>
  <c r="L40" i="56"/>
  <c r="L39" i="56"/>
  <c r="L38" i="56"/>
  <c r="L37" i="56"/>
  <c r="L36" i="56"/>
  <c r="L35" i="56"/>
  <c r="L34" i="56"/>
  <c r="L33" i="56"/>
  <c r="L32" i="56"/>
  <c r="L31" i="56"/>
  <c r="P30" i="56"/>
  <c r="L30" i="56"/>
  <c r="S29" i="56"/>
  <c r="L29" i="56"/>
  <c r="L28" i="56"/>
  <c r="P27" i="56"/>
  <c r="L27" i="56"/>
  <c r="C27" i="56"/>
  <c r="S26" i="56"/>
  <c r="P26" i="56"/>
  <c r="L26" i="56"/>
  <c r="F26" i="56"/>
  <c r="C26" i="56"/>
  <c r="S25" i="56"/>
  <c r="P25" i="56"/>
  <c r="L25" i="56"/>
  <c r="F25" i="56"/>
  <c r="C25" i="56"/>
  <c r="S24" i="56"/>
  <c r="P24" i="56"/>
  <c r="L24" i="56"/>
  <c r="F24" i="56"/>
  <c r="C24" i="56"/>
  <c r="S23" i="56"/>
  <c r="P23" i="56"/>
  <c r="L23" i="56"/>
  <c r="F23" i="56"/>
  <c r="F27" i="56" s="1"/>
  <c r="C23" i="56"/>
  <c r="S22" i="56"/>
  <c r="P22" i="56"/>
  <c r="L22" i="56"/>
  <c r="F22" i="56"/>
  <c r="C22" i="56"/>
  <c r="K20" i="56"/>
  <c r="J20" i="56"/>
  <c r="L18" i="56"/>
  <c r="L17" i="56"/>
  <c r="L16" i="56"/>
  <c r="L15" i="56"/>
  <c r="L14" i="56"/>
  <c r="L13" i="56"/>
  <c r="L12" i="56"/>
  <c r="L11" i="56"/>
  <c r="L10" i="56"/>
  <c r="L9" i="56"/>
  <c r="L8" i="56"/>
  <c r="L7" i="56"/>
  <c r="L6" i="56"/>
  <c r="L5" i="56"/>
  <c r="L4" i="56"/>
  <c r="L3" i="56"/>
  <c r="K1" i="56"/>
  <c r="J1" i="56"/>
  <c r="L112" i="53"/>
  <c r="L33" i="55"/>
  <c r="L32" i="55"/>
  <c r="L31" i="55"/>
  <c r="P30" i="55"/>
  <c r="L30" i="55"/>
  <c r="S29" i="55"/>
  <c r="L29" i="55"/>
  <c r="L28" i="55"/>
  <c r="P27" i="55"/>
  <c r="L27" i="55"/>
  <c r="C27" i="55"/>
  <c r="S26" i="55"/>
  <c r="P26" i="55"/>
  <c r="L26" i="55"/>
  <c r="F26" i="55"/>
  <c r="C26" i="55"/>
  <c r="S25" i="55"/>
  <c r="P25" i="55"/>
  <c r="L25" i="55"/>
  <c r="F25" i="55"/>
  <c r="C25" i="55"/>
  <c r="S24" i="55"/>
  <c r="P24" i="55"/>
  <c r="L24" i="55"/>
  <c r="F24" i="55"/>
  <c r="C24" i="55"/>
  <c r="S23" i="55"/>
  <c r="P23" i="55"/>
  <c r="P28" i="55" s="1"/>
  <c r="L23" i="55"/>
  <c r="F23" i="55"/>
  <c r="C23" i="55"/>
  <c r="S22" i="55"/>
  <c r="P22" i="55"/>
  <c r="L22" i="55"/>
  <c r="F22" i="55"/>
  <c r="C22" i="55"/>
  <c r="K20" i="55"/>
  <c r="J20" i="55"/>
  <c r="L18" i="55"/>
  <c r="L17" i="55"/>
  <c r="L16" i="55"/>
  <c r="L15" i="55"/>
  <c r="L14" i="55"/>
  <c r="L13" i="55"/>
  <c r="L12" i="55"/>
  <c r="L11" i="55"/>
  <c r="L10" i="55"/>
  <c r="L9" i="55"/>
  <c r="L8" i="55"/>
  <c r="L7" i="55"/>
  <c r="L6" i="55"/>
  <c r="L5" i="55"/>
  <c r="L4" i="55"/>
  <c r="L1" i="55" s="1"/>
  <c r="L3" i="55"/>
  <c r="K1" i="55"/>
  <c r="J1" i="55"/>
  <c r="C30" i="67" a="1"/>
  <c r="C30" i="63" a="1"/>
  <c r="F29" i="70" a="1"/>
  <c r="C30" i="66" a="1"/>
  <c r="F29" i="67" a="1"/>
  <c r="C30" i="68" a="1"/>
  <c r="C30" i="73" a="1"/>
  <c r="C32" i="83" a="1"/>
  <c r="C30" i="78" a="1"/>
  <c r="F29" i="73" a="1"/>
  <c r="F29" i="60" a="1"/>
  <c r="C30" i="61" a="1"/>
  <c r="F29" i="63" a="1"/>
  <c r="C30" i="65" a="1"/>
  <c r="C32" i="84" a="1"/>
  <c r="C30" i="71" a="1"/>
  <c r="F31" i="82" a="1"/>
  <c r="F29" i="69" a="1"/>
  <c r="F29" i="65" a="1"/>
  <c r="C30" i="69" a="1"/>
  <c r="F31" i="84" a="1"/>
  <c r="F29" i="71" a="1"/>
  <c r="F29" i="74" a="1"/>
  <c r="F29" i="64" a="1"/>
  <c r="F29" i="68" a="1"/>
  <c r="F29" i="75" a="1"/>
  <c r="C30" i="57" a="1"/>
  <c r="F29" i="78" a="1"/>
  <c r="C30" i="58" a="1"/>
  <c r="C30" i="64" a="1"/>
  <c r="C30" i="76" a="1"/>
  <c r="C32" i="80" a="1"/>
  <c r="F29" i="62" a="1"/>
  <c r="C30" i="72" a="1"/>
  <c r="C32" i="81" a="1"/>
  <c r="F29" i="57" a="1"/>
  <c r="F29" i="77" a="1"/>
  <c r="F29" i="76" a="1"/>
  <c r="C30" i="74" a="1"/>
  <c r="C30" i="62" a="1"/>
  <c r="F29" i="61" a="1"/>
  <c r="F29" i="66" a="1"/>
  <c r="C30" i="75" a="1"/>
  <c r="C30" i="60" a="1"/>
  <c r="F29" i="58" a="1"/>
  <c r="C30" i="59" a="1"/>
  <c r="F29" i="59" a="1"/>
  <c r="F31" i="81" a="1"/>
  <c r="C30" i="77" a="1"/>
  <c r="C30" i="70" a="1"/>
  <c r="F29" i="72" a="1"/>
  <c r="C32" i="82" a="1"/>
  <c r="F31" i="83" a="1"/>
  <c r="F31" i="80" a="1"/>
  <c r="S31" i="82" l="1"/>
  <c r="P32" i="80"/>
  <c r="L1" i="77"/>
  <c r="C28" i="75"/>
  <c r="L1" i="74"/>
  <c r="S27" i="74"/>
  <c r="L1" i="72"/>
  <c r="C28" i="70"/>
  <c r="P28" i="69"/>
  <c r="L1" i="69"/>
  <c r="C28" i="69"/>
  <c r="F27" i="68"/>
  <c r="L1" i="68"/>
  <c r="L1" i="67"/>
  <c r="C28" i="66"/>
  <c r="C28" i="65"/>
  <c r="L1" i="63"/>
  <c r="C28" i="63"/>
  <c r="L1" i="62"/>
  <c r="C28" i="62"/>
  <c r="F27" i="60"/>
  <c r="C28" i="59"/>
  <c r="L1" i="58"/>
  <c r="L1" i="57"/>
  <c r="S27" i="55"/>
  <c r="S31" i="55" s="1"/>
  <c r="C32" i="84"/>
  <c r="F31" i="84"/>
  <c r="P32" i="82"/>
  <c r="C32" i="83"/>
  <c r="F31" i="83"/>
  <c r="F31" i="82"/>
  <c r="C32" i="82"/>
  <c r="S31" i="80"/>
  <c r="C32" i="81"/>
  <c r="F31" i="81"/>
  <c r="P32" i="78"/>
  <c r="C32" i="80"/>
  <c r="F31" i="80"/>
  <c r="S27" i="77"/>
  <c r="P28" i="77"/>
  <c r="L20" i="77"/>
  <c r="F29" i="78"/>
  <c r="F31" i="78" s="1" a="1"/>
  <c r="C30" i="78"/>
  <c r="C32" i="78" s="1" a="1"/>
  <c r="F27" i="77"/>
  <c r="S31" i="77" s="1"/>
  <c r="C28" i="77"/>
  <c r="S27" i="76"/>
  <c r="P28" i="76"/>
  <c r="L20" i="76"/>
  <c r="L1" i="76"/>
  <c r="F27" i="76"/>
  <c r="C28" i="76"/>
  <c r="F29" i="77"/>
  <c r="F31" i="77" s="1" a="1"/>
  <c r="C30" i="77"/>
  <c r="C32" i="77" s="1" a="1"/>
  <c r="S27" i="75"/>
  <c r="P28" i="75"/>
  <c r="P32" i="75" s="1"/>
  <c r="L20" i="75"/>
  <c r="L1" i="75"/>
  <c r="F27" i="75"/>
  <c r="F29" i="76"/>
  <c r="F31" i="76" s="1" a="1"/>
  <c r="C30" i="76"/>
  <c r="C32" i="76" s="1" a="1"/>
  <c r="P28" i="74"/>
  <c r="L20" i="74"/>
  <c r="F27" i="74"/>
  <c r="S31" i="74" s="1"/>
  <c r="C28" i="74"/>
  <c r="F29" i="75"/>
  <c r="F31" i="75" s="1" a="1"/>
  <c r="C30" i="75"/>
  <c r="C32" i="75" s="1" a="1"/>
  <c r="P28" i="73"/>
  <c r="P32" i="73" s="1"/>
  <c r="L20" i="73"/>
  <c r="F27" i="73"/>
  <c r="S31" i="73" s="1"/>
  <c r="F29" i="74"/>
  <c r="F31" i="74" s="1" a="1"/>
  <c r="C30" i="74"/>
  <c r="C32" i="74" s="1" a="1"/>
  <c r="S27" i="72"/>
  <c r="P28" i="72"/>
  <c r="L20" i="72"/>
  <c r="F27" i="72"/>
  <c r="C28" i="72"/>
  <c r="F29" i="73"/>
  <c r="F31" i="73" s="1" a="1"/>
  <c r="C30" i="73"/>
  <c r="C32" i="73" s="1" a="1"/>
  <c r="S27" i="71"/>
  <c r="P28" i="71"/>
  <c r="L20" i="71"/>
  <c r="L1" i="71"/>
  <c r="F27" i="71"/>
  <c r="C28" i="71"/>
  <c r="F29" i="72"/>
  <c r="F31" i="72" s="1" a="1"/>
  <c r="C30" i="72"/>
  <c r="C32" i="72" s="1" a="1"/>
  <c r="S31" i="72"/>
  <c r="S27" i="70"/>
  <c r="P28" i="70"/>
  <c r="P32" i="70" s="1"/>
  <c r="L20" i="70"/>
  <c r="L1" i="70"/>
  <c r="F27" i="70"/>
  <c r="F29" i="71"/>
  <c r="F31" i="71" s="1" a="1"/>
  <c r="C30" i="71"/>
  <c r="C32" i="71" s="1" a="1"/>
  <c r="S27" i="69"/>
  <c r="L20" i="69"/>
  <c r="F27" i="69"/>
  <c r="P32" i="69"/>
  <c r="F29" i="70"/>
  <c r="F31" i="70" s="1" a="1"/>
  <c r="C30" i="70"/>
  <c r="C32" i="70" s="1" a="1"/>
  <c r="S27" i="68"/>
  <c r="S31" i="68" s="1"/>
  <c r="P28" i="68"/>
  <c r="L20" i="68"/>
  <c r="C28" i="68"/>
  <c r="F29" i="69"/>
  <c r="F31" i="69" s="1" a="1"/>
  <c r="C30" i="69"/>
  <c r="C32" i="69" s="1" a="1"/>
  <c r="S27" i="67"/>
  <c r="S31" i="67" s="1"/>
  <c r="P28" i="67"/>
  <c r="L20" i="67"/>
  <c r="F27" i="67"/>
  <c r="C28" i="67"/>
  <c r="P32" i="67"/>
  <c r="F29" i="68"/>
  <c r="C30" i="68"/>
  <c r="S27" i="66"/>
  <c r="P28" i="66"/>
  <c r="P32" i="66" s="1"/>
  <c r="L20" i="66"/>
  <c r="L1" i="66"/>
  <c r="F27" i="66"/>
  <c r="F29" i="67"/>
  <c r="C30" i="67"/>
  <c r="P28" i="65"/>
  <c r="P32" i="65" s="1"/>
  <c r="L20" i="65"/>
  <c r="L1" i="65"/>
  <c r="F27" i="65"/>
  <c r="S31" i="65" s="1"/>
  <c r="F29" i="66"/>
  <c r="C30" i="66"/>
  <c r="S27" i="64"/>
  <c r="P28" i="64"/>
  <c r="L20" i="64"/>
  <c r="L1" i="64"/>
  <c r="F27" i="64"/>
  <c r="C28" i="64"/>
  <c r="F29" i="65"/>
  <c r="C30" i="65"/>
  <c r="S27" i="63"/>
  <c r="S31" i="63" s="1"/>
  <c r="P28" i="63"/>
  <c r="P32" i="63" s="1"/>
  <c r="L20" i="63"/>
  <c r="F27" i="63"/>
  <c r="F29" i="64"/>
  <c r="C30" i="64"/>
  <c r="S27" i="62"/>
  <c r="S31" i="62" s="1"/>
  <c r="P28" i="62"/>
  <c r="L20" i="62"/>
  <c r="F27" i="62"/>
  <c r="F29" i="63"/>
  <c r="C30" i="63"/>
  <c r="S27" i="61"/>
  <c r="P28" i="61"/>
  <c r="P32" i="61" s="1"/>
  <c r="L1" i="61"/>
  <c r="L20" i="61"/>
  <c r="F27" i="61"/>
  <c r="C28" i="61"/>
  <c r="F29" i="62"/>
  <c r="C30" i="62"/>
  <c r="S27" i="60"/>
  <c r="S31" i="60" s="1"/>
  <c r="P28" i="60"/>
  <c r="L20" i="60"/>
  <c r="L1" i="60"/>
  <c r="C28" i="60"/>
  <c r="F29" i="61"/>
  <c r="C30" i="61"/>
  <c r="S27" i="59"/>
  <c r="P28" i="59"/>
  <c r="P32" i="59" s="1"/>
  <c r="L20" i="59"/>
  <c r="L1" i="59"/>
  <c r="F27" i="59"/>
  <c r="F29" i="60"/>
  <c r="C30" i="60"/>
  <c r="S27" i="58"/>
  <c r="P28" i="58"/>
  <c r="P32" i="58" s="1"/>
  <c r="L20" i="58"/>
  <c r="F27" i="58"/>
  <c r="F29" i="59"/>
  <c r="C30" i="59"/>
  <c r="S27" i="57"/>
  <c r="S31" i="57" s="1"/>
  <c r="P28" i="57"/>
  <c r="L20" i="57"/>
  <c r="F27" i="57"/>
  <c r="C28" i="57"/>
  <c r="C30" i="58"/>
  <c r="F29" i="58"/>
  <c r="S27" i="56"/>
  <c r="S31" i="56" s="1"/>
  <c r="P28" i="56"/>
  <c r="L20" i="56"/>
  <c r="L1" i="56"/>
  <c r="C28" i="56"/>
  <c r="F29" i="57"/>
  <c r="C30" i="57"/>
  <c r="L20" i="55"/>
  <c r="C28" i="55"/>
  <c r="P32" i="55" s="1"/>
  <c r="F27" i="55"/>
  <c r="L136" i="54"/>
  <c r="L135" i="54"/>
  <c r="L134" i="54"/>
  <c r="L133" i="54"/>
  <c r="L132" i="54"/>
  <c r="L131" i="54"/>
  <c r="L130" i="54"/>
  <c r="L129" i="54"/>
  <c r="L128" i="54"/>
  <c r="L127" i="54"/>
  <c r="L126" i="54"/>
  <c r="L125" i="54"/>
  <c r="L124" i="54"/>
  <c r="L123" i="54"/>
  <c r="L122" i="54"/>
  <c r="L121" i="54"/>
  <c r="L120" i="54"/>
  <c r="L119" i="54"/>
  <c r="L118" i="54"/>
  <c r="L117" i="54"/>
  <c r="L116" i="54"/>
  <c r="L115" i="54"/>
  <c r="L114" i="54"/>
  <c r="L113" i="54"/>
  <c r="L112" i="54"/>
  <c r="L111" i="54"/>
  <c r="L110" i="54"/>
  <c r="L109" i="54"/>
  <c r="L108" i="54"/>
  <c r="L107" i="54"/>
  <c r="L106" i="54"/>
  <c r="L105" i="54"/>
  <c r="L104" i="54"/>
  <c r="L103" i="54"/>
  <c r="L102" i="54"/>
  <c r="L101" i="54"/>
  <c r="L100" i="54"/>
  <c r="L99" i="54"/>
  <c r="L98" i="54"/>
  <c r="L97" i="54"/>
  <c r="L96" i="54"/>
  <c r="L95" i="54"/>
  <c r="L94" i="54"/>
  <c r="L93" i="54"/>
  <c r="L92" i="54"/>
  <c r="L91" i="54"/>
  <c r="L90" i="54"/>
  <c r="L89" i="54"/>
  <c r="L88" i="54"/>
  <c r="L87" i="54"/>
  <c r="L86" i="54"/>
  <c r="L85" i="54"/>
  <c r="L84" i="54"/>
  <c r="L83" i="54"/>
  <c r="L82" i="54"/>
  <c r="L81" i="54"/>
  <c r="L80" i="54"/>
  <c r="L79" i="54"/>
  <c r="L78" i="54"/>
  <c r="L77" i="54"/>
  <c r="L76" i="54"/>
  <c r="L75" i="54"/>
  <c r="L74" i="54"/>
  <c r="L73" i="54"/>
  <c r="L72" i="54"/>
  <c r="L71" i="54"/>
  <c r="L70" i="54"/>
  <c r="L69" i="54"/>
  <c r="L68" i="54"/>
  <c r="L67" i="54"/>
  <c r="L66" i="54"/>
  <c r="L65" i="54"/>
  <c r="L64" i="54"/>
  <c r="L63" i="54"/>
  <c r="L62" i="54"/>
  <c r="L61" i="54"/>
  <c r="L60" i="54"/>
  <c r="L59" i="54"/>
  <c r="L58" i="54"/>
  <c r="L57" i="54"/>
  <c r="L56" i="54"/>
  <c r="L55" i="54"/>
  <c r="L54" i="54"/>
  <c r="L53" i="54"/>
  <c r="L52" i="54"/>
  <c r="L51" i="54"/>
  <c r="L50" i="54"/>
  <c r="L49" i="54"/>
  <c r="L48" i="54"/>
  <c r="L47" i="54"/>
  <c r="L46" i="54"/>
  <c r="L45" i="54"/>
  <c r="L44" i="54"/>
  <c r="L43" i="54"/>
  <c r="L42" i="54"/>
  <c r="L41" i="54"/>
  <c r="L40" i="54"/>
  <c r="L39" i="54"/>
  <c r="L38" i="54"/>
  <c r="L37" i="54"/>
  <c r="L36" i="54"/>
  <c r="L35" i="54"/>
  <c r="L34" i="54"/>
  <c r="L33" i="54"/>
  <c r="L32" i="54"/>
  <c r="L31" i="54"/>
  <c r="P30" i="54"/>
  <c r="L30" i="54"/>
  <c r="S29" i="54"/>
  <c r="L29" i="54"/>
  <c r="L28" i="54"/>
  <c r="P27" i="54"/>
  <c r="L27" i="54"/>
  <c r="C27" i="54"/>
  <c r="S26" i="54"/>
  <c r="P26" i="54"/>
  <c r="L26" i="54"/>
  <c r="F26" i="54"/>
  <c r="C26" i="54"/>
  <c r="S25" i="54"/>
  <c r="P25" i="54"/>
  <c r="L25" i="54"/>
  <c r="F25" i="54"/>
  <c r="C25" i="54"/>
  <c r="S24" i="54"/>
  <c r="P24" i="54"/>
  <c r="L24" i="54"/>
  <c r="F24" i="54"/>
  <c r="C24" i="54"/>
  <c r="S23" i="54"/>
  <c r="P23" i="54"/>
  <c r="L23" i="54"/>
  <c r="F23" i="54"/>
  <c r="C23" i="54"/>
  <c r="S22" i="54"/>
  <c r="P22" i="54"/>
  <c r="L22" i="54"/>
  <c r="F22" i="54"/>
  <c r="C22" i="54"/>
  <c r="K20" i="54"/>
  <c r="J20" i="54"/>
  <c r="L18" i="54"/>
  <c r="L17" i="54"/>
  <c r="L16" i="54"/>
  <c r="L15" i="54"/>
  <c r="L14" i="54"/>
  <c r="L13" i="54"/>
  <c r="L12" i="54"/>
  <c r="L11" i="54"/>
  <c r="L10" i="54"/>
  <c r="L9" i="54"/>
  <c r="L8" i="54"/>
  <c r="L7" i="54"/>
  <c r="L6" i="54"/>
  <c r="L5" i="54"/>
  <c r="L4" i="54"/>
  <c r="L3" i="54"/>
  <c r="K1" i="54"/>
  <c r="J1" i="54"/>
  <c r="L68" i="52"/>
  <c r="L67" i="52"/>
  <c r="L137" i="53"/>
  <c r="L136" i="53"/>
  <c r="L135" i="53"/>
  <c r="L134" i="53"/>
  <c r="L133" i="53"/>
  <c r="L132" i="53"/>
  <c r="L131" i="53"/>
  <c r="L130" i="53"/>
  <c r="L129" i="53"/>
  <c r="L128" i="53"/>
  <c r="L127" i="53"/>
  <c r="L126" i="53"/>
  <c r="L125" i="53"/>
  <c r="L124" i="53"/>
  <c r="L123" i="53"/>
  <c r="L122" i="53"/>
  <c r="L121" i="53"/>
  <c r="L120" i="53"/>
  <c r="L119" i="53"/>
  <c r="L118" i="53"/>
  <c r="L117" i="53"/>
  <c r="L116" i="53"/>
  <c r="L115" i="53"/>
  <c r="L114" i="53"/>
  <c r="L113" i="53"/>
  <c r="L111" i="53"/>
  <c r="L110" i="53"/>
  <c r="L109" i="53"/>
  <c r="L108" i="53"/>
  <c r="L107" i="53"/>
  <c r="L106" i="53"/>
  <c r="L105" i="53"/>
  <c r="L104" i="53"/>
  <c r="L103" i="53"/>
  <c r="L102" i="53"/>
  <c r="L101" i="53"/>
  <c r="L100" i="53"/>
  <c r="L99" i="53"/>
  <c r="L98" i="53"/>
  <c r="L97" i="53"/>
  <c r="L96" i="53"/>
  <c r="L95" i="53"/>
  <c r="L94" i="53"/>
  <c r="L93" i="53"/>
  <c r="L92" i="53"/>
  <c r="L91" i="53"/>
  <c r="L90" i="53"/>
  <c r="L89" i="53"/>
  <c r="L88" i="53"/>
  <c r="L87" i="53"/>
  <c r="L86" i="53"/>
  <c r="L85" i="53"/>
  <c r="L84" i="53"/>
  <c r="L83" i="53"/>
  <c r="L82" i="53"/>
  <c r="L81" i="53"/>
  <c r="L80" i="53"/>
  <c r="L79" i="53"/>
  <c r="L78" i="53"/>
  <c r="L77" i="53"/>
  <c r="L76" i="53"/>
  <c r="L75" i="53"/>
  <c r="L74" i="53"/>
  <c r="L73" i="53"/>
  <c r="L72" i="53"/>
  <c r="L71" i="53"/>
  <c r="L70" i="53"/>
  <c r="L69" i="53"/>
  <c r="L68" i="53"/>
  <c r="L67" i="53"/>
  <c r="L66" i="53"/>
  <c r="L65" i="53"/>
  <c r="L64" i="53"/>
  <c r="L63" i="53"/>
  <c r="L62" i="53"/>
  <c r="L61" i="53"/>
  <c r="L60" i="53"/>
  <c r="L59" i="53"/>
  <c r="L58" i="53"/>
  <c r="L57" i="53"/>
  <c r="L56" i="53"/>
  <c r="L55" i="53"/>
  <c r="L54" i="53"/>
  <c r="L53" i="53"/>
  <c r="L52" i="53"/>
  <c r="L51" i="53"/>
  <c r="L50" i="53"/>
  <c r="L49" i="53"/>
  <c r="L48" i="53"/>
  <c r="L47" i="53"/>
  <c r="L46" i="53"/>
  <c r="L45" i="53"/>
  <c r="L44" i="53"/>
  <c r="L43" i="53"/>
  <c r="L42" i="53"/>
  <c r="L41" i="53"/>
  <c r="L40" i="53"/>
  <c r="L39" i="53"/>
  <c r="L38" i="53"/>
  <c r="L37" i="53"/>
  <c r="L36" i="53"/>
  <c r="L35" i="53"/>
  <c r="L34" i="53"/>
  <c r="L33" i="53"/>
  <c r="L32" i="53"/>
  <c r="L31" i="53"/>
  <c r="P30" i="53"/>
  <c r="L30" i="53"/>
  <c r="S29" i="53"/>
  <c r="L29" i="53"/>
  <c r="L28" i="53"/>
  <c r="P27" i="53"/>
  <c r="L27" i="53"/>
  <c r="C27" i="53"/>
  <c r="S26" i="53"/>
  <c r="P26" i="53"/>
  <c r="L26" i="53"/>
  <c r="F26" i="53"/>
  <c r="C26" i="53"/>
  <c r="S25" i="53"/>
  <c r="P25" i="53"/>
  <c r="L25" i="53"/>
  <c r="F25" i="53"/>
  <c r="C25" i="53"/>
  <c r="S24" i="53"/>
  <c r="P24" i="53"/>
  <c r="L24" i="53"/>
  <c r="F24" i="53"/>
  <c r="C24" i="53"/>
  <c r="S23" i="53"/>
  <c r="P23" i="53"/>
  <c r="L23" i="53"/>
  <c r="F23" i="53"/>
  <c r="C23" i="53"/>
  <c r="S22" i="53"/>
  <c r="P22" i="53"/>
  <c r="L22" i="53"/>
  <c r="F22" i="53"/>
  <c r="C22" i="53"/>
  <c r="K20" i="53"/>
  <c r="J20" i="53"/>
  <c r="L18" i="53"/>
  <c r="L17" i="53"/>
  <c r="L16" i="53"/>
  <c r="L15" i="53"/>
  <c r="L14" i="53"/>
  <c r="L13" i="53"/>
  <c r="L12" i="53"/>
  <c r="L11" i="53"/>
  <c r="L10" i="53"/>
  <c r="L9" i="53"/>
  <c r="L8" i="53"/>
  <c r="L7" i="53"/>
  <c r="L6" i="53"/>
  <c r="L5" i="53"/>
  <c r="L4" i="53"/>
  <c r="L3" i="53"/>
  <c r="K1" i="53"/>
  <c r="J1" i="53"/>
  <c r="L99" i="52"/>
  <c r="L98" i="52"/>
  <c r="L97" i="52"/>
  <c r="L96" i="52"/>
  <c r="L95" i="52"/>
  <c r="L94" i="52"/>
  <c r="L93" i="52"/>
  <c r="L92" i="52"/>
  <c r="L91" i="52"/>
  <c r="L90" i="52"/>
  <c r="L89" i="52"/>
  <c r="L88" i="52"/>
  <c r="L87" i="52"/>
  <c r="L86" i="52"/>
  <c r="L85" i="52"/>
  <c r="L84" i="52"/>
  <c r="L83" i="52"/>
  <c r="L82" i="52"/>
  <c r="L81" i="52"/>
  <c r="L80" i="52"/>
  <c r="L79" i="52"/>
  <c r="L78" i="52"/>
  <c r="L77" i="52"/>
  <c r="L76" i="52"/>
  <c r="L75" i="52"/>
  <c r="L74" i="52"/>
  <c r="L73" i="52"/>
  <c r="L72" i="52"/>
  <c r="L71" i="52"/>
  <c r="L70" i="52"/>
  <c r="L69" i="52"/>
  <c r="L66" i="52"/>
  <c r="L65" i="52"/>
  <c r="L64" i="52"/>
  <c r="L63" i="52"/>
  <c r="L62" i="52"/>
  <c r="L61" i="52"/>
  <c r="L60" i="52"/>
  <c r="L59" i="52"/>
  <c r="L58" i="52"/>
  <c r="L57" i="52"/>
  <c r="L56" i="52"/>
  <c r="L55" i="52"/>
  <c r="L54" i="52"/>
  <c r="L53" i="52"/>
  <c r="L52" i="52"/>
  <c r="L51" i="52"/>
  <c r="L50" i="52"/>
  <c r="L49" i="52"/>
  <c r="L48" i="52"/>
  <c r="L47" i="52"/>
  <c r="L46" i="52"/>
  <c r="L45" i="52"/>
  <c r="L44" i="52"/>
  <c r="L43" i="52"/>
  <c r="L42" i="52"/>
  <c r="L41" i="52"/>
  <c r="L40" i="52"/>
  <c r="L39" i="52"/>
  <c r="L38" i="52"/>
  <c r="L37" i="52"/>
  <c r="L36" i="52"/>
  <c r="L35" i="52"/>
  <c r="L34" i="52"/>
  <c r="L33" i="52"/>
  <c r="L32" i="52"/>
  <c r="L31" i="52"/>
  <c r="P30" i="52"/>
  <c r="L30" i="52"/>
  <c r="S29" i="52"/>
  <c r="L29" i="52"/>
  <c r="L28" i="52"/>
  <c r="P27" i="52"/>
  <c r="L27" i="52"/>
  <c r="C27" i="52"/>
  <c r="S26" i="52"/>
  <c r="P26" i="52"/>
  <c r="L26" i="52"/>
  <c r="F26" i="52"/>
  <c r="C26" i="52"/>
  <c r="S25" i="52"/>
  <c r="P25" i="52"/>
  <c r="L25" i="52"/>
  <c r="F25" i="52"/>
  <c r="C25" i="52"/>
  <c r="S24" i="52"/>
  <c r="P24" i="52"/>
  <c r="L24" i="52"/>
  <c r="F24" i="52"/>
  <c r="C24" i="52"/>
  <c r="S23" i="52"/>
  <c r="P23" i="52"/>
  <c r="L23" i="52"/>
  <c r="F23" i="52"/>
  <c r="C23" i="52"/>
  <c r="S22" i="52"/>
  <c r="P22" i="52"/>
  <c r="L22" i="52"/>
  <c r="F22" i="52"/>
  <c r="C22" i="52"/>
  <c r="K20" i="52"/>
  <c r="J20" i="52"/>
  <c r="L18" i="52"/>
  <c r="L17" i="52"/>
  <c r="L16" i="52"/>
  <c r="L15" i="52"/>
  <c r="L14" i="52"/>
  <c r="L13" i="52"/>
  <c r="L12" i="52"/>
  <c r="L11" i="52"/>
  <c r="L10" i="52"/>
  <c r="L9" i="52"/>
  <c r="L8" i="52"/>
  <c r="L7" i="52"/>
  <c r="L6" i="52"/>
  <c r="L5" i="52"/>
  <c r="L4" i="52"/>
  <c r="L3" i="52"/>
  <c r="K1" i="52"/>
  <c r="J1" i="52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47" i="13"/>
  <c r="O248" i="13"/>
  <c r="O249" i="13"/>
  <c r="O250" i="13"/>
  <c r="O251" i="13"/>
  <c r="O252" i="13"/>
  <c r="O253" i="13"/>
  <c r="O254" i="13"/>
  <c r="O255" i="13"/>
  <c r="O256" i="13"/>
  <c r="O257" i="13"/>
  <c r="O258" i="13"/>
  <c r="O259" i="13"/>
  <c r="O260" i="13"/>
  <c r="O261" i="13"/>
  <c r="O262" i="13"/>
  <c r="O263" i="13"/>
  <c r="O264" i="13"/>
  <c r="O265" i="13"/>
  <c r="O266" i="13"/>
  <c r="O267" i="13"/>
  <c r="O268" i="13"/>
  <c r="O269" i="13"/>
  <c r="O270" i="13"/>
  <c r="O271" i="13"/>
  <c r="O272" i="13"/>
  <c r="O273" i="13"/>
  <c r="O274" i="13"/>
  <c r="O275" i="13"/>
  <c r="O276" i="13"/>
  <c r="O277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4" i="13"/>
  <c r="O5" i="13"/>
  <c r="O3" i="13"/>
  <c r="L175" i="51"/>
  <c r="L174" i="51"/>
  <c r="L173" i="51"/>
  <c r="L172" i="51"/>
  <c r="L171" i="51"/>
  <c r="L170" i="51"/>
  <c r="L169" i="51"/>
  <c r="L168" i="51"/>
  <c r="L167" i="51"/>
  <c r="L166" i="51"/>
  <c r="L165" i="51"/>
  <c r="L164" i="51"/>
  <c r="L163" i="51"/>
  <c r="L162" i="51"/>
  <c r="L161" i="51"/>
  <c r="L160" i="51"/>
  <c r="L159" i="51"/>
  <c r="L158" i="51"/>
  <c r="L157" i="51"/>
  <c r="L156" i="51"/>
  <c r="L155" i="51"/>
  <c r="L154" i="51"/>
  <c r="L153" i="51"/>
  <c r="L152" i="51"/>
  <c r="L151" i="51"/>
  <c r="L150" i="51"/>
  <c r="L149" i="51"/>
  <c r="L148" i="51"/>
  <c r="L147" i="51"/>
  <c r="L146" i="51"/>
  <c r="L145" i="51"/>
  <c r="L144" i="51"/>
  <c r="L143" i="51"/>
  <c r="L142" i="51"/>
  <c r="L141" i="51"/>
  <c r="L140" i="51"/>
  <c r="L139" i="51"/>
  <c r="L138" i="51"/>
  <c r="L137" i="51"/>
  <c r="L136" i="51"/>
  <c r="L135" i="51"/>
  <c r="L134" i="51"/>
  <c r="L133" i="51"/>
  <c r="L132" i="51"/>
  <c r="L131" i="51"/>
  <c r="L130" i="51"/>
  <c r="L129" i="51"/>
  <c r="L128" i="51"/>
  <c r="L127" i="51"/>
  <c r="L126" i="51"/>
  <c r="L125" i="51"/>
  <c r="L124" i="51"/>
  <c r="L123" i="51"/>
  <c r="L122" i="51"/>
  <c r="L121" i="51"/>
  <c r="L120" i="51"/>
  <c r="L119" i="51"/>
  <c r="L118" i="51"/>
  <c r="L117" i="51"/>
  <c r="L116" i="51"/>
  <c r="L115" i="51"/>
  <c r="L114" i="51"/>
  <c r="L113" i="51"/>
  <c r="L112" i="51"/>
  <c r="L111" i="51"/>
  <c r="L110" i="51"/>
  <c r="L109" i="51"/>
  <c r="L108" i="51"/>
  <c r="L107" i="51"/>
  <c r="L106" i="51"/>
  <c r="L105" i="51"/>
  <c r="L104" i="51"/>
  <c r="L103" i="51"/>
  <c r="L102" i="51"/>
  <c r="L101" i="51"/>
  <c r="L100" i="51"/>
  <c r="L99" i="51"/>
  <c r="L98" i="51"/>
  <c r="L97" i="51"/>
  <c r="L96" i="51"/>
  <c r="L95" i="51"/>
  <c r="L94" i="51"/>
  <c r="L93" i="51"/>
  <c r="L92" i="51"/>
  <c r="L91" i="51"/>
  <c r="L90" i="51"/>
  <c r="L89" i="51"/>
  <c r="L88" i="51"/>
  <c r="L87" i="51"/>
  <c r="L86" i="51"/>
  <c r="L85" i="51"/>
  <c r="L84" i="51"/>
  <c r="L83" i="51"/>
  <c r="L82" i="51"/>
  <c r="L81" i="51"/>
  <c r="L80" i="51"/>
  <c r="L79" i="51"/>
  <c r="L78" i="51"/>
  <c r="L77" i="51"/>
  <c r="L76" i="51"/>
  <c r="L75" i="51"/>
  <c r="L74" i="51"/>
  <c r="L73" i="51"/>
  <c r="L72" i="51"/>
  <c r="L71" i="51"/>
  <c r="L70" i="51"/>
  <c r="L69" i="51"/>
  <c r="L68" i="51"/>
  <c r="L67" i="51"/>
  <c r="L66" i="51"/>
  <c r="L65" i="51"/>
  <c r="L64" i="51"/>
  <c r="L63" i="51"/>
  <c r="L62" i="51"/>
  <c r="L61" i="51"/>
  <c r="L60" i="51"/>
  <c r="L59" i="51"/>
  <c r="L58" i="51"/>
  <c r="L57" i="51"/>
  <c r="L56" i="51"/>
  <c r="L55" i="51"/>
  <c r="L54" i="51"/>
  <c r="L53" i="51"/>
  <c r="L52" i="51"/>
  <c r="L51" i="51"/>
  <c r="L50" i="51"/>
  <c r="L49" i="51"/>
  <c r="L48" i="51"/>
  <c r="L47" i="51"/>
  <c r="L46" i="51"/>
  <c r="L45" i="51"/>
  <c r="L44" i="51"/>
  <c r="L43" i="51"/>
  <c r="L42" i="51"/>
  <c r="L41" i="51"/>
  <c r="L40" i="51"/>
  <c r="L39" i="51"/>
  <c r="L38" i="51"/>
  <c r="L37" i="51"/>
  <c r="L36" i="51"/>
  <c r="L35" i="51"/>
  <c r="L34" i="51"/>
  <c r="L33" i="51"/>
  <c r="L32" i="51"/>
  <c r="L31" i="51"/>
  <c r="P30" i="51"/>
  <c r="L30" i="51"/>
  <c r="S29" i="51"/>
  <c r="L29" i="51"/>
  <c r="L28" i="51"/>
  <c r="P27" i="51"/>
  <c r="L27" i="51"/>
  <c r="C27" i="51"/>
  <c r="S26" i="51"/>
  <c r="P26" i="51"/>
  <c r="L26" i="51"/>
  <c r="F26" i="51"/>
  <c r="C26" i="51"/>
  <c r="S25" i="51"/>
  <c r="P25" i="51"/>
  <c r="L25" i="51"/>
  <c r="F25" i="51"/>
  <c r="C25" i="51"/>
  <c r="S24" i="51"/>
  <c r="P24" i="51"/>
  <c r="L24" i="51"/>
  <c r="F24" i="51"/>
  <c r="C24" i="51"/>
  <c r="S23" i="51"/>
  <c r="P23" i="51"/>
  <c r="L23" i="51"/>
  <c r="F23" i="51"/>
  <c r="C23" i="51"/>
  <c r="S22" i="51"/>
  <c r="P22" i="51"/>
  <c r="L22" i="51"/>
  <c r="F22" i="51"/>
  <c r="C22" i="51"/>
  <c r="K20" i="51"/>
  <c r="J20" i="51"/>
  <c r="L18" i="51"/>
  <c r="L17" i="51"/>
  <c r="L16" i="51"/>
  <c r="L15" i="51"/>
  <c r="L14" i="51"/>
  <c r="L13" i="51"/>
  <c r="L12" i="51"/>
  <c r="L11" i="51"/>
  <c r="L10" i="51"/>
  <c r="L9" i="51"/>
  <c r="L8" i="51"/>
  <c r="L7" i="51"/>
  <c r="L6" i="51"/>
  <c r="L5" i="51"/>
  <c r="L4" i="51"/>
  <c r="L3" i="51"/>
  <c r="K1" i="51"/>
  <c r="J1" i="51"/>
  <c r="L206" i="50"/>
  <c r="L205" i="50"/>
  <c r="L204" i="50"/>
  <c r="L203" i="50"/>
  <c r="L202" i="50"/>
  <c r="L201" i="50"/>
  <c r="L200" i="50"/>
  <c r="L199" i="50"/>
  <c r="L198" i="50"/>
  <c r="L197" i="50"/>
  <c r="L196" i="50"/>
  <c r="L195" i="50"/>
  <c r="L194" i="50"/>
  <c r="L193" i="50"/>
  <c r="L192" i="50"/>
  <c r="L191" i="50"/>
  <c r="L190" i="50"/>
  <c r="L189" i="50"/>
  <c r="L188" i="50"/>
  <c r="L187" i="50"/>
  <c r="L186" i="50"/>
  <c r="L185" i="50"/>
  <c r="L184" i="50"/>
  <c r="L183" i="50"/>
  <c r="L182" i="50"/>
  <c r="L181" i="50"/>
  <c r="L180" i="50"/>
  <c r="L179" i="50"/>
  <c r="L178" i="50"/>
  <c r="L177" i="50"/>
  <c r="L176" i="50"/>
  <c r="L175" i="50"/>
  <c r="L174" i="50"/>
  <c r="L173" i="50"/>
  <c r="L172" i="50"/>
  <c r="L171" i="50"/>
  <c r="L170" i="50"/>
  <c r="L169" i="50"/>
  <c r="L168" i="50"/>
  <c r="L167" i="50"/>
  <c r="L166" i="50"/>
  <c r="L165" i="50"/>
  <c r="L164" i="50"/>
  <c r="L163" i="50"/>
  <c r="L162" i="50"/>
  <c r="L161" i="50"/>
  <c r="L160" i="50"/>
  <c r="L159" i="50"/>
  <c r="L158" i="50"/>
  <c r="L157" i="50"/>
  <c r="L156" i="50"/>
  <c r="L155" i="50"/>
  <c r="L154" i="50"/>
  <c r="L153" i="50"/>
  <c r="L152" i="50"/>
  <c r="L151" i="50"/>
  <c r="L150" i="50"/>
  <c r="L149" i="50"/>
  <c r="L148" i="50"/>
  <c r="L147" i="50"/>
  <c r="L146" i="50"/>
  <c r="L145" i="50"/>
  <c r="L144" i="50"/>
  <c r="L143" i="50"/>
  <c r="L142" i="50"/>
  <c r="L141" i="50"/>
  <c r="L140" i="50"/>
  <c r="L139" i="50"/>
  <c r="L138" i="50"/>
  <c r="L137" i="50"/>
  <c r="L136" i="50"/>
  <c r="L135" i="50"/>
  <c r="L134" i="50"/>
  <c r="L133" i="50"/>
  <c r="L132" i="50"/>
  <c r="L131" i="50"/>
  <c r="L130" i="50"/>
  <c r="L129" i="50"/>
  <c r="L128" i="50"/>
  <c r="L127" i="50"/>
  <c r="L126" i="50"/>
  <c r="L125" i="50"/>
  <c r="L124" i="50"/>
  <c r="L123" i="50"/>
  <c r="L122" i="50"/>
  <c r="L121" i="50"/>
  <c r="L120" i="50"/>
  <c r="L119" i="50"/>
  <c r="L118" i="50"/>
  <c r="L117" i="50"/>
  <c r="L116" i="50"/>
  <c r="L115" i="50"/>
  <c r="L114" i="50"/>
  <c r="L113" i="50"/>
  <c r="L112" i="50"/>
  <c r="L111" i="50"/>
  <c r="L110" i="50"/>
  <c r="L109" i="50"/>
  <c r="L108" i="50"/>
  <c r="L107" i="50"/>
  <c r="L106" i="50"/>
  <c r="L105" i="50"/>
  <c r="L104" i="50"/>
  <c r="L103" i="50"/>
  <c r="L102" i="50"/>
  <c r="L101" i="50"/>
  <c r="L100" i="50"/>
  <c r="L99" i="50"/>
  <c r="L98" i="50"/>
  <c r="L97" i="50"/>
  <c r="L96" i="50"/>
  <c r="L95" i="50"/>
  <c r="L94" i="50"/>
  <c r="L93" i="50"/>
  <c r="L92" i="50"/>
  <c r="L91" i="50"/>
  <c r="L90" i="50"/>
  <c r="L89" i="50"/>
  <c r="L88" i="50"/>
  <c r="L87" i="50"/>
  <c r="L86" i="50"/>
  <c r="L85" i="50"/>
  <c r="L84" i="50"/>
  <c r="L83" i="50"/>
  <c r="L82" i="50"/>
  <c r="L81" i="50"/>
  <c r="L80" i="50"/>
  <c r="L79" i="50"/>
  <c r="L78" i="50"/>
  <c r="L77" i="50"/>
  <c r="L76" i="50"/>
  <c r="L75" i="50"/>
  <c r="L74" i="50"/>
  <c r="L73" i="50"/>
  <c r="L72" i="50"/>
  <c r="L71" i="50"/>
  <c r="L70" i="50"/>
  <c r="L69" i="50"/>
  <c r="L68" i="50"/>
  <c r="L67" i="50"/>
  <c r="L66" i="50"/>
  <c r="L65" i="50"/>
  <c r="L64" i="50"/>
  <c r="L63" i="50"/>
  <c r="L62" i="50"/>
  <c r="L61" i="50"/>
  <c r="L60" i="50"/>
  <c r="L59" i="50"/>
  <c r="L58" i="50"/>
  <c r="L57" i="50"/>
  <c r="L56" i="50"/>
  <c r="L55" i="50"/>
  <c r="L54" i="50"/>
  <c r="L53" i="50"/>
  <c r="L52" i="50"/>
  <c r="L51" i="50"/>
  <c r="L50" i="50"/>
  <c r="L49" i="50"/>
  <c r="L48" i="50"/>
  <c r="L47" i="50"/>
  <c r="L46" i="50"/>
  <c r="L45" i="50"/>
  <c r="L44" i="50"/>
  <c r="L43" i="50"/>
  <c r="L42" i="50"/>
  <c r="L41" i="50"/>
  <c r="L40" i="50"/>
  <c r="L39" i="50"/>
  <c r="L38" i="50"/>
  <c r="L37" i="50"/>
  <c r="L36" i="50"/>
  <c r="L35" i="50"/>
  <c r="L34" i="50"/>
  <c r="L33" i="50"/>
  <c r="L32" i="50"/>
  <c r="L31" i="50"/>
  <c r="P30" i="50"/>
  <c r="L30" i="50"/>
  <c r="S29" i="50"/>
  <c r="L29" i="50"/>
  <c r="L28" i="50"/>
  <c r="P27" i="50"/>
  <c r="L27" i="50"/>
  <c r="C27" i="50"/>
  <c r="S26" i="50"/>
  <c r="P26" i="50"/>
  <c r="L26" i="50"/>
  <c r="F26" i="50"/>
  <c r="C26" i="50"/>
  <c r="S25" i="50"/>
  <c r="P25" i="50"/>
  <c r="L25" i="50"/>
  <c r="F25" i="50"/>
  <c r="C25" i="50"/>
  <c r="S24" i="50"/>
  <c r="P24" i="50"/>
  <c r="L24" i="50"/>
  <c r="F24" i="50"/>
  <c r="C24" i="50"/>
  <c r="S23" i="50"/>
  <c r="P23" i="50"/>
  <c r="L23" i="50"/>
  <c r="F23" i="50"/>
  <c r="C23" i="50"/>
  <c r="S22" i="50"/>
  <c r="P22" i="50"/>
  <c r="L22" i="50"/>
  <c r="F22" i="50"/>
  <c r="C22" i="50"/>
  <c r="K20" i="50"/>
  <c r="J20" i="50"/>
  <c r="L18" i="50"/>
  <c r="L17" i="50"/>
  <c r="L16" i="50"/>
  <c r="L15" i="50"/>
  <c r="L14" i="50"/>
  <c r="L13" i="50"/>
  <c r="L12" i="50"/>
  <c r="L11" i="50"/>
  <c r="L10" i="50"/>
  <c r="L9" i="50"/>
  <c r="L8" i="50"/>
  <c r="L7" i="50"/>
  <c r="L6" i="50"/>
  <c r="L5" i="50"/>
  <c r="L4" i="50"/>
  <c r="L3" i="50"/>
  <c r="K1" i="50"/>
  <c r="J1" i="50"/>
  <c r="L119" i="48"/>
  <c r="C30" i="56" a="1"/>
  <c r="F29" i="54" a="1"/>
  <c r="F31" i="62" a="1"/>
  <c r="F29" i="55" a="1"/>
  <c r="C32" i="62" a="1"/>
  <c r="C32" i="60" a="1"/>
  <c r="C30" i="55" a="1"/>
  <c r="F31" i="66" a="1"/>
  <c r="C32" i="68" a="1"/>
  <c r="F31" i="61" a="1"/>
  <c r="C32" i="65" a="1"/>
  <c r="C32" i="67" a="1"/>
  <c r="F29" i="56" a="1"/>
  <c r="F31" i="68" a="1"/>
  <c r="C30" i="54" a="1"/>
  <c r="F31" i="63" a="1"/>
  <c r="F31" i="65" a="1"/>
  <c r="C32" i="58" a="1"/>
  <c r="F31" i="67" a="1"/>
  <c r="F31" i="58" a="1"/>
  <c r="C32" i="63" a="1"/>
  <c r="F31" i="60" a="1"/>
  <c r="C32" i="61" a="1"/>
  <c r="F31" i="59" a="1"/>
  <c r="C32" i="66" a="1"/>
  <c r="C32" i="59" a="1"/>
  <c r="F31" i="64" a="1"/>
  <c r="F31" i="57" a="1"/>
  <c r="C32" i="64" a="1"/>
  <c r="C32" i="57" a="1"/>
  <c r="P32" i="77" l="1"/>
  <c r="P32" i="74"/>
  <c r="S31" i="71"/>
  <c r="P32" i="62"/>
  <c r="P32" i="57"/>
  <c r="F27" i="54"/>
  <c r="C28" i="54"/>
  <c r="C28" i="53"/>
  <c r="S27" i="53"/>
  <c r="F29" i="55"/>
  <c r="L1" i="50"/>
  <c r="C28" i="50"/>
  <c r="S27" i="50"/>
  <c r="F31" i="78"/>
  <c r="C32" i="78"/>
  <c r="S31" i="76"/>
  <c r="P32" i="76"/>
  <c r="F31" i="77"/>
  <c r="C32" i="77"/>
  <c r="S31" i="75"/>
  <c r="C32" i="76"/>
  <c r="F31" i="76"/>
  <c r="C32" i="75"/>
  <c r="F31" i="75"/>
  <c r="C32" i="74"/>
  <c r="F31" i="74"/>
  <c r="P32" i="72"/>
  <c r="C32" i="73"/>
  <c r="F31" i="73"/>
  <c r="P32" i="71"/>
  <c r="C32" i="72"/>
  <c r="F31" i="72"/>
  <c r="S31" i="70"/>
  <c r="C32" i="71"/>
  <c r="F31" i="71"/>
  <c r="S31" i="69"/>
  <c r="C32" i="70"/>
  <c r="F31" i="70"/>
  <c r="P32" i="68"/>
  <c r="C32" i="69"/>
  <c r="F31" i="69"/>
  <c r="C32" i="68"/>
  <c r="F31" i="68"/>
  <c r="S31" i="66"/>
  <c r="C32" i="67"/>
  <c r="F31" i="67"/>
  <c r="C32" i="66"/>
  <c r="F31" i="66"/>
  <c r="S31" i="64"/>
  <c r="P32" i="64"/>
  <c r="C32" i="65"/>
  <c r="F31" i="65"/>
  <c r="F31" i="64"/>
  <c r="C32" i="64"/>
  <c r="C32" i="63"/>
  <c r="F31" i="63"/>
  <c r="S31" i="61"/>
  <c r="F31" i="62"/>
  <c r="C32" i="62"/>
  <c r="P32" i="60"/>
  <c r="F31" i="61"/>
  <c r="C32" i="61"/>
  <c r="S31" i="59"/>
  <c r="C32" i="60"/>
  <c r="F31" i="60"/>
  <c r="S31" i="58"/>
  <c r="F31" i="59"/>
  <c r="C32" i="59"/>
  <c r="C32" i="58"/>
  <c r="F31" i="58"/>
  <c r="P32" i="56"/>
  <c r="C32" i="57"/>
  <c r="F31" i="57"/>
  <c r="S27" i="54"/>
  <c r="P28" i="54"/>
  <c r="C30" i="55"/>
  <c r="L20" i="54"/>
  <c r="L1" i="54"/>
  <c r="F29" i="56"/>
  <c r="C30" i="56"/>
  <c r="P28" i="53"/>
  <c r="L20" i="53"/>
  <c r="L1" i="53"/>
  <c r="P32" i="53"/>
  <c r="F27" i="53"/>
  <c r="S31" i="53" s="1"/>
  <c r="F29" i="54"/>
  <c r="C30" i="54"/>
  <c r="S31" i="54"/>
  <c r="S27" i="52"/>
  <c r="P28" i="52"/>
  <c r="L20" i="52"/>
  <c r="L1" i="52"/>
  <c r="F27" i="52"/>
  <c r="C28" i="52"/>
  <c r="L1" i="51"/>
  <c r="S27" i="51"/>
  <c r="P28" i="51"/>
  <c r="P32" i="51" s="1"/>
  <c r="L20" i="51"/>
  <c r="F27" i="51"/>
  <c r="C28" i="51"/>
  <c r="P28" i="50"/>
  <c r="L20" i="50"/>
  <c r="F27" i="50"/>
  <c r="L122" i="49"/>
  <c r="L121" i="49"/>
  <c r="L120" i="49"/>
  <c r="L119" i="49"/>
  <c r="L118" i="49"/>
  <c r="L117" i="49"/>
  <c r="L116" i="49"/>
  <c r="L115" i="49"/>
  <c r="L114" i="49"/>
  <c r="L113" i="49"/>
  <c r="L112" i="49"/>
  <c r="L111" i="49"/>
  <c r="L110" i="49"/>
  <c r="L109" i="49"/>
  <c r="L108" i="49"/>
  <c r="L107" i="49"/>
  <c r="L106" i="49"/>
  <c r="L105" i="49"/>
  <c r="L104" i="49"/>
  <c r="L103" i="49"/>
  <c r="L102" i="49"/>
  <c r="L101" i="49"/>
  <c r="L100" i="49"/>
  <c r="L99" i="49"/>
  <c r="L98" i="49"/>
  <c r="L97" i="49"/>
  <c r="L96" i="49"/>
  <c r="L95" i="49"/>
  <c r="L94" i="49"/>
  <c r="L93" i="49"/>
  <c r="L92" i="49"/>
  <c r="L91" i="49"/>
  <c r="L90" i="49"/>
  <c r="L89" i="49"/>
  <c r="L88" i="49"/>
  <c r="L87" i="49"/>
  <c r="L86" i="49"/>
  <c r="L85" i="49"/>
  <c r="L84" i="49"/>
  <c r="L83" i="49"/>
  <c r="L82" i="49"/>
  <c r="L81" i="49"/>
  <c r="L80" i="49"/>
  <c r="L79" i="49"/>
  <c r="L78" i="49"/>
  <c r="L77" i="49"/>
  <c r="L76" i="49"/>
  <c r="L75" i="49"/>
  <c r="L74" i="49"/>
  <c r="L73" i="49"/>
  <c r="L72" i="49"/>
  <c r="L71" i="49"/>
  <c r="L70" i="49"/>
  <c r="L69" i="49"/>
  <c r="L68" i="49"/>
  <c r="L67" i="49"/>
  <c r="L66" i="49"/>
  <c r="L65" i="49"/>
  <c r="L64" i="49"/>
  <c r="L63" i="49"/>
  <c r="L62" i="49"/>
  <c r="L61" i="49"/>
  <c r="L60" i="49"/>
  <c r="L59" i="49"/>
  <c r="L58" i="49"/>
  <c r="L57" i="49"/>
  <c r="L56" i="49"/>
  <c r="L55" i="49"/>
  <c r="L54" i="49"/>
  <c r="L53" i="49"/>
  <c r="L52" i="49"/>
  <c r="L51" i="49"/>
  <c r="L50" i="49"/>
  <c r="L49" i="49"/>
  <c r="L48" i="49"/>
  <c r="L47" i="49"/>
  <c r="L46" i="49"/>
  <c r="L45" i="49"/>
  <c r="L44" i="49"/>
  <c r="L43" i="49"/>
  <c r="L42" i="49"/>
  <c r="L41" i="49"/>
  <c r="L40" i="49"/>
  <c r="L39" i="49"/>
  <c r="L38" i="49"/>
  <c r="L37" i="49"/>
  <c r="L36" i="49"/>
  <c r="L35" i="49"/>
  <c r="L34" i="49"/>
  <c r="L33" i="49"/>
  <c r="L32" i="49"/>
  <c r="L31" i="49"/>
  <c r="P30" i="49"/>
  <c r="L30" i="49"/>
  <c r="S29" i="49"/>
  <c r="L29" i="49"/>
  <c r="L28" i="49"/>
  <c r="P27" i="49"/>
  <c r="L27" i="49"/>
  <c r="C27" i="49"/>
  <c r="S26" i="49"/>
  <c r="P26" i="49"/>
  <c r="L26" i="49"/>
  <c r="F26" i="49"/>
  <c r="C26" i="49"/>
  <c r="S25" i="49"/>
  <c r="P25" i="49"/>
  <c r="L25" i="49"/>
  <c r="F25" i="49"/>
  <c r="C25" i="49"/>
  <c r="S24" i="49"/>
  <c r="P24" i="49"/>
  <c r="L24" i="49"/>
  <c r="F24" i="49"/>
  <c r="C24" i="49"/>
  <c r="S23" i="49"/>
  <c r="P23" i="49"/>
  <c r="L23" i="49"/>
  <c r="F23" i="49"/>
  <c r="C23" i="49"/>
  <c r="S22" i="49"/>
  <c r="P22" i="49"/>
  <c r="L22" i="49"/>
  <c r="F22" i="49"/>
  <c r="C22" i="49"/>
  <c r="K20" i="49"/>
  <c r="J20" i="49"/>
  <c r="L18" i="49"/>
  <c r="L17" i="49"/>
  <c r="L16" i="49"/>
  <c r="L15" i="49"/>
  <c r="L14" i="49"/>
  <c r="L13" i="49"/>
  <c r="L12" i="49"/>
  <c r="L11" i="49"/>
  <c r="L10" i="49"/>
  <c r="L9" i="49"/>
  <c r="L8" i="49"/>
  <c r="L7" i="49"/>
  <c r="L6" i="49"/>
  <c r="L5" i="49"/>
  <c r="L4" i="49"/>
  <c r="L3" i="49"/>
  <c r="K1" i="49"/>
  <c r="J1" i="49"/>
  <c r="L128" i="48"/>
  <c r="L127" i="48"/>
  <c r="L126" i="48"/>
  <c r="L125" i="48"/>
  <c r="L124" i="48"/>
  <c r="L123" i="48"/>
  <c r="L122" i="48"/>
  <c r="L121" i="48"/>
  <c r="L120" i="48"/>
  <c r="L118" i="48"/>
  <c r="L117" i="48"/>
  <c r="L116" i="48"/>
  <c r="L115" i="48"/>
  <c r="L114" i="48"/>
  <c r="L113" i="48"/>
  <c r="L112" i="48"/>
  <c r="L111" i="48"/>
  <c r="L110" i="48"/>
  <c r="L109" i="48"/>
  <c r="L108" i="48"/>
  <c r="L107" i="48"/>
  <c r="L106" i="48"/>
  <c r="L105" i="48"/>
  <c r="L104" i="48"/>
  <c r="L103" i="48"/>
  <c r="L102" i="48"/>
  <c r="L101" i="48"/>
  <c r="L100" i="48"/>
  <c r="L99" i="48"/>
  <c r="L98" i="48"/>
  <c r="L97" i="48"/>
  <c r="L96" i="48"/>
  <c r="L95" i="48"/>
  <c r="L94" i="48"/>
  <c r="L93" i="48"/>
  <c r="L92" i="48"/>
  <c r="L91" i="48"/>
  <c r="L90" i="48"/>
  <c r="L89" i="48"/>
  <c r="L88" i="48"/>
  <c r="L87" i="48"/>
  <c r="L86" i="48"/>
  <c r="L85" i="48"/>
  <c r="L84" i="48"/>
  <c r="L83" i="48"/>
  <c r="L82" i="48"/>
  <c r="L81" i="48"/>
  <c r="L80" i="48"/>
  <c r="L79" i="48"/>
  <c r="L78" i="48"/>
  <c r="L77" i="48"/>
  <c r="L76" i="48"/>
  <c r="L75" i="48"/>
  <c r="L74" i="48"/>
  <c r="L73" i="48"/>
  <c r="L72" i="48"/>
  <c r="L71" i="48"/>
  <c r="L70" i="48"/>
  <c r="L69" i="48"/>
  <c r="L68" i="48"/>
  <c r="L67" i="48"/>
  <c r="L66" i="48"/>
  <c r="L65" i="48"/>
  <c r="L64" i="48"/>
  <c r="L63" i="48"/>
  <c r="L62" i="48"/>
  <c r="L61" i="48"/>
  <c r="L60" i="48"/>
  <c r="L59" i="48"/>
  <c r="L58" i="48"/>
  <c r="L57" i="48"/>
  <c r="L56" i="48"/>
  <c r="L55" i="48"/>
  <c r="L54" i="48"/>
  <c r="L53" i="48"/>
  <c r="L52" i="48"/>
  <c r="L51" i="48"/>
  <c r="L50" i="48"/>
  <c r="L49" i="48"/>
  <c r="L48" i="48"/>
  <c r="L47" i="48"/>
  <c r="L46" i="48"/>
  <c r="L45" i="48"/>
  <c r="L44" i="48"/>
  <c r="L43" i="48"/>
  <c r="L42" i="48"/>
  <c r="L41" i="48"/>
  <c r="L40" i="48"/>
  <c r="L39" i="48"/>
  <c r="L38" i="48"/>
  <c r="L37" i="48"/>
  <c r="L36" i="48"/>
  <c r="L35" i="48"/>
  <c r="L34" i="48"/>
  <c r="L33" i="48"/>
  <c r="L32" i="48"/>
  <c r="L31" i="48"/>
  <c r="P30" i="48"/>
  <c r="L30" i="48"/>
  <c r="S29" i="48"/>
  <c r="L29" i="48"/>
  <c r="L28" i="48"/>
  <c r="P27" i="48"/>
  <c r="L27" i="48"/>
  <c r="C27" i="48"/>
  <c r="S26" i="48"/>
  <c r="P26" i="48"/>
  <c r="L26" i="48"/>
  <c r="F26" i="48"/>
  <c r="C26" i="48"/>
  <c r="S25" i="48"/>
  <c r="P25" i="48"/>
  <c r="L25" i="48"/>
  <c r="F25" i="48"/>
  <c r="C25" i="48"/>
  <c r="S24" i="48"/>
  <c r="P24" i="48"/>
  <c r="L24" i="48"/>
  <c r="F24" i="48"/>
  <c r="C24" i="48"/>
  <c r="S23" i="48"/>
  <c r="P23" i="48"/>
  <c r="L23" i="48"/>
  <c r="F23" i="48"/>
  <c r="C23" i="48"/>
  <c r="S22" i="48"/>
  <c r="P22" i="48"/>
  <c r="L22" i="48"/>
  <c r="F22" i="48"/>
  <c r="C22" i="48"/>
  <c r="K20" i="48"/>
  <c r="J20" i="48"/>
  <c r="L18" i="48"/>
  <c r="L17" i="48"/>
  <c r="L16" i="48"/>
  <c r="L15" i="48"/>
  <c r="L14" i="48"/>
  <c r="L13" i="48"/>
  <c r="L12" i="48"/>
  <c r="L11" i="48"/>
  <c r="L10" i="48"/>
  <c r="L9" i="48"/>
  <c r="L8" i="48"/>
  <c r="L7" i="48"/>
  <c r="L6" i="48"/>
  <c r="L5" i="48"/>
  <c r="L4" i="48"/>
  <c r="L3" i="48"/>
  <c r="K1" i="48"/>
  <c r="J1" i="48"/>
  <c r="L138" i="47"/>
  <c r="L137" i="47"/>
  <c r="L136" i="47"/>
  <c r="L135" i="47"/>
  <c r="L134" i="47"/>
  <c r="L133" i="47"/>
  <c r="L132" i="47"/>
  <c r="L131" i="47"/>
  <c r="L130" i="47"/>
  <c r="L129" i="47"/>
  <c r="L128" i="47"/>
  <c r="L127" i="47"/>
  <c r="L126" i="47"/>
  <c r="L125" i="47"/>
  <c r="L124" i="47"/>
  <c r="L123" i="47"/>
  <c r="L122" i="47"/>
  <c r="L121" i="47"/>
  <c r="L120" i="47"/>
  <c r="L119" i="47"/>
  <c r="L118" i="47"/>
  <c r="L117" i="47"/>
  <c r="L116" i="47"/>
  <c r="L115" i="47"/>
  <c r="L114" i="47"/>
  <c r="L113" i="47"/>
  <c r="L112" i="47"/>
  <c r="L111" i="47"/>
  <c r="L110" i="47"/>
  <c r="L109" i="47"/>
  <c r="L108" i="47"/>
  <c r="L107" i="47"/>
  <c r="L106" i="47"/>
  <c r="L105" i="47"/>
  <c r="L104" i="47"/>
  <c r="L103" i="47"/>
  <c r="L102" i="47"/>
  <c r="L101" i="47"/>
  <c r="L100" i="47"/>
  <c r="L99" i="47"/>
  <c r="L98" i="47"/>
  <c r="L97" i="47"/>
  <c r="L96" i="47"/>
  <c r="L95" i="47"/>
  <c r="L94" i="47"/>
  <c r="L93" i="47"/>
  <c r="L92" i="47"/>
  <c r="L91" i="47"/>
  <c r="L90" i="47"/>
  <c r="L89" i="47"/>
  <c r="L88" i="47"/>
  <c r="L87" i="47"/>
  <c r="L86" i="47"/>
  <c r="L85" i="47"/>
  <c r="L84" i="47"/>
  <c r="L83" i="47"/>
  <c r="L82" i="47"/>
  <c r="L81" i="47"/>
  <c r="L80" i="47"/>
  <c r="L79" i="47"/>
  <c r="L78" i="47"/>
  <c r="L77" i="47"/>
  <c r="L76" i="47"/>
  <c r="L75" i="47"/>
  <c r="L74" i="47"/>
  <c r="L73" i="47"/>
  <c r="L72" i="47"/>
  <c r="L71" i="47"/>
  <c r="L70" i="47"/>
  <c r="L69" i="47"/>
  <c r="L68" i="47"/>
  <c r="L67" i="47"/>
  <c r="L66" i="47"/>
  <c r="L65" i="47"/>
  <c r="L64" i="47"/>
  <c r="L63" i="47"/>
  <c r="L62" i="47"/>
  <c r="L61" i="47"/>
  <c r="L60" i="47"/>
  <c r="L59" i="47"/>
  <c r="L58" i="47"/>
  <c r="L57" i="47"/>
  <c r="L56" i="47"/>
  <c r="L55" i="47"/>
  <c r="L54" i="47"/>
  <c r="L53" i="47"/>
  <c r="L52" i="47"/>
  <c r="L51" i="47"/>
  <c r="L50" i="47"/>
  <c r="L49" i="47"/>
  <c r="L48" i="47"/>
  <c r="L47" i="47"/>
  <c r="L46" i="47"/>
  <c r="L45" i="47"/>
  <c r="L44" i="47"/>
  <c r="L43" i="47"/>
  <c r="L42" i="47"/>
  <c r="L41" i="47"/>
  <c r="L40" i="47"/>
  <c r="L39" i="47"/>
  <c r="L38" i="47"/>
  <c r="L37" i="47"/>
  <c r="L36" i="47"/>
  <c r="L35" i="47"/>
  <c r="L34" i="47"/>
  <c r="L33" i="47"/>
  <c r="L32" i="47"/>
  <c r="L31" i="47"/>
  <c r="P30" i="47"/>
  <c r="L30" i="47"/>
  <c r="S29" i="47"/>
  <c r="L29" i="47"/>
  <c r="L28" i="47"/>
  <c r="P27" i="47"/>
  <c r="L27" i="47"/>
  <c r="C27" i="47"/>
  <c r="S26" i="47"/>
  <c r="P26" i="47"/>
  <c r="L26" i="47"/>
  <c r="F26" i="47"/>
  <c r="C26" i="47"/>
  <c r="S25" i="47"/>
  <c r="P25" i="47"/>
  <c r="L25" i="47"/>
  <c r="F25" i="47"/>
  <c r="C25" i="47"/>
  <c r="S24" i="47"/>
  <c r="P24" i="47"/>
  <c r="L24" i="47"/>
  <c r="F24" i="47"/>
  <c r="C24" i="47"/>
  <c r="S23" i="47"/>
  <c r="P23" i="47"/>
  <c r="L23" i="47"/>
  <c r="F23" i="47"/>
  <c r="C23" i="47"/>
  <c r="S22" i="47"/>
  <c r="P22" i="47"/>
  <c r="L22" i="47"/>
  <c r="F22" i="47"/>
  <c r="C22" i="47"/>
  <c r="K20" i="47"/>
  <c r="J20" i="47"/>
  <c r="L18" i="47"/>
  <c r="L17" i="47"/>
  <c r="L16" i="47"/>
  <c r="L15" i="47"/>
  <c r="L14" i="47"/>
  <c r="L13" i="47"/>
  <c r="L12" i="47"/>
  <c r="L11" i="47"/>
  <c r="L10" i="47"/>
  <c r="L9" i="47"/>
  <c r="L8" i="47"/>
  <c r="L7" i="47"/>
  <c r="L6" i="47"/>
  <c r="L5" i="47"/>
  <c r="L4" i="47"/>
  <c r="L3" i="47"/>
  <c r="K1" i="47"/>
  <c r="J1" i="47"/>
  <c r="L141" i="46"/>
  <c r="L140" i="46"/>
  <c r="L139" i="46"/>
  <c r="L138" i="46"/>
  <c r="L137" i="46"/>
  <c r="L136" i="46"/>
  <c r="L135" i="46"/>
  <c r="L134" i="46"/>
  <c r="L133" i="46"/>
  <c r="L132" i="46"/>
  <c r="L131" i="46"/>
  <c r="L130" i="46"/>
  <c r="L129" i="46"/>
  <c r="L128" i="46"/>
  <c r="L127" i="46"/>
  <c r="L126" i="46"/>
  <c r="L125" i="46"/>
  <c r="L124" i="46"/>
  <c r="L123" i="46"/>
  <c r="L122" i="46"/>
  <c r="L121" i="46"/>
  <c r="L120" i="46"/>
  <c r="L119" i="46"/>
  <c r="L118" i="46"/>
  <c r="L117" i="46"/>
  <c r="L116" i="46"/>
  <c r="L115" i="46"/>
  <c r="L114" i="46"/>
  <c r="L113" i="46"/>
  <c r="L112" i="46"/>
  <c r="L111" i="46"/>
  <c r="L110" i="46"/>
  <c r="L109" i="46"/>
  <c r="L108" i="46"/>
  <c r="L107" i="46"/>
  <c r="L106" i="46"/>
  <c r="L105" i="46"/>
  <c r="L104" i="46"/>
  <c r="L103" i="46"/>
  <c r="L102" i="46"/>
  <c r="L101" i="46"/>
  <c r="L100" i="46"/>
  <c r="L99" i="46"/>
  <c r="L98" i="46"/>
  <c r="L97" i="46"/>
  <c r="L96" i="46"/>
  <c r="L95" i="46"/>
  <c r="L94" i="46"/>
  <c r="L93" i="46"/>
  <c r="L92" i="46"/>
  <c r="L91" i="46"/>
  <c r="L90" i="46"/>
  <c r="L89" i="46"/>
  <c r="L88" i="46"/>
  <c r="L87" i="46"/>
  <c r="L86" i="46"/>
  <c r="L85" i="46"/>
  <c r="L84" i="46"/>
  <c r="L83" i="46"/>
  <c r="L82" i="46"/>
  <c r="L81" i="46"/>
  <c r="L80" i="46"/>
  <c r="L79" i="46"/>
  <c r="L78" i="46"/>
  <c r="L77" i="46"/>
  <c r="L76" i="46"/>
  <c r="L75" i="46"/>
  <c r="L74" i="46"/>
  <c r="L73" i="46"/>
  <c r="L72" i="46"/>
  <c r="L71" i="46"/>
  <c r="L70" i="46"/>
  <c r="L69" i="46"/>
  <c r="L68" i="46"/>
  <c r="L67" i="46"/>
  <c r="L66" i="46"/>
  <c r="L65" i="46"/>
  <c r="L64" i="46"/>
  <c r="L63" i="46"/>
  <c r="L62" i="46"/>
  <c r="L61" i="46"/>
  <c r="L60" i="46"/>
  <c r="L59" i="46"/>
  <c r="L58" i="46"/>
  <c r="L57" i="46"/>
  <c r="L56" i="46"/>
  <c r="L55" i="46"/>
  <c r="L54" i="46"/>
  <c r="L53" i="46"/>
  <c r="L52" i="46"/>
  <c r="L51" i="46"/>
  <c r="L50" i="46"/>
  <c r="L49" i="46"/>
  <c r="L48" i="46"/>
  <c r="L47" i="46"/>
  <c r="L46" i="46"/>
  <c r="L45" i="46"/>
  <c r="L44" i="46"/>
  <c r="L43" i="46"/>
  <c r="L42" i="46"/>
  <c r="L41" i="46"/>
  <c r="L40" i="46"/>
  <c r="L39" i="46"/>
  <c r="L38" i="46"/>
  <c r="L37" i="46"/>
  <c r="L36" i="46"/>
  <c r="L35" i="46"/>
  <c r="L34" i="46"/>
  <c r="L33" i="46"/>
  <c r="L32" i="46"/>
  <c r="L31" i="46"/>
  <c r="P30" i="46"/>
  <c r="L30" i="46"/>
  <c r="S29" i="46"/>
  <c r="L29" i="46"/>
  <c r="L28" i="46"/>
  <c r="P27" i="46"/>
  <c r="L27" i="46"/>
  <c r="C27" i="46"/>
  <c r="S26" i="46"/>
  <c r="P26" i="46"/>
  <c r="L26" i="46"/>
  <c r="F26" i="46"/>
  <c r="C26" i="46"/>
  <c r="S25" i="46"/>
  <c r="P25" i="46"/>
  <c r="L25" i="46"/>
  <c r="F25" i="46"/>
  <c r="C25" i="46"/>
  <c r="S24" i="46"/>
  <c r="P24" i="46"/>
  <c r="L24" i="46"/>
  <c r="F24" i="46"/>
  <c r="C24" i="46"/>
  <c r="S23" i="46"/>
  <c r="P23" i="46"/>
  <c r="L23" i="46"/>
  <c r="F23" i="46"/>
  <c r="C23" i="46"/>
  <c r="S22" i="46"/>
  <c r="P22" i="46"/>
  <c r="L22" i="46"/>
  <c r="F22" i="46"/>
  <c r="C22" i="46"/>
  <c r="K20" i="46"/>
  <c r="J20" i="46"/>
  <c r="L18" i="46"/>
  <c r="L17" i="46"/>
  <c r="L16" i="46"/>
  <c r="L15" i="46"/>
  <c r="L14" i="46"/>
  <c r="L13" i="46"/>
  <c r="L12" i="46"/>
  <c r="L11" i="46"/>
  <c r="L10" i="46"/>
  <c r="L9" i="46"/>
  <c r="L8" i="46"/>
  <c r="L7" i="46"/>
  <c r="L6" i="46"/>
  <c r="L5" i="46"/>
  <c r="L4" i="46"/>
  <c r="L3" i="46"/>
  <c r="K1" i="46"/>
  <c r="J1" i="46"/>
  <c r="L142" i="45"/>
  <c r="L141" i="45"/>
  <c r="L140" i="45"/>
  <c r="L139" i="45"/>
  <c r="L138" i="45"/>
  <c r="L137" i="45"/>
  <c r="L136" i="45"/>
  <c r="L135" i="45"/>
  <c r="L134" i="45"/>
  <c r="L133" i="45"/>
  <c r="L132" i="45"/>
  <c r="L131" i="45"/>
  <c r="L130" i="45"/>
  <c r="L129" i="45"/>
  <c r="L128" i="45"/>
  <c r="L127" i="45"/>
  <c r="L126" i="45"/>
  <c r="L125" i="45"/>
  <c r="L124" i="45"/>
  <c r="L123" i="45"/>
  <c r="L122" i="45"/>
  <c r="L121" i="45"/>
  <c r="L120" i="45"/>
  <c r="L119" i="45"/>
  <c r="L118" i="45"/>
  <c r="L117" i="45"/>
  <c r="L116" i="45"/>
  <c r="L115" i="45"/>
  <c r="L114" i="45"/>
  <c r="L113" i="45"/>
  <c r="L112" i="45"/>
  <c r="L111" i="45"/>
  <c r="L110" i="45"/>
  <c r="L109" i="45"/>
  <c r="L108" i="45"/>
  <c r="L107" i="45"/>
  <c r="L106" i="45"/>
  <c r="L105" i="45"/>
  <c r="L104" i="45"/>
  <c r="L103" i="45"/>
  <c r="L102" i="45"/>
  <c r="L101" i="45"/>
  <c r="L100" i="45"/>
  <c r="L99" i="45"/>
  <c r="L98" i="45"/>
  <c r="L97" i="45"/>
  <c r="L96" i="45"/>
  <c r="L95" i="45"/>
  <c r="L94" i="45"/>
  <c r="L93" i="45"/>
  <c r="L92" i="45"/>
  <c r="L91" i="45"/>
  <c r="L90" i="45"/>
  <c r="L89" i="45"/>
  <c r="L88" i="45"/>
  <c r="L87" i="45"/>
  <c r="L86" i="45"/>
  <c r="L85" i="45"/>
  <c r="L84" i="45"/>
  <c r="L83" i="45"/>
  <c r="L82" i="45"/>
  <c r="L81" i="45"/>
  <c r="L80" i="45"/>
  <c r="L79" i="45"/>
  <c r="L78" i="45"/>
  <c r="L77" i="45"/>
  <c r="L76" i="45"/>
  <c r="L75" i="45"/>
  <c r="L74" i="45"/>
  <c r="L73" i="45"/>
  <c r="L72" i="45"/>
  <c r="L71" i="45"/>
  <c r="L70" i="45"/>
  <c r="L69" i="45"/>
  <c r="L68" i="45"/>
  <c r="L67" i="45"/>
  <c r="L66" i="45"/>
  <c r="L65" i="45"/>
  <c r="L64" i="45"/>
  <c r="L63" i="45"/>
  <c r="L62" i="45"/>
  <c r="L61" i="45"/>
  <c r="L60" i="45"/>
  <c r="L59" i="45"/>
  <c r="L58" i="45"/>
  <c r="L57" i="45"/>
  <c r="L56" i="45"/>
  <c r="L55" i="45"/>
  <c r="L54" i="45"/>
  <c r="L53" i="45"/>
  <c r="L52" i="45"/>
  <c r="L51" i="45"/>
  <c r="L50" i="45"/>
  <c r="L49" i="45"/>
  <c r="L48" i="45"/>
  <c r="L47" i="45"/>
  <c r="L46" i="45"/>
  <c r="L45" i="45"/>
  <c r="L44" i="45"/>
  <c r="L43" i="45"/>
  <c r="L42" i="45"/>
  <c r="L41" i="45"/>
  <c r="L40" i="45"/>
  <c r="L39" i="45"/>
  <c r="L38" i="45"/>
  <c r="L37" i="45"/>
  <c r="L36" i="45"/>
  <c r="L35" i="45"/>
  <c r="L34" i="45"/>
  <c r="L33" i="45"/>
  <c r="L32" i="45"/>
  <c r="L31" i="45"/>
  <c r="P30" i="45"/>
  <c r="L30" i="45"/>
  <c r="S29" i="45"/>
  <c r="L29" i="45"/>
  <c r="L28" i="45"/>
  <c r="P27" i="45"/>
  <c r="L27" i="45"/>
  <c r="C27" i="45"/>
  <c r="S26" i="45"/>
  <c r="P26" i="45"/>
  <c r="L26" i="45"/>
  <c r="F26" i="45"/>
  <c r="C26" i="45"/>
  <c r="S25" i="45"/>
  <c r="P25" i="45"/>
  <c r="L25" i="45"/>
  <c r="F25" i="45"/>
  <c r="C25" i="45"/>
  <c r="S24" i="45"/>
  <c r="P24" i="45"/>
  <c r="L24" i="45"/>
  <c r="F24" i="45"/>
  <c r="C24" i="45"/>
  <c r="S23" i="45"/>
  <c r="P23" i="45"/>
  <c r="L23" i="45"/>
  <c r="F23" i="45"/>
  <c r="C23" i="45"/>
  <c r="S22" i="45"/>
  <c r="P22" i="45"/>
  <c r="L22" i="45"/>
  <c r="F22" i="45"/>
  <c r="C22" i="45"/>
  <c r="K20" i="45"/>
  <c r="J20" i="45"/>
  <c r="L18" i="45"/>
  <c r="L17" i="45"/>
  <c r="L16" i="45"/>
  <c r="L15" i="45"/>
  <c r="L14" i="45"/>
  <c r="L13" i="45"/>
  <c r="L12" i="45"/>
  <c r="L11" i="45"/>
  <c r="L10" i="45"/>
  <c r="L9" i="45"/>
  <c r="L8" i="45"/>
  <c r="L7" i="45"/>
  <c r="L6" i="45"/>
  <c r="L5" i="45"/>
  <c r="L4" i="45"/>
  <c r="L3" i="45"/>
  <c r="K1" i="45"/>
  <c r="J1" i="45"/>
  <c r="L160" i="44"/>
  <c r="L159" i="44"/>
  <c r="L158" i="44"/>
  <c r="L157" i="44"/>
  <c r="L156" i="44"/>
  <c r="L155" i="44"/>
  <c r="L154" i="44"/>
  <c r="L153" i="44"/>
  <c r="L152" i="44"/>
  <c r="L151" i="44"/>
  <c r="L150" i="44"/>
  <c r="L149" i="44"/>
  <c r="L148" i="44"/>
  <c r="L147" i="44"/>
  <c r="L146" i="44"/>
  <c r="L145" i="44"/>
  <c r="L144" i="44"/>
  <c r="L143" i="44"/>
  <c r="L142" i="44"/>
  <c r="L141" i="44"/>
  <c r="L140" i="44"/>
  <c r="L139" i="44"/>
  <c r="L138" i="44"/>
  <c r="L137" i="44"/>
  <c r="L136" i="44"/>
  <c r="L135" i="44"/>
  <c r="L134" i="44"/>
  <c r="L133" i="44"/>
  <c r="L132" i="44"/>
  <c r="L131" i="44"/>
  <c r="L130" i="44"/>
  <c r="L129" i="44"/>
  <c r="L128" i="44"/>
  <c r="L127" i="44"/>
  <c r="L126" i="44"/>
  <c r="L125" i="44"/>
  <c r="L124" i="44"/>
  <c r="L123" i="44"/>
  <c r="L122" i="44"/>
  <c r="L121" i="44"/>
  <c r="L120" i="44"/>
  <c r="L119" i="44"/>
  <c r="L118" i="44"/>
  <c r="L117" i="44"/>
  <c r="L116" i="44"/>
  <c r="L115" i="44"/>
  <c r="L114" i="44"/>
  <c r="L113" i="44"/>
  <c r="L112" i="44"/>
  <c r="L111" i="44"/>
  <c r="L110" i="44"/>
  <c r="L109" i="44"/>
  <c r="L108" i="44"/>
  <c r="L107" i="44"/>
  <c r="L106" i="44"/>
  <c r="L105" i="44"/>
  <c r="L104" i="44"/>
  <c r="L103" i="44"/>
  <c r="L102" i="44"/>
  <c r="L101" i="44"/>
  <c r="L100" i="44"/>
  <c r="L99" i="44"/>
  <c r="L98" i="44"/>
  <c r="L97" i="44"/>
  <c r="L96" i="44"/>
  <c r="L95" i="44"/>
  <c r="L94" i="44"/>
  <c r="L93" i="44"/>
  <c r="L92" i="44"/>
  <c r="L91" i="44"/>
  <c r="L90" i="44"/>
  <c r="L89" i="44"/>
  <c r="L88" i="44"/>
  <c r="L87" i="44"/>
  <c r="L86" i="44"/>
  <c r="L85" i="44"/>
  <c r="L84" i="44"/>
  <c r="L83" i="44"/>
  <c r="L82" i="44"/>
  <c r="L81" i="44"/>
  <c r="L80" i="44"/>
  <c r="L79" i="44"/>
  <c r="L78" i="44"/>
  <c r="L77" i="44"/>
  <c r="L76" i="44"/>
  <c r="L75" i="44"/>
  <c r="L74" i="44"/>
  <c r="L73" i="44"/>
  <c r="L72" i="44"/>
  <c r="L71" i="44"/>
  <c r="L70" i="44"/>
  <c r="L69" i="44"/>
  <c r="L68" i="44"/>
  <c r="L67" i="44"/>
  <c r="L66" i="44"/>
  <c r="L65" i="44"/>
  <c r="L64" i="44"/>
  <c r="L63" i="44"/>
  <c r="L62" i="44"/>
  <c r="L61" i="44"/>
  <c r="L60" i="44"/>
  <c r="L59" i="44"/>
  <c r="L58" i="44"/>
  <c r="L57" i="44"/>
  <c r="L56" i="44"/>
  <c r="L55" i="44"/>
  <c r="L54" i="44"/>
  <c r="L53" i="44"/>
  <c r="L52" i="44"/>
  <c r="L51" i="44"/>
  <c r="L50" i="44"/>
  <c r="L49" i="44"/>
  <c r="L48" i="44"/>
  <c r="L47" i="44"/>
  <c r="L46" i="44"/>
  <c r="L45" i="44"/>
  <c r="L44" i="44"/>
  <c r="L43" i="44"/>
  <c r="L42" i="44"/>
  <c r="L41" i="44"/>
  <c r="L40" i="44"/>
  <c r="L39" i="44"/>
  <c r="L38" i="44"/>
  <c r="L37" i="44"/>
  <c r="L36" i="44"/>
  <c r="L35" i="44"/>
  <c r="L34" i="44"/>
  <c r="L33" i="44"/>
  <c r="L32" i="44"/>
  <c r="L31" i="44"/>
  <c r="P30" i="44"/>
  <c r="L30" i="44"/>
  <c r="S29" i="44"/>
  <c r="L29" i="44"/>
  <c r="L28" i="44"/>
  <c r="P27" i="44"/>
  <c r="L27" i="44"/>
  <c r="C27" i="44"/>
  <c r="S26" i="44"/>
  <c r="P26" i="44"/>
  <c r="L26" i="44"/>
  <c r="F26" i="44"/>
  <c r="C26" i="44"/>
  <c r="S25" i="44"/>
  <c r="P25" i="44"/>
  <c r="L25" i="44"/>
  <c r="F25" i="44"/>
  <c r="C25" i="44"/>
  <c r="S24" i="44"/>
  <c r="P24" i="44"/>
  <c r="L24" i="44"/>
  <c r="F24" i="44"/>
  <c r="C24" i="44"/>
  <c r="S23" i="44"/>
  <c r="P23" i="44"/>
  <c r="L23" i="44"/>
  <c r="F23" i="44"/>
  <c r="C23" i="44"/>
  <c r="S22" i="44"/>
  <c r="P22" i="44"/>
  <c r="L22" i="44"/>
  <c r="F22" i="44"/>
  <c r="C22" i="44"/>
  <c r="K20" i="44"/>
  <c r="J20" i="44"/>
  <c r="L18" i="44"/>
  <c r="L17" i="44"/>
  <c r="L16" i="44"/>
  <c r="L15" i="44"/>
  <c r="L14" i="44"/>
  <c r="L13" i="44"/>
  <c r="L12" i="44"/>
  <c r="L11" i="44"/>
  <c r="L10" i="44"/>
  <c r="L9" i="44"/>
  <c r="L8" i="44"/>
  <c r="L7" i="44"/>
  <c r="L6" i="44"/>
  <c r="L5" i="44"/>
  <c r="L4" i="44"/>
  <c r="L3" i="44"/>
  <c r="K1" i="44"/>
  <c r="J1" i="44"/>
  <c r="L138" i="43"/>
  <c r="L137" i="43"/>
  <c r="L136" i="43"/>
  <c r="L135" i="43"/>
  <c r="L134" i="43"/>
  <c r="L133" i="43"/>
  <c r="L132" i="43"/>
  <c r="L131" i="43"/>
  <c r="L130" i="43"/>
  <c r="L129" i="43"/>
  <c r="L128" i="43"/>
  <c r="L127" i="43"/>
  <c r="L126" i="43"/>
  <c r="L125" i="43"/>
  <c r="L124" i="43"/>
  <c r="L123" i="43"/>
  <c r="L122" i="43"/>
  <c r="L121" i="43"/>
  <c r="L120" i="43"/>
  <c r="L119" i="43"/>
  <c r="L118" i="43"/>
  <c r="L117" i="43"/>
  <c r="L116" i="43"/>
  <c r="L115" i="43"/>
  <c r="L114" i="43"/>
  <c r="L113" i="43"/>
  <c r="L112" i="43"/>
  <c r="L111" i="43"/>
  <c r="L110" i="43"/>
  <c r="L109" i="43"/>
  <c r="L108" i="43"/>
  <c r="L107" i="43"/>
  <c r="L106" i="43"/>
  <c r="L105" i="43"/>
  <c r="L104" i="43"/>
  <c r="L103" i="43"/>
  <c r="L102" i="43"/>
  <c r="L101" i="43"/>
  <c r="L100" i="43"/>
  <c r="L99" i="43"/>
  <c r="L98" i="43"/>
  <c r="L97" i="43"/>
  <c r="L96" i="43"/>
  <c r="L95" i="43"/>
  <c r="L94" i="43"/>
  <c r="L93" i="43"/>
  <c r="L92" i="43"/>
  <c r="L91" i="43"/>
  <c r="L90" i="43"/>
  <c r="L89" i="43"/>
  <c r="L88" i="43"/>
  <c r="L87" i="43"/>
  <c r="L86" i="43"/>
  <c r="L85" i="43"/>
  <c r="L84" i="43"/>
  <c r="L83" i="43"/>
  <c r="L82" i="43"/>
  <c r="L81" i="43"/>
  <c r="L80" i="43"/>
  <c r="L79" i="43"/>
  <c r="L78" i="43"/>
  <c r="L77" i="43"/>
  <c r="L76" i="43"/>
  <c r="L75" i="43"/>
  <c r="L74" i="43"/>
  <c r="L73" i="43"/>
  <c r="L72" i="43"/>
  <c r="L71" i="43"/>
  <c r="L70" i="43"/>
  <c r="L69" i="43"/>
  <c r="L68" i="43"/>
  <c r="L67" i="43"/>
  <c r="L66" i="43"/>
  <c r="L65" i="43"/>
  <c r="L64" i="43"/>
  <c r="L63" i="43"/>
  <c r="L62" i="43"/>
  <c r="L61" i="43"/>
  <c r="L60" i="43"/>
  <c r="L59" i="43"/>
  <c r="L58" i="43"/>
  <c r="L57" i="43"/>
  <c r="L56" i="43"/>
  <c r="L55" i="43"/>
  <c r="L54" i="43"/>
  <c r="L53" i="43"/>
  <c r="L52" i="43"/>
  <c r="L51" i="43"/>
  <c r="L50" i="43"/>
  <c r="L49" i="43"/>
  <c r="L48" i="43"/>
  <c r="L47" i="43"/>
  <c r="L46" i="43"/>
  <c r="L45" i="43"/>
  <c r="L44" i="43"/>
  <c r="L43" i="43"/>
  <c r="L42" i="43"/>
  <c r="L41" i="43"/>
  <c r="L40" i="43"/>
  <c r="L39" i="43"/>
  <c r="L38" i="43"/>
  <c r="L37" i="43"/>
  <c r="L36" i="43"/>
  <c r="L35" i="43"/>
  <c r="L34" i="43"/>
  <c r="L33" i="43"/>
  <c r="L32" i="43"/>
  <c r="L31" i="43"/>
  <c r="P30" i="43"/>
  <c r="L30" i="43"/>
  <c r="S29" i="43"/>
  <c r="L29" i="43"/>
  <c r="L28" i="43"/>
  <c r="P27" i="43"/>
  <c r="L27" i="43"/>
  <c r="C27" i="43"/>
  <c r="S26" i="43"/>
  <c r="P26" i="43"/>
  <c r="L26" i="43"/>
  <c r="F26" i="43"/>
  <c r="C26" i="43"/>
  <c r="S25" i="43"/>
  <c r="P25" i="43"/>
  <c r="L25" i="43"/>
  <c r="F25" i="43"/>
  <c r="C25" i="43"/>
  <c r="S24" i="43"/>
  <c r="P24" i="43"/>
  <c r="L24" i="43"/>
  <c r="F24" i="43"/>
  <c r="C24" i="43"/>
  <c r="S23" i="43"/>
  <c r="P23" i="43"/>
  <c r="L23" i="43"/>
  <c r="F23" i="43"/>
  <c r="C23" i="43"/>
  <c r="S22" i="43"/>
  <c r="P22" i="43"/>
  <c r="L22" i="43"/>
  <c r="F22" i="43"/>
  <c r="C22" i="43"/>
  <c r="K20" i="43"/>
  <c r="J20" i="43"/>
  <c r="L18" i="43"/>
  <c r="L17" i="43"/>
  <c r="L16" i="43"/>
  <c r="L15" i="43"/>
  <c r="L14" i="43"/>
  <c r="L13" i="43"/>
  <c r="L12" i="43"/>
  <c r="L11" i="43"/>
  <c r="L10" i="43"/>
  <c r="L9" i="43"/>
  <c r="L8" i="43"/>
  <c r="L7" i="43"/>
  <c r="L6" i="43"/>
  <c r="L5" i="43"/>
  <c r="L4" i="43"/>
  <c r="L3" i="43"/>
  <c r="K1" i="43"/>
  <c r="J1" i="43"/>
  <c r="L120" i="42"/>
  <c r="L119" i="42"/>
  <c r="L118" i="42"/>
  <c r="L117" i="42"/>
  <c r="L116" i="42"/>
  <c r="L115" i="42"/>
  <c r="L114" i="42"/>
  <c r="L113" i="42"/>
  <c r="L112" i="42"/>
  <c r="L111" i="42"/>
  <c r="L110" i="42"/>
  <c r="L109" i="42"/>
  <c r="L108" i="42"/>
  <c r="L107" i="42"/>
  <c r="L106" i="42"/>
  <c r="L105" i="42"/>
  <c r="L104" i="42"/>
  <c r="L103" i="42"/>
  <c r="L102" i="42"/>
  <c r="L101" i="42"/>
  <c r="L100" i="42"/>
  <c r="L99" i="42"/>
  <c r="L98" i="42"/>
  <c r="L97" i="42"/>
  <c r="L96" i="42"/>
  <c r="L95" i="42"/>
  <c r="L94" i="42"/>
  <c r="L93" i="42"/>
  <c r="L92" i="42"/>
  <c r="L91" i="42"/>
  <c r="L90" i="42"/>
  <c r="L89" i="42"/>
  <c r="L88" i="42"/>
  <c r="L87" i="42"/>
  <c r="L86" i="42"/>
  <c r="L85" i="42"/>
  <c r="L84" i="42"/>
  <c r="L83" i="42"/>
  <c r="L82" i="42"/>
  <c r="L81" i="42"/>
  <c r="L80" i="42"/>
  <c r="L79" i="42"/>
  <c r="L78" i="42"/>
  <c r="L77" i="42"/>
  <c r="L76" i="42"/>
  <c r="L75" i="42"/>
  <c r="L74" i="42"/>
  <c r="L73" i="42"/>
  <c r="L72" i="42"/>
  <c r="L71" i="42"/>
  <c r="L70" i="42"/>
  <c r="L69" i="42"/>
  <c r="L68" i="42"/>
  <c r="L67" i="42"/>
  <c r="L66" i="42"/>
  <c r="L65" i="42"/>
  <c r="L64" i="42"/>
  <c r="L63" i="42"/>
  <c r="L62" i="42"/>
  <c r="L61" i="42"/>
  <c r="L60" i="42"/>
  <c r="L59" i="42"/>
  <c r="L58" i="42"/>
  <c r="L57" i="42"/>
  <c r="L56" i="42"/>
  <c r="L55" i="42"/>
  <c r="L54" i="42"/>
  <c r="L53" i="42"/>
  <c r="L52" i="42"/>
  <c r="L51" i="42"/>
  <c r="L50" i="42"/>
  <c r="L49" i="42"/>
  <c r="L48" i="42"/>
  <c r="L47" i="42"/>
  <c r="L46" i="42"/>
  <c r="L45" i="42"/>
  <c r="L44" i="42"/>
  <c r="L43" i="42"/>
  <c r="L42" i="42"/>
  <c r="L41" i="42"/>
  <c r="L40" i="42"/>
  <c r="L39" i="42"/>
  <c r="L38" i="42"/>
  <c r="L37" i="42"/>
  <c r="L36" i="42"/>
  <c r="L35" i="42"/>
  <c r="L34" i="42"/>
  <c r="L33" i="42"/>
  <c r="L32" i="42"/>
  <c r="L31" i="42"/>
  <c r="P30" i="42"/>
  <c r="L30" i="42"/>
  <c r="S29" i="42"/>
  <c r="L29" i="42"/>
  <c r="L28" i="42"/>
  <c r="P27" i="42"/>
  <c r="L27" i="42"/>
  <c r="C27" i="42"/>
  <c r="S26" i="42"/>
  <c r="P26" i="42"/>
  <c r="L26" i="42"/>
  <c r="F26" i="42"/>
  <c r="C26" i="42"/>
  <c r="S25" i="42"/>
  <c r="P25" i="42"/>
  <c r="L25" i="42"/>
  <c r="F25" i="42"/>
  <c r="C25" i="42"/>
  <c r="S24" i="42"/>
  <c r="P24" i="42"/>
  <c r="L24" i="42"/>
  <c r="F24" i="42"/>
  <c r="C24" i="42"/>
  <c r="S23" i="42"/>
  <c r="P23" i="42"/>
  <c r="L23" i="42"/>
  <c r="F23" i="42"/>
  <c r="C23" i="42"/>
  <c r="S22" i="42"/>
  <c r="P22" i="42"/>
  <c r="L22" i="42"/>
  <c r="F22" i="42"/>
  <c r="C22" i="42"/>
  <c r="K20" i="42"/>
  <c r="J20" i="42"/>
  <c r="L18" i="42"/>
  <c r="L17" i="42"/>
  <c r="L16" i="42"/>
  <c r="L15" i="42"/>
  <c r="L14" i="42"/>
  <c r="L13" i="42"/>
  <c r="L12" i="42"/>
  <c r="L11" i="42"/>
  <c r="L10" i="42"/>
  <c r="L9" i="42"/>
  <c r="L8" i="42"/>
  <c r="L7" i="42"/>
  <c r="L6" i="42"/>
  <c r="L5" i="42"/>
  <c r="L4" i="42"/>
  <c r="L3" i="42"/>
  <c r="K1" i="42"/>
  <c r="J1" i="42"/>
  <c r="L139" i="41"/>
  <c r="L138" i="41"/>
  <c r="L137" i="41"/>
  <c r="L136" i="41"/>
  <c r="L135" i="41"/>
  <c r="L134" i="41"/>
  <c r="L133" i="41"/>
  <c r="L132" i="41"/>
  <c r="L131" i="41"/>
  <c r="L130" i="41"/>
  <c r="L129" i="41"/>
  <c r="L128" i="41"/>
  <c r="L127" i="41"/>
  <c r="L126" i="41"/>
  <c r="L125" i="41"/>
  <c r="L124" i="41"/>
  <c r="L123" i="41"/>
  <c r="L122" i="41"/>
  <c r="L121" i="41"/>
  <c r="L120" i="41"/>
  <c r="L119" i="41"/>
  <c r="L118" i="41"/>
  <c r="L117" i="41"/>
  <c r="L116" i="41"/>
  <c r="L115" i="41"/>
  <c r="L114" i="41"/>
  <c r="L113" i="41"/>
  <c r="L112" i="41"/>
  <c r="L111" i="41"/>
  <c r="L110" i="41"/>
  <c r="L109" i="41"/>
  <c r="L108" i="41"/>
  <c r="L107" i="41"/>
  <c r="L106" i="41"/>
  <c r="L105" i="41"/>
  <c r="L104" i="41"/>
  <c r="L103" i="41"/>
  <c r="L102" i="41"/>
  <c r="L101" i="41"/>
  <c r="L100" i="41"/>
  <c r="L99" i="41"/>
  <c r="L98" i="41"/>
  <c r="L97" i="41"/>
  <c r="L96" i="41"/>
  <c r="L95" i="41"/>
  <c r="L94" i="41"/>
  <c r="L93" i="41"/>
  <c r="L92" i="41"/>
  <c r="L91" i="41"/>
  <c r="L90" i="41"/>
  <c r="L89" i="41"/>
  <c r="L88" i="41"/>
  <c r="L87" i="41"/>
  <c r="L86" i="41"/>
  <c r="L85" i="41"/>
  <c r="L84" i="41"/>
  <c r="L83" i="41"/>
  <c r="L82" i="41"/>
  <c r="L81" i="41"/>
  <c r="L80" i="41"/>
  <c r="L79" i="41"/>
  <c r="L78" i="41"/>
  <c r="L77" i="41"/>
  <c r="L76" i="41"/>
  <c r="L75" i="41"/>
  <c r="L74" i="41"/>
  <c r="L73" i="41"/>
  <c r="L72" i="41"/>
  <c r="L71" i="41"/>
  <c r="L70" i="41"/>
  <c r="L69" i="41"/>
  <c r="L68" i="41"/>
  <c r="L67" i="41"/>
  <c r="L66" i="41"/>
  <c r="L65" i="41"/>
  <c r="L64" i="41"/>
  <c r="L63" i="41"/>
  <c r="L62" i="41"/>
  <c r="L61" i="41"/>
  <c r="L60" i="41"/>
  <c r="L59" i="41"/>
  <c r="L58" i="41"/>
  <c r="L57" i="41"/>
  <c r="L56" i="41"/>
  <c r="L55" i="41"/>
  <c r="L54" i="41"/>
  <c r="L53" i="41"/>
  <c r="L52" i="41"/>
  <c r="L51" i="41"/>
  <c r="L50" i="41"/>
  <c r="L49" i="41"/>
  <c r="L48" i="41"/>
  <c r="L47" i="41"/>
  <c r="L46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L31" i="41"/>
  <c r="P30" i="41"/>
  <c r="L30" i="41"/>
  <c r="S29" i="41"/>
  <c r="L29" i="41"/>
  <c r="L28" i="41"/>
  <c r="P27" i="41"/>
  <c r="L27" i="41"/>
  <c r="C27" i="41"/>
  <c r="S26" i="41"/>
  <c r="P26" i="41"/>
  <c r="L26" i="41"/>
  <c r="F26" i="41"/>
  <c r="C26" i="41"/>
  <c r="S25" i="41"/>
  <c r="P25" i="41"/>
  <c r="L25" i="41"/>
  <c r="F25" i="41"/>
  <c r="C25" i="41"/>
  <c r="S24" i="41"/>
  <c r="P24" i="41"/>
  <c r="L24" i="41"/>
  <c r="F24" i="41"/>
  <c r="C24" i="41"/>
  <c r="S23" i="41"/>
  <c r="P23" i="41"/>
  <c r="L23" i="41"/>
  <c r="F23" i="41"/>
  <c r="C23" i="41"/>
  <c r="S22" i="41"/>
  <c r="P22" i="41"/>
  <c r="L22" i="41"/>
  <c r="F22" i="41"/>
  <c r="C22" i="41"/>
  <c r="K20" i="41"/>
  <c r="J20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L6" i="41"/>
  <c r="L5" i="41"/>
  <c r="L4" i="41"/>
  <c r="L3" i="41"/>
  <c r="K1" i="41"/>
  <c r="J1" i="41"/>
  <c r="L141" i="40"/>
  <c r="L140" i="40"/>
  <c r="L139" i="40"/>
  <c r="L138" i="40"/>
  <c r="L137" i="40"/>
  <c r="L136" i="40"/>
  <c r="L135" i="40"/>
  <c r="L134" i="40"/>
  <c r="L133" i="40"/>
  <c r="L132" i="40"/>
  <c r="L131" i="40"/>
  <c r="L130" i="40"/>
  <c r="L129" i="40"/>
  <c r="L128" i="40"/>
  <c r="L127" i="40"/>
  <c r="L126" i="40"/>
  <c r="L125" i="40"/>
  <c r="L124" i="40"/>
  <c r="L123" i="40"/>
  <c r="L122" i="40"/>
  <c r="L121" i="40"/>
  <c r="L120" i="40"/>
  <c r="L119" i="40"/>
  <c r="L118" i="40"/>
  <c r="L117" i="40"/>
  <c r="L116" i="40"/>
  <c r="L115" i="40"/>
  <c r="L114" i="40"/>
  <c r="L113" i="40"/>
  <c r="L112" i="40"/>
  <c r="L111" i="40"/>
  <c r="L110" i="40"/>
  <c r="L109" i="40"/>
  <c r="L108" i="40"/>
  <c r="L107" i="40"/>
  <c r="L106" i="40"/>
  <c r="L105" i="40"/>
  <c r="L104" i="40"/>
  <c r="L103" i="40"/>
  <c r="L102" i="40"/>
  <c r="L101" i="40"/>
  <c r="L100" i="40"/>
  <c r="L99" i="40"/>
  <c r="L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P30" i="40"/>
  <c r="L30" i="40"/>
  <c r="S29" i="40"/>
  <c r="L29" i="40"/>
  <c r="L28" i="40"/>
  <c r="P27" i="40"/>
  <c r="L27" i="40"/>
  <c r="C27" i="40"/>
  <c r="S26" i="40"/>
  <c r="P26" i="40"/>
  <c r="L26" i="40"/>
  <c r="F26" i="40"/>
  <c r="C26" i="40"/>
  <c r="S25" i="40"/>
  <c r="P25" i="40"/>
  <c r="L25" i="40"/>
  <c r="F25" i="40"/>
  <c r="C25" i="40"/>
  <c r="S24" i="40"/>
  <c r="P24" i="40"/>
  <c r="L24" i="40"/>
  <c r="F24" i="40"/>
  <c r="C24" i="40"/>
  <c r="S23" i="40"/>
  <c r="P23" i="40"/>
  <c r="L23" i="40"/>
  <c r="F23" i="40"/>
  <c r="C23" i="40"/>
  <c r="S22" i="40"/>
  <c r="P22" i="40"/>
  <c r="L22" i="40"/>
  <c r="F22" i="40"/>
  <c r="C22" i="40"/>
  <c r="K20" i="40"/>
  <c r="J20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K1" i="40"/>
  <c r="J1" i="40"/>
  <c r="L155" i="39"/>
  <c r="L154" i="39"/>
  <c r="L153" i="39"/>
  <c r="L152" i="39"/>
  <c r="L151" i="39"/>
  <c r="L150" i="39"/>
  <c r="L149" i="39"/>
  <c r="L148" i="39"/>
  <c r="L147" i="39"/>
  <c r="L146" i="39"/>
  <c r="L145" i="39"/>
  <c r="L144" i="39"/>
  <c r="L143" i="39"/>
  <c r="L142" i="39"/>
  <c r="L141" i="39"/>
  <c r="L140" i="39"/>
  <c r="L139" i="39"/>
  <c r="L138" i="39"/>
  <c r="L137" i="39"/>
  <c r="L136" i="39"/>
  <c r="L135" i="39"/>
  <c r="L134" i="39"/>
  <c r="L133" i="39"/>
  <c r="L132" i="39"/>
  <c r="L131" i="39"/>
  <c r="L130" i="39"/>
  <c r="L129" i="39"/>
  <c r="L128" i="39"/>
  <c r="L127" i="39"/>
  <c r="L126" i="39"/>
  <c r="L125" i="39"/>
  <c r="L124" i="39"/>
  <c r="L123" i="39"/>
  <c r="L122" i="39"/>
  <c r="L121" i="39"/>
  <c r="L120" i="39"/>
  <c r="L119" i="39"/>
  <c r="L118" i="39"/>
  <c r="L117" i="39"/>
  <c r="L116" i="39"/>
  <c r="L115" i="39"/>
  <c r="L114" i="39"/>
  <c r="L113" i="39"/>
  <c r="L112" i="39"/>
  <c r="L111" i="39"/>
  <c r="L110" i="39"/>
  <c r="L109" i="39"/>
  <c r="L108" i="39"/>
  <c r="L107" i="39"/>
  <c r="L106" i="39"/>
  <c r="L105" i="39"/>
  <c r="L104" i="39"/>
  <c r="L103" i="39"/>
  <c r="L102" i="39"/>
  <c r="L101" i="39"/>
  <c r="L100" i="39"/>
  <c r="L99" i="39"/>
  <c r="L98" i="39"/>
  <c r="L97" i="39"/>
  <c r="L96" i="39"/>
  <c r="L95" i="39"/>
  <c r="L94" i="39"/>
  <c r="L93" i="39"/>
  <c r="L92" i="39"/>
  <c r="L91" i="39"/>
  <c r="L90" i="39"/>
  <c r="L89" i="39"/>
  <c r="L88" i="39"/>
  <c r="L87" i="39"/>
  <c r="L86" i="39"/>
  <c r="L85" i="39"/>
  <c r="L84" i="39"/>
  <c r="L83" i="39"/>
  <c r="L82" i="39"/>
  <c r="L81" i="39"/>
  <c r="L80" i="39"/>
  <c r="L79" i="39"/>
  <c r="L78" i="39"/>
  <c r="L77" i="39"/>
  <c r="L76" i="39"/>
  <c r="L75" i="39"/>
  <c r="L74" i="39"/>
  <c r="L73" i="39"/>
  <c r="L72" i="39"/>
  <c r="L71" i="39"/>
  <c r="L70" i="39"/>
  <c r="L69" i="39"/>
  <c r="L68" i="39"/>
  <c r="L67" i="39"/>
  <c r="L66" i="39"/>
  <c r="L65" i="39"/>
  <c r="L64" i="39"/>
  <c r="L63" i="39"/>
  <c r="L62" i="39"/>
  <c r="L61" i="39"/>
  <c r="L60" i="39"/>
  <c r="L59" i="39"/>
  <c r="L58" i="39"/>
  <c r="L57" i="39"/>
  <c r="L56" i="39"/>
  <c r="L55" i="39"/>
  <c r="L54" i="39"/>
  <c r="L53" i="39"/>
  <c r="L52" i="39"/>
  <c r="L51" i="39"/>
  <c r="L50" i="39"/>
  <c r="L49" i="39"/>
  <c r="L48" i="39"/>
  <c r="L47" i="39"/>
  <c r="L46" i="39"/>
  <c r="L45" i="39"/>
  <c r="L44" i="39"/>
  <c r="L43" i="39"/>
  <c r="L42" i="39"/>
  <c r="L41" i="39"/>
  <c r="L40" i="39"/>
  <c r="L39" i="39"/>
  <c r="L38" i="39"/>
  <c r="L37" i="39"/>
  <c r="L36" i="39"/>
  <c r="L35" i="39"/>
  <c r="L34" i="39"/>
  <c r="L33" i="39"/>
  <c r="L32" i="39"/>
  <c r="L31" i="39"/>
  <c r="P30" i="39"/>
  <c r="L30" i="39"/>
  <c r="S29" i="39"/>
  <c r="L29" i="39"/>
  <c r="L28" i="39"/>
  <c r="P27" i="39"/>
  <c r="L27" i="39"/>
  <c r="C27" i="39"/>
  <c r="S26" i="39"/>
  <c r="P26" i="39"/>
  <c r="L26" i="39"/>
  <c r="F26" i="39"/>
  <c r="C26" i="39"/>
  <c r="S25" i="39"/>
  <c r="P25" i="39"/>
  <c r="L25" i="39"/>
  <c r="F25" i="39"/>
  <c r="C25" i="39"/>
  <c r="S24" i="39"/>
  <c r="P24" i="39"/>
  <c r="L24" i="39"/>
  <c r="F24" i="39"/>
  <c r="C24" i="39"/>
  <c r="S23" i="39"/>
  <c r="P23" i="39"/>
  <c r="L23" i="39"/>
  <c r="F23" i="39"/>
  <c r="C23" i="39"/>
  <c r="S22" i="39"/>
  <c r="P22" i="39"/>
  <c r="L22" i="39"/>
  <c r="F22" i="39"/>
  <c r="C22" i="39"/>
  <c r="K20" i="39"/>
  <c r="J20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L6" i="39"/>
  <c r="L5" i="39"/>
  <c r="L4" i="39"/>
  <c r="L3" i="39"/>
  <c r="K1" i="39"/>
  <c r="J1" i="39"/>
  <c r="L183" i="38"/>
  <c r="L182" i="38"/>
  <c r="L181" i="38"/>
  <c r="L180" i="38"/>
  <c r="L179" i="38"/>
  <c r="L178" i="38"/>
  <c r="L177" i="38"/>
  <c r="L176" i="38"/>
  <c r="L175" i="38"/>
  <c r="L174" i="38"/>
  <c r="L173" i="38"/>
  <c r="L172" i="38"/>
  <c r="L171" i="38"/>
  <c r="L170" i="38"/>
  <c r="L169" i="38"/>
  <c r="L168" i="38"/>
  <c r="L167" i="38"/>
  <c r="L166" i="38"/>
  <c r="L165" i="38"/>
  <c r="L164" i="38"/>
  <c r="L163" i="38"/>
  <c r="L162" i="38"/>
  <c r="L161" i="38"/>
  <c r="L160" i="38"/>
  <c r="L159" i="38"/>
  <c r="L158" i="38"/>
  <c r="L157" i="38"/>
  <c r="L156" i="38"/>
  <c r="L155" i="38"/>
  <c r="L154" i="38"/>
  <c r="L153" i="38"/>
  <c r="L152" i="38"/>
  <c r="L151" i="38"/>
  <c r="L150" i="38"/>
  <c r="L149" i="38"/>
  <c r="L148" i="38"/>
  <c r="L147" i="38"/>
  <c r="L146" i="38"/>
  <c r="L145" i="38"/>
  <c r="L144" i="38"/>
  <c r="L143" i="38"/>
  <c r="L142" i="38"/>
  <c r="L141" i="38"/>
  <c r="L140" i="38"/>
  <c r="L139" i="38"/>
  <c r="L138" i="38"/>
  <c r="L137" i="38"/>
  <c r="L136" i="38"/>
  <c r="L135" i="38"/>
  <c r="L134" i="38"/>
  <c r="L133" i="38"/>
  <c r="L132" i="38"/>
  <c r="L131" i="38"/>
  <c r="L130" i="38"/>
  <c r="L129" i="38"/>
  <c r="L128" i="38"/>
  <c r="L127" i="38"/>
  <c r="L126" i="38"/>
  <c r="L125" i="38"/>
  <c r="L124" i="38"/>
  <c r="L123" i="38"/>
  <c r="L122" i="38"/>
  <c r="L121" i="38"/>
  <c r="L120" i="38"/>
  <c r="L119" i="38"/>
  <c r="L118" i="38"/>
  <c r="L117" i="38"/>
  <c r="L116" i="38"/>
  <c r="L115" i="38"/>
  <c r="L114" i="38"/>
  <c r="L113" i="38"/>
  <c r="L112" i="38"/>
  <c r="L111" i="38"/>
  <c r="L110" i="38"/>
  <c r="L109" i="38"/>
  <c r="L108" i="38"/>
  <c r="L107" i="38"/>
  <c r="L106" i="38"/>
  <c r="L105" i="38"/>
  <c r="L104" i="38"/>
  <c r="L103" i="38"/>
  <c r="L102" i="38"/>
  <c r="L101" i="38"/>
  <c r="L100" i="38"/>
  <c r="L99" i="38"/>
  <c r="L98" i="38"/>
  <c r="L97" i="38"/>
  <c r="L96" i="38"/>
  <c r="L95" i="38"/>
  <c r="L94" i="38"/>
  <c r="L93" i="38"/>
  <c r="L92" i="38"/>
  <c r="L91" i="38"/>
  <c r="L90" i="38"/>
  <c r="L89" i="38"/>
  <c r="L88" i="38"/>
  <c r="L87" i="38"/>
  <c r="L86" i="38"/>
  <c r="L85" i="38"/>
  <c r="L84" i="38"/>
  <c r="L83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L68" i="38"/>
  <c r="L67" i="38"/>
  <c r="L66" i="38"/>
  <c r="L65" i="38"/>
  <c r="L64" i="38"/>
  <c r="L63" i="38"/>
  <c r="L62" i="38"/>
  <c r="L61" i="38"/>
  <c r="L60" i="38"/>
  <c r="L59" i="38"/>
  <c r="L58" i="38"/>
  <c r="L57" i="38"/>
  <c r="L56" i="38"/>
  <c r="L55" i="38"/>
  <c r="L54" i="38"/>
  <c r="L53" i="38"/>
  <c r="L52" i="38"/>
  <c r="L51" i="38"/>
  <c r="L50" i="38"/>
  <c r="L49" i="38"/>
  <c r="L48" i="38"/>
  <c r="L47" i="38"/>
  <c r="L46" i="38"/>
  <c r="L45" i="38"/>
  <c r="L44" i="38"/>
  <c r="L43" i="38"/>
  <c r="L42" i="38"/>
  <c r="L41" i="38"/>
  <c r="L40" i="38"/>
  <c r="L39" i="38"/>
  <c r="L38" i="38"/>
  <c r="L37" i="38"/>
  <c r="L36" i="38"/>
  <c r="L35" i="38"/>
  <c r="L34" i="38"/>
  <c r="L33" i="38"/>
  <c r="L32" i="38"/>
  <c r="L31" i="38"/>
  <c r="P30" i="38"/>
  <c r="L30" i="38"/>
  <c r="S29" i="38"/>
  <c r="L29" i="38"/>
  <c r="L28" i="38"/>
  <c r="P27" i="38"/>
  <c r="L27" i="38"/>
  <c r="C27" i="38"/>
  <c r="S26" i="38"/>
  <c r="P26" i="38"/>
  <c r="L26" i="38"/>
  <c r="F26" i="38"/>
  <c r="C26" i="38"/>
  <c r="S25" i="38"/>
  <c r="P25" i="38"/>
  <c r="L25" i="38"/>
  <c r="F25" i="38"/>
  <c r="C25" i="38"/>
  <c r="S24" i="38"/>
  <c r="P24" i="38"/>
  <c r="L24" i="38"/>
  <c r="F24" i="38"/>
  <c r="C24" i="38"/>
  <c r="S23" i="38"/>
  <c r="P23" i="38"/>
  <c r="L23" i="38"/>
  <c r="F23" i="38"/>
  <c r="C23" i="38"/>
  <c r="S22" i="38"/>
  <c r="P22" i="38"/>
  <c r="L22" i="38"/>
  <c r="F22" i="38"/>
  <c r="C22" i="38"/>
  <c r="K20" i="38"/>
  <c r="J20" i="38"/>
  <c r="L18" i="38"/>
  <c r="L17" i="38"/>
  <c r="L16" i="38"/>
  <c r="L15" i="38"/>
  <c r="L14" i="38"/>
  <c r="L13" i="38"/>
  <c r="L12" i="38"/>
  <c r="L11" i="38"/>
  <c r="L10" i="38"/>
  <c r="L9" i="38"/>
  <c r="L8" i="38"/>
  <c r="L7" i="38"/>
  <c r="L6" i="38"/>
  <c r="L5" i="38"/>
  <c r="L4" i="38"/>
  <c r="L3" i="38"/>
  <c r="K1" i="38"/>
  <c r="J1" i="38"/>
  <c r="L154" i="37"/>
  <c r="L153" i="37"/>
  <c r="L152" i="37"/>
  <c r="L151" i="37"/>
  <c r="L150" i="37"/>
  <c r="L149" i="37"/>
  <c r="L148" i="37"/>
  <c r="L147" i="37"/>
  <c r="L146" i="37"/>
  <c r="L145" i="37"/>
  <c r="L144" i="37"/>
  <c r="L143" i="37"/>
  <c r="L142" i="37"/>
  <c r="L141" i="37"/>
  <c r="L140" i="37"/>
  <c r="L139" i="37"/>
  <c r="L138" i="37"/>
  <c r="L137" i="37"/>
  <c r="L136" i="37"/>
  <c r="L135" i="37"/>
  <c r="L134" i="37"/>
  <c r="L133" i="37"/>
  <c r="L132" i="37"/>
  <c r="L131" i="37"/>
  <c r="L130" i="37"/>
  <c r="L129" i="37"/>
  <c r="L128" i="37"/>
  <c r="L127" i="37"/>
  <c r="L126" i="37"/>
  <c r="L125" i="37"/>
  <c r="L124" i="37"/>
  <c r="L123" i="37"/>
  <c r="L122" i="37"/>
  <c r="L121" i="37"/>
  <c r="L120" i="37"/>
  <c r="L119" i="37"/>
  <c r="L118" i="37"/>
  <c r="L117" i="37"/>
  <c r="L116" i="37"/>
  <c r="L115" i="37"/>
  <c r="L114" i="37"/>
  <c r="L113" i="37"/>
  <c r="L112" i="37"/>
  <c r="L111" i="37"/>
  <c r="L110" i="37"/>
  <c r="L109" i="37"/>
  <c r="L108" i="37"/>
  <c r="L107" i="37"/>
  <c r="L106" i="37"/>
  <c r="L105" i="37"/>
  <c r="L104" i="37"/>
  <c r="L103" i="37"/>
  <c r="L102" i="37"/>
  <c r="L101" i="37"/>
  <c r="L100" i="37"/>
  <c r="L99" i="37"/>
  <c r="L98" i="37"/>
  <c r="L97" i="37"/>
  <c r="L96" i="37"/>
  <c r="L95" i="37"/>
  <c r="L94" i="37"/>
  <c r="L93" i="37"/>
  <c r="L92" i="37"/>
  <c r="L91" i="37"/>
  <c r="L90" i="37"/>
  <c r="L89" i="37"/>
  <c r="L88" i="37"/>
  <c r="L87" i="37"/>
  <c r="L86" i="37"/>
  <c r="L85" i="37"/>
  <c r="L84" i="37"/>
  <c r="L83" i="37"/>
  <c r="L82" i="37"/>
  <c r="L81" i="37"/>
  <c r="L80" i="37"/>
  <c r="L79" i="37"/>
  <c r="L78" i="37"/>
  <c r="L77" i="37"/>
  <c r="L76" i="37"/>
  <c r="L75" i="37"/>
  <c r="L74" i="37"/>
  <c r="L73" i="37"/>
  <c r="L72" i="37"/>
  <c r="L71" i="37"/>
  <c r="L70" i="37"/>
  <c r="L69" i="37"/>
  <c r="L68" i="37"/>
  <c r="L67" i="37"/>
  <c r="L66" i="37"/>
  <c r="L65" i="37"/>
  <c r="L64" i="37"/>
  <c r="L63" i="37"/>
  <c r="L62" i="37"/>
  <c r="L61" i="37"/>
  <c r="L60" i="37"/>
  <c r="L59" i="37"/>
  <c r="L58" i="37"/>
  <c r="L57" i="37"/>
  <c r="L56" i="37"/>
  <c r="L55" i="37"/>
  <c r="L54" i="37"/>
  <c r="L53" i="37"/>
  <c r="L52" i="37"/>
  <c r="L51" i="37"/>
  <c r="L50" i="37"/>
  <c r="L49" i="37"/>
  <c r="L48" i="37"/>
  <c r="L47" i="37"/>
  <c r="L46" i="37"/>
  <c r="L45" i="37"/>
  <c r="L44" i="37"/>
  <c r="L43" i="37"/>
  <c r="L42" i="37"/>
  <c r="L41" i="37"/>
  <c r="L40" i="37"/>
  <c r="L39" i="37"/>
  <c r="L38" i="37"/>
  <c r="L37" i="37"/>
  <c r="L36" i="37"/>
  <c r="L35" i="37"/>
  <c r="L34" i="37"/>
  <c r="L33" i="37"/>
  <c r="L32" i="37"/>
  <c r="L31" i="37"/>
  <c r="P30" i="37"/>
  <c r="L30" i="37"/>
  <c r="S29" i="37"/>
  <c r="L29" i="37"/>
  <c r="L28" i="37"/>
  <c r="P27" i="37"/>
  <c r="L27" i="37"/>
  <c r="C27" i="37"/>
  <c r="S26" i="37"/>
  <c r="P26" i="37"/>
  <c r="L26" i="37"/>
  <c r="F26" i="37"/>
  <c r="C26" i="37"/>
  <c r="S25" i="37"/>
  <c r="P25" i="37"/>
  <c r="L25" i="37"/>
  <c r="F25" i="37"/>
  <c r="C25" i="37"/>
  <c r="S24" i="37"/>
  <c r="P24" i="37"/>
  <c r="L24" i="37"/>
  <c r="F24" i="37"/>
  <c r="C24" i="37"/>
  <c r="S23" i="37"/>
  <c r="P23" i="37"/>
  <c r="L23" i="37"/>
  <c r="F23" i="37"/>
  <c r="C23" i="37"/>
  <c r="S22" i="37"/>
  <c r="P22" i="37"/>
  <c r="L22" i="37"/>
  <c r="F22" i="37"/>
  <c r="C22" i="37"/>
  <c r="K20" i="37"/>
  <c r="J20" i="37"/>
  <c r="L18" i="37"/>
  <c r="L17" i="37"/>
  <c r="L16" i="37"/>
  <c r="L15" i="37"/>
  <c r="L14" i="37"/>
  <c r="L13" i="37"/>
  <c r="L12" i="37"/>
  <c r="L11" i="37"/>
  <c r="L10" i="37"/>
  <c r="L9" i="37"/>
  <c r="L8" i="37"/>
  <c r="L7" i="37"/>
  <c r="L6" i="37"/>
  <c r="L5" i="37"/>
  <c r="L4" i="37"/>
  <c r="L3" i="37"/>
  <c r="K1" i="37"/>
  <c r="J1" i="37"/>
  <c r="L111" i="36"/>
  <c r="L110" i="36"/>
  <c r="L109" i="36"/>
  <c r="L108" i="36"/>
  <c r="L107" i="36"/>
  <c r="L106" i="36"/>
  <c r="L105" i="36"/>
  <c r="L104" i="36"/>
  <c r="L103" i="36"/>
  <c r="L102" i="36"/>
  <c r="L101" i="36"/>
  <c r="L100" i="36"/>
  <c r="L99" i="36"/>
  <c r="L98" i="36"/>
  <c r="L97" i="36"/>
  <c r="L96" i="36"/>
  <c r="L95" i="36"/>
  <c r="L94" i="36"/>
  <c r="L93" i="36"/>
  <c r="L92" i="36"/>
  <c r="L91" i="36"/>
  <c r="L90" i="36"/>
  <c r="L89" i="36"/>
  <c r="L88" i="36"/>
  <c r="L87" i="36"/>
  <c r="L86" i="36"/>
  <c r="L85" i="36"/>
  <c r="L84" i="36"/>
  <c r="L83" i="36"/>
  <c r="L82" i="36"/>
  <c r="L81" i="36"/>
  <c r="L80" i="36"/>
  <c r="L79" i="36"/>
  <c r="L78" i="36"/>
  <c r="L77" i="36"/>
  <c r="L76" i="36"/>
  <c r="L75" i="36"/>
  <c r="L74" i="36"/>
  <c r="L73" i="36"/>
  <c r="L72" i="36"/>
  <c r="L71" i="36"/>
  <c r="L70" i="36"/>
  <c r="L69" i="36"/>
  <c r="L68" i="36"/>
  <c r="L67" i="36"/>
  <c r="L66" i="36"/>
  <c r="L65" i="36"/>
  <c r="L64" i="36"/>
  <c r="L63" i="36"/>
  <c r="L62" i="36"/>
  <c r="L61" i="36"/>
  <c r="L60" i="36"/>
  <c r="L59" i="36"/>
  <c r="L58" i="36"/>
  <c r="L57" i="36"/>
  <c r="L56" i="36"/>
  <c r="L55" i="36"/>
  <c r="L54" i="36"/>
  <c r="L53" i="36"/>
  <c r="L52" i="36"/>
  <c r="L51" i="36"/>
  <c r="L50" i="36"/>
  <c r="L49" i="36"/>
  <c r="L48" i="36"/>
  <c r="L47" i="36"/>
  <c r="L46" i="36"/>
  <c r="L45" i="36"/>
  <c r="L44" i="36"/>
  <c r="L43" i="36"/>
  <c r="L42" i="36"/>
  <c r="L41" i="36"/>
  <c r="L40" i="36"/>
  <c r="L39" i="36"/>
  <c r="L38" i="36"/>
  <c r="L37" i="36"/>
  <c r="L36" i="36"/>
  <c r="L35" i="36"/>
  <c r="L34" i="36"/>
  <c r="L33" i="36"/>
  <c r="L32" i="36"/>
  <c r="L31" i="36"/>
  <c r="P30" i="36"/>
  <c r="L30" i="36"/>
  <c r="S29" i="36"/>
  <c r="L29" i="36"/>
  <c r="L28" i="36"/>
  <c r="P27" i="36"/>
  <c r="L27" i="36"/>
  <c r="C27" i="36"/>
  <c r="S26" i="36"/>
  <c r="P26" i="36"/>
  <c r="L26" i="36"/>
  <c r="F26" i="36"/>
  <c r="C26" i="36"/>
  <c r="S25" i="36"/>
  <c r="P25" i="36"/>
  <c r="L25" i="36"/>
  <c r="F25" i="36"/>
  <c r="C25" i="36"/>
  <c r="S24" i="36"/>
  <c r="P24" i="36"/>
  <c r="L24" i="36"/>
  <c r="F24" i="36"/>
  <c r="C24" i="36"/>
  <c r="S23" i="36"/>
  <c r="P23" i="36"/>
  <c r="L23" i="36"/>
  <c r="F23" i="36"/>
  <c r="C23" i="36"/>
  <c r="S22" i="36"/>
  <c r="P22" i="36"/>
  <c r="L22" i="36"/>
  <c r="F22" i="36"/>
  <c r="C22" i="36"/>
  <c r="K20" i="36"/>
  <c r="J20" i="36"/>
  <c r="L18" i="36"/>
  <c r="L17" i="36"/>
  <c r="L16" i="36"/>
  <c r="L15" i="36"/>
  <c r="L14" i="36"/>
  <c r="L13" i="36"/>
  <c r="L12" i="36"/>
  <c r="L11" i="36"/>
  <c r="L10" i="36"/>
  <c r="L9" i="36"/>
  <c r="L8" i="36"/>
  <c r="L7" i="36"/>
  <c r="L6" i="36"/>
  <c r="L5" i="36"/>
  <c r="L4" i="36"/>
  <c r="L3" i="36"/>
  <c r="K1" i="36"/>
  <c r="J1" i="36"/>
  <c r="L93" i="33"/>
  <c r="F31" i="55" a="1"/>
  <c r="P32" i="54" l="1"/>
  <c r="F31" i="55"/>
  <c r="S31" i="52"/>
  <c r="S31" i="51"/>
  <c r="S31" i="50"/>
  <c r="P32" i="50"/>
  <c r="C28" i="49"/>
  <c r="L1" i="49"/>
  <c r="C28" i="46"/>
  <c r="L1" i="46"/>
  <c r="C28" i="45"/>
  <c r="L1" i="44"/>
  <c r="P28" i="43"/>
  <c r="C28" i="42"/>
  <c r="C28" i="40"/>
  <c r="L1" i="39"/>
  <c r="P32" i="52"/>
  <c r="F27" i="49"/>
  <c r="S31" i="49" s="1"/>
  <c r="S27" i="49"/>
  <c r="P28" i="49"/>
  <c r="P32" i="49" s="1"/>
  <c r="L20" i="49"/>
  <c r="L1" i="48"/>
  <c r="S27" i="48"/>
  <c r="P28" i="48"/>
  <c r="L20" i="48"/>
  <c r="C28" i="48"/>
  <c r="P32" i="48" s="1"/>
  <c r="F27" i="48"/>
  <c r="S31" i="48" s="1"/>
  <c r="S27" i="47"/>
  <c r="S31" i="47" s="1"/>
  <c r="P28" i="47"/>
  <c r="L20" i="47"/>
  <c r="L1" i="47"/>
  <c r="F27" i="47"/>
  <c r="C28" i="47"/>
  <c r="P32" i="47" s="1"/>
  <c r="S27" i="46"/>
  <c r="P28" i="46"/>
  <c r="L20" i="46"/>
  <c r="F27" i="46"/>
  <c r="S27" i="45"/>
  <c r="P28" i="45"/>
  <c r="P32" i="45" s="1"/>
  <c r="L20" i="45"/>
  <c r="L1" i="45"/>
  <c r="F27" i="45"/>
  <c r="S27" i="44"/>
  <c r="P28" i="44"/>
  <c r="L20" i="44"/>
  <c r="F27" i="44"/>
  <c r="C28" i="44"/>
  <c r="S27" i="43"/>
  <c r="L20" i="43"/>
  <c r="L1" i="43"/>
  <c r="F27" i="43"/>
  <c r="C28" i="43"/>
  <c r="P32" i="43" s="1"/>
  <c r="S27" i="42"/>
  <c r="P28" i="42"/>
  <c r="L20" i="42"/>
  <c r="L1" i="42"/>
  <c r="F27" i="42"/>
  <c r="P32" i="42"/>
  <c r="S27" i="41"/>
  <c r="P28" i="41"/>
  <c r="L20" i="41"/>
  <c r="L1" i="41"/>
  <c r="F27" i="41"/>
  <c r="C28" i="41"/>
  <c r="S27" i="40"/>
  <c r="P28" i="40"/>
  <c r="P32" i="40" s="1"/>
  <c r="L20" i="40"/>
  <c r="F27" i="40"/>
  <c r="L1" i="40"/>
  <c r="S27" i="39"/>
  <c r="S31" i="39" s="1"/>
  <c r="P28" i="39"/>
  <c r="P32" i="39" s="1"/>
  <c r="L20" i="39"/>
  <c r="F27" i="39"/>
  <c r="C28" i="39"/>
  <c r="S27" i="38"/>
  <c r="P28" i="38"/>
  <c r="L20" i="38"/>
  <c r="L1" i="38"/>
  <c r="F27" i="38"/>
  <c r="C28" i="38"/>
  <c r="P32" i="38" s="1"/>
  <c r="P28" i="37"/>
  <c r="S27" i="37"/>
  <c r="S31" i="37" s="1"/>
  <c r="L1" i="37"/>
  <c r="F27" i="37"/>
  <c r="C28" i="37"/>
  <c r="P32" i="37" s="1"/>
  <c r="S27" i="36"/>
  <c r="P28" i="36"/>
  <c r="L20" i="37"/>
  <c r="L1" i="36"/>
  <c r="L20" i="36"/>
  <c r="F27" i="36"/>
  <c r="C28" i="36"/>
  <c r="L140" i="34"/>
  <c r="L139" i="34"/>
  <c r="L138" i="34"/>
  <c r="L137" i="34"/>
  <c r="L136" i="34"/>
  <c r="L135" i="34"/>
  <c r="L134" i="34"/>
  <c r="L133" i="34"/>
  <c r="L132" i="34"/>
  <c r="L131" i="34"/>
  <c r="L130" i="34"/>
  <c r="L129" i="34"/>
  <c r="L128" i="34"/>
  <c r="L127" i="34"/>
  <c r="L126" i="34"/>
  <c r="L125" i="34"/>
  <c r="L124" i="34"/>
  <c r="L123" i="34"/>
  <c r="L122" i="34"/>
  <c r="L121" i="34"/>
  <c r="L120" i="34"/>
  <c r="L119" i="34"/>
  <c r="L118" i="34"/>
  <c r="L117" i="34"/>
  <c r="L116" i="34"/>
  <c r="L115" i="34"/>
  <c r="L114" i="34"/>
  <c r="L113" i="34"/>
  <c r="L112" i="34"/>
  <c r="L111" i="34"/>
  <c r="L110" i="34"/>
  <c r="L109" i="34"/>
  <c r="L108" i="34"/>
  <c r="L107" i="34"/>
  <c r="L106" i="34"/>
  <c r="L105" i="34"/>
  <c r="L104" i="34"/>
  <c r="L103" i="34"/>
  <c r="L102" i="34"/>
  <c r="L101" i="34"/>
  <c r="L100" i="34"/>
  <c r="L99" i="34"/>
  <c r="L98" i="34"/>
  <c r="L97" i="34"/>
  <c r="L96" i="34"/>
  <c r="L95" i="34"/>
  <c r="L94" i="34"/>
  <c r="L93" i="34"/>
  <c r="L92" i="34"/>
  <c r="L91" i="34"/>
  <c r="L90" i="34"/>
  <c r="L89" i="34"/>
  <c r="L88" i="34"/>
  <c r="L87" i="34"/>
  <c r="L86" i="34"/>
  <c r="L85" i="34"/>
  <c r="L84" i="34"/>
  <c r="L83" i="34"/>
  <c r="L82" i="34"/>
  <c r="L81" i="34"/>
  <c r="L80" i="34"/>
  <c r="L79" i="34"/>
  <c r="L78" i="34"/>
  <c r="L77" i="34"/>
  <c r="L76" i="34"/>
  <c r="L75" i="34"/>
  <c r="L74" i="34"/>
  <c r="L73" i="34"/>
  <c r="L72" i="34"/>
  <c r="L71" i="34"/>
  <c r="L70" i="34"/>
  <c r="L69" i="34"/>
  <c r="L68" i="34"/>
  <c r="L67" i="34"/>
  <c r="L66" i="34"/>
  <c r="L65" i="34"/>
  <c r="L64" i="34"/>
  <c r="L63" i="34"/>
  <c r="L62" i="34"/>
  <c r="L61" i="34"/>
  <c r="L60" i="34"/>
  <c r="L59" i="34"/>
  <c r="L58" i="34"/>
  <c r="L57" i="34"/>
  <c r="L56" i="34"/>
  <c r="L55" i="34"/>
  <c r="L54" i="34"/>
  <c r="L53" i="34"/>
  <c r="L52" i="34"/>
  <c r="L51" i="34"/>
  <c r="L50" i="34"/>
  <c r="L49" i="34"/>
  <c r="L48" i="34"/>
  <c r="L47" i="34"/>
  <c r="L46" i="34"/>
  <c r="L45" i="34"/>
  <c r="L44" i="34"/>
  <c r="L43" i="34"/>
  <c r="L42" i="34"/>
  <c r="L41" i="34"/>
  <c r="L40" i="34"/>
  <c r="L39" i="34"/>
  <c r="L38" i="34"/>
  <c r="L37" i="34"/>
  <c r="L36" i="34"/>
  <c r="L35" i="34"/>
  <c r="L34" i="34"/>
  <c r="L33" i="34"/>
  <c r="L32" i="34"/>
  <c r="L31" i="34"/>
  <c r="P30" i="34"/>
  <c r="L30" i="34"/>
  <c r="S29" i="34"/>
  <c r="L29" i="34"/>
  <c r="L28" i="34"/>
  <c r="P27" i="34"/>
  <c r="L27" i="34"/>
  <c r="C27" i="34"/>
  <c r="S26" i="34"/>
  <c r="P26" i="34"/>
  <c r="L26" i="34"/>
  <c r="F26" i="34"/>
  <c r="C26" i="34"/>
  <c r="S25" i="34"/>
  <c r="P25" i="34"/>
  <c r="L25" i="34"/>
  <c r="F25" i="34"/>
  <c r="C25" i="34"/>
  <c r="S24" i="34"/>
  <c r="P24" i="34"/>
  <c r="L24" i="34"/>
  <c r="F24" i="34"/>
  <c r="C24" i="34"/>
  <c r="S23" i="34"/>
  <c r="P23" i="34"/>
  <c r="L23" i="34"/>
  <c r="F23" i="34"/>
  <c r="C23" i="34"/>
  <c r="S22" i="34"/>
  <c r="P22" i="34"/>
  <c r="L22" i="34"/>
  <c r="F22" i="34"/>
  <c r="C22" i="34"/>
  <c r="K20" i="34"/>
  <c r="J20" i="34"/>
  <c r="L18" i="34"/>
  <c r="L17" i="34"/>
  <c r="L16" i="34"/>
  <c r="L15" i="34"/>
  <c r="L14" i="34"/>
  <c r="L13" i="34"/>
  <c r="L12" i="34"/>
  <c r="L11" i="34"/>
  <c r="L10" i="34"/>
  <c r="L9" i="34"/>
  <c r="L8" i="34"/>
  <c r="L7" i="34"/>
  <c r="L6" i="34"/>
  <c r="L5" i="34"/>
  <c r="L4" i="34"/>
  <c r="L3" i="34"/>
  <c r="K1" i="34"/>
  <c r="J1" i="34"/>
  <c r="L112" i="33"/>
  <c r="L111" i="33"/>
  <c r="L110" i="33"/>
  <c r="L109" i="33"/>
  <c r="L108" i="33"/>
  <c r="L107" i="33"/>
  <c r="L106" i="33"/>
  <c r="L105" i="33"/>
  <c r="L104" i="33"/>
  <c r="L103" i="33"/>
  <c r="L102" i="33"/>
  <c r="L101" i="33"/>
  <c r="L100" i="33"/>
  <c r="L99" i="33"/>
  <c r="L98" i="33"/>
  <c r="L97" i="33"/>
  <c r="L96" i="33"/>
  <c r="L95" i="33"/>
  <c r="L94" i="33"/>
  <c r="L92" i="33"/>
  <c r="L91" i="33"/>
  <c r="L90" i="33"/>
  <c r="L89" i="33"/>
  <c r="L88" i="33"/>
  <c r="L87" i="33"/>
  <c r="L86" i="33"/>
  <c r="L85" i="33"/>
  <c r="L84" i="33"/>
  <c r="L83" i="33"/>
  <c r="L82" i="33"/>
  <c r="L81" i="33"/>
  <c r="L80" i="33"/>
  <c r="L79" i="33"/>
  <c r="L78" i="33"/>
  <c r="L77" i="33"/>
  <c r="L76" i="33"/>
  <c r="L75" i="33"/>
  <c r="L74" i="33"/>
  <c r="L73" i="33"/>
  <c r="L72" i="33"/>
  <c r="L71" i="33"/>
  <c r="L70" i="33"/>
  <c r="L69" i="33"/>
  <c r="L68" i="33"/>
  <c r="L67" i="33"/>
  <c r="L66" i="33"/>
  <c r="L65" i="33"/>
  <c r="L64" i="33"/>
  <c r="L63" i="33"/>
  <c r="L62" i="33"/>
  <c r="L61" i="33"/>
  <c r="L60" i="33"/>
  <c r="L59" i="33"/>
  <c r="L58" i="33"/>
  <c r="L57" i="33"/>
  <c r="L56" i="33"/>
  <c r="L55" i="33"/>
  <c r="L54" i="33"/>
  <c r="L53" i="33"/>
  <c r="L52" i="33"/>
  <c r="L51" i="33"/>
  <c r="L50" i="33"/>
  <c r="L49" i="33"/>
  <c r="L48" i="33"/>
  <c r="L47" i="33"/>
  <c r="L46" i="33"/>
  <c r="L45" i="33"/>
  <c r="L44" i="33"/>
  <c r="L43" i="33"/>
  <c r="L42" i="33"/>
  <c r="L41" i="33"/>
  <c r="L40" i="33"/>
  <c r="L39" i="33"/>
  <c r="L38" i="33"/>
  <c r="L37" i="33"/>
  <c r="L36" i="33"/>
  <c r="L35" i="33"/>
  <c r="L34" i="33"/>
  <c r="L33" i="33"/>
  <c r="L32" i="33"/>
  <c r="L31" i="33"/>
  <c r="P30" i="33"/>
  <c r="L30" i="33"/>
  <c r="S29" i="33"/>
  <c r="L29" i="33"/>
  <c r="L28" i="33"/>
  <c r="P27" i="33"/>
  <c r="L27" i="33"/>
  <c r="C27" i="33"/>
  <c r="S26" i="33"/>
  <c r="P26" i="33"/>
  <c r="L26" i="33"/>
  <c r="F26" i="33"/>
  <c r="C26" i="33"/>
  <c r="S25" i="33"/>
  <c r="P25" i="33"/>
  <c r="L25" i="33"/>
  <c r="F25" i="33"/>
  <c r="C25" i="33"/>
  <c r="S24" i="33"/>
  <c r="P24" i="33"/>
  <c r="L24" i="33"/>
  <c r="F24" i="33"/>
  <c r="C24" i="33"/>
  <c r="S23" i="33"/>
  <c r="P23" i="33"/>
  <c r="L23" i="33"/>
  <c r="F23" i="33"/>
  <c r="C23" i="33"/>
  <c r="S22" i="33"/>
  <c r="P22" i="33"/>
  <c r="L22" i="33"/>
  <c r="F22" i="33"/>
  <c r="C22" i="33"/>
  <c r="K20" i="33"/>
  <c r="J20" i="33"/>
  <c r="L18" i="33"/>
  <c r="L17" i="33"/>
  <c r="L16" i="33"/>
  <c r="L15" i="33"/>
  <c r="L14" i="33"/>
  <c r="L13" i="33"/>
  <c r="L12" i="33"/>
  <c r="L11" i="33"/>
  <c r="L10" i="33"/>
  <c r="L9" i="33"/>
  <c r="L8" i="33"/>
  <c r="L7" i="33"/>
  <c r="L6" i="33"/>
  <c r="L5" i="33"/>
  <c r="L4" i="33"/>
  <c r="L3" i="33"/>
  <c r="K1" i="33"/>
  <c r="J1" i="33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P30" i="32"/>
  <c r="L30" i="32"/>
  <c r="S29" i="32"/>
  <c r="L29" i="32"/>
  <c r="L28" i="32"/>
  <c r="P27" i="32"/>
  <c r="L27" i="32"/>
  <c r="C27" i="32"/>
  <c r="S26" i="32"/>
  <c r="P26" i="32"/>
  <c r="L26" i="32"/>
  <c r="F26" i="32"/>
  <c r="C26" i="32"/>
  <c r="S25" i="32"/>
  <c r="P25" i="32"/>
  <c r="L25" i="32"/>
  <c r="F25" i="32"/>
  <c r="C25" i="32"/>
  <c r="S24" i="32"/>
  <c r="P24" i="32"/>
  <c r="L24" i="32"/>
  <c r="F24" i="32"/>
  <c r="C24" i="32"/>
  <c r="S23" i="32"/>
  <c r="P23" i="32"/>
  <c r="L23" i="32"/>
  <c r="F23" i="32"/>
  <c r="C23" i="32"/>
  <c r="S22" i="32"/>
  <c r="P22" i="32"/>
  <c r="L22" i="32"/>
  <c r="F22" i="32"/>
  <c r="C22" i="32"/>
  <c r="K20" i="32"/>
  <c r="J20" i="32"/>
  <c r="L18" i="32"/>
  <c r="L17" i="32"/>
  <c r="L16" i="32"/>
  <c r="L15" i="32"/>
  <c r="L14" i="32"/>
  <c r="L13" i="32"/>
  <c r="L12" i="32"/>
  <c r="L11" i="32"/>
  <c r="L10" i="32"/>
  <c r="L9" i="32"/>
  <c r="L8" i="32"/>
  <c r="L7" i="32"/>
  <c r="L6" i="32"/>
  <c r="L5" i="32"/>
  <c r="L4" i="32"/>
  <c r="L3" i="32"/>
  <c r="K1" i="32"/>
  <c r="J1" i="32"/>
  <c r="L143" i="31"/>
  <c r="L142" i="31"/>
  <c r="L141" i="31"/>
  <c r="L140" i="31"/>
  <c r="L139" i="31"/>
  <c r="L138" i="31"/>
  <c r="L137" i="31"/>
  <c r="L136" i="31"/>
  <c r="L135" i="31"/>
  <c r="L134" i="31"/>
  <c r="L133" i="31"/>
  <c r="L132" i="31"/>
  <c r="L131" i="31"/>
  <c r="L130" i="31"/>
  <c r="L129" i="31"/>
  <c r="L128" i="31"/>
  <c r="L127" i="31"/>
  <c r="L126" i="31"/>
  <c r="L125" i="31"/>
  <c r="L124" i="31"/>
  <c r="L123" i="31"/>
  <c r="L122" i="31"/>
  <c r="L121" i="31"/>
  <c r="L120" i="31"/>
  <c r="L119" i="31"/>
  <c r="L118" i="31"/>
  <c r="L117" i="31"/>
  <c r="L116" i="31"/>
  <c r="L115" i="31"/>
  <c r="L114" i="31"/>
  <c r="L113" i="31"/>
  <c r="L112" i="31"/>
  <c r="L111" i="31"/>
  <c r="L110" i="31"/>
  <c r="L109" i="31"/>
  <c r="L108" i="31"/>
  <c r="L107" i="31"/>
  <c r="L106" i="31"/>
  <c r="L105" i="31"/>
  <c r="L104" i="31"/>
  <c r="L103" i="31"/>
  <c r="L102" i="31"/>
  <c r="L101" i="31"/>
  <c r="L100" i="31"/>
  <c r="L99" i="31"/>
  <c r="L98" i="31"/>
  <c r="L97" i="31"/>
  <c r="L96" i="31"/>
  <c r="L95" i="31"/>
  <c r="L94" i="31"/>
  <c r="L93" i="31"/>
  <c r="L92" i="31"/>
  <c r="L91" i="31"/>
  <c r="L90" i="31"/>
  <c r="L89" i="31"/>
  <c r="L88" i="31"/>
  <c r="L87" i="31"/>
  <c r="L86" i="31"/>
  <c r="L85" i="31"/>
  <c r="L84" i="31"/>
  <c r="L83" i="31"/>
  <c r="L82" i="31"/>
  <c r="L81" i="31"/>
  <c r="L80" i="31"/>
  <c r="L79" i="31"/>
  <c r="L78" i="31"/>
  <c r="L77" i="31"/>
  <c r="L76" i="31"/>
  <c r="L75" i="31"/>
  <c r="L74" i="31"/>
  <c r="L73" i="31"/>
  <c r="L72" i="31"/>
  <c r="L71" i="31"/>
  <c r="L70" i="31"/>
  <c r="L69" i="31"/>
  <c r="L68" i="31"/>
  <c r="L67" i="31"/>
  <c r="L66" i="31"/>
  <c r="L65" i="31"/>
  <c r="L64" i="31"/>
  <c r="L63" i="31"/>
  <c r="L62" i="31"/>
  <c r="L61" i="31"/>
  <c r="L60" i="31"/>
  <c r="L59" i="31"/>
  <c r="L58" i="31"/>
  <c r="L57" i="31"/>
  <c r="L56" i="31"/>
  <c r="L55" i="31"/>
  <c r="L54" i="31"/>
  <c r="L53" i="31"/>
  <c r="L52" i="31"/>
  <c r="L51" i="31"/>
  <c r="L50" i="31"/>
  <c r="L49" i="31"/>
  <c r="L48" i="31"/>
  <c r="L47" i="31"/>
  <c r="L46" i="31"/>
  <c r="L45" i="31"/>
  <c r="L44" i="31"/>
  <c r="L43" i="31"/>
  <c r="L42" i="31"/>
  <c r="L41" i="31"/>
  <c r="L40" i="31"/>
  <c r="L39" i="31"/>
  <c r="L38" i="31"/>
  <c r="L37" i="31"/>
  <c r="L36" i="31"/>
  <c r="L35" i="31"/>
  <c r="L34" i="31"/>
  <c r="L33" i="31"/>
  <c r="L32" i="31"/>
  <c r="L31" i="31"/>
  <c r="P30" i="31"/>
  <c r="L30" i="31"/>
  <c r="S29" i="31"/>
  <c r="L29" i="31"/>
  <c r="L28" i="31"/>
  <c r="P27" i="31"/>
  <c r="L27" i="31"/>
  <c r="C27" i="31"/>
  <c r="S26" i="31"/>
  <c r="P26" i="31"/>
  <c r="L26" i="31"/>
  <c r="F26" i="31"/>
  <c r="C26" i="31"/>
  <c r="S25" i="31"/>
  <c r="P25" i="31"/>
  <c r="L25" i="31"/>
  <c r="F25" i="31"/>
  <c r="C25" i="31"/>
  <c r="S24" i="31"/>
  <c r="P24" i="31"/>
  <c r="L24" i="31"/>
  <c r="F24" i="31"/>
  <c r="C24" i="31"/>
  <c r="S23" i="31"/>
  <c r="P23" i="31"/>
  <c r="L23" i="31"/>
  <c r="F23" i="31"/>
  <c r="C23" i="31"/>
  <c r="S22" i="31"/>
  <c r="P22" i="31"/>
  <c r="L22" i="31"/>
  <c r="F22" i="31"/>
  <c r="C22" i="31"/>
  <c r="K20" i="31"/>
  <c r="J20" i="31"/>
  <c r="L18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K1" i="31"/>
  <c r="J1" i="31"/>
  <c r="L145" i="30"/>
  <c r="L144" i="30"/>
  <c r="L143" i="30"/>
  <c r="L142" i="30"/>
  <c r="L141" i="30"/>
  <c r="L140" i="30"/>
  <c r="L139" i="30"/>
  <c r="L138" i="30"/>
  <c r="L137" i="30"/>
  <c r="L136" i="30"/>
  <c r="L135" i="30"/>
  <c r="L134" i="30"/>
  <c r="L133" i="30"/>
  <c r="L132" i="30"/>
  <c r="L131" i="30"/>
  <c r="L130" i="30"/>
  <c r="L129" i="30"/>
  <c r="L128" i="30"/>
  <c r="L127" i="30"/>
  <c r="L126" i="30"/>
  <c r="L125" i="30"/>
  <c r="L124" i="30"/>
  <c r="L123" i="30"/>
  <c r="L122" i="30"/>
  <c r="L121" i="30"/>
  <c r="L120" i="30"/>
  <c r="L119" i="30"/>
  <c r="L118" i="30"/>
  <c r="L117" i="30"/>
  <c r="L116" i="30"/>
  <c r="L115" i="30"/>
  <c r="L114" i="30"/>
  <c r="L113" i="30"/>
  <c r="L112" i="30"/>
  <c r="L111" i="30"/>
  <c r="L110" i="30"/>
  <c r="L109" i="30"/>
  <c r="L108" i="30"/>
  <c r="L107" i="30"/>
  <c r="L106" i="30"/>
  <c r="L105" i="30"/>
  <c r="L104" i="30"/>
  <c r="L103" i="30"/>
  <c r="L102" i="30"/>
  <c r="L101" i="30"/>
  <c r="L100" i="30"/>
  <c r="L99" i="30"/>
  <c r="L98" i="30"/>
  <c r="L97" i="30"/>
  <c r="L96" i="30"/>
  <c r="L95" i="30"/>
  <c r="L94" i="30"/>
  <c r="L93" i="30"/>
  <c r="L92" i="30"/>
  <c r="L91" i="30"/>
  <c r="L90" i="30"/>
  <c r="L89" i="30"/>
  <c r="L88" i="30"/>
  <c r="L87" i="30"/>
  <c r="L86" i="30"/>
  <c r="L85" i="30"/>
  <c r="L84" i="30"/>
  <c r="L83" i="30"/>
  <c r="L82" i="30"/>
  <c r="L81" i="30"/>
  <c r="L80" i="30"/>
  <c r="L79" i="30"/>
  <c r="L78" i="30"/>
  <c r="L77" i="30"/>
  <c r="L76" i="30"/>
  <c r="L75" i="30"/>
  <c r="L74" i="30"/>
  <c r="L73" i="30"/>
  <c r="L72" i="30"/>
  <c r="L71" i="30"/>
  <c r="L70" i="30"/>
  <c r="L69" i="30"/>
  <c r="L68" i="30"/>
  <c r="L67" i="30"/>
  <c r="L66" i="30"/>
  <c r="L65" i="30"/>
  <c r="L64" i="30"/>
  <c r="L63" i="30"/>
  <c r="L62" i="30"/>
  <c r="L61" i="30"/>
  <c r="L60" i="30"/>
  <c r="L59" i="30"/>
  <c r="L58" i="30"/>
  <c r="L57" i="30"/>
  <c r="L56" i="30"/>
  <c r="L55" i="30"/>
  <c r="L54" i="30"/>
  <c r="L53" i="30"/>
  <c r="L52" i="30"/>
  <c r="L51" i="30"/>
  <c r="L50" i="30"/>
  <c r="L49" i="30"/>
  <c r="L48" i="30"/>
  <c r="L47" i="30"/>
  <c r="L46" i="30"/>
  <c r="L45" i="30"/>
  <c r="L44" i="30"/>
  <c r="L43" i="30"/>
  <c r="L42" i="30"/>
  <c r="L41" i="30"/>
  <c r="L40" i="30"/>
  <c r="L39" i="30"/>
  <c r="L38" i="30"/>
  <c r="L37" i="30"/>
  <c r="L36" i="30"/>
  <c r="L35" i="30"/>
  <c r="L34" i="30"/>
  <c r="L33" i="30"/>
  <c r="L32" i="30"/>
  <c r="L31" i="30"/>
  <c r="P30" i="30"/>
  <c r="L30" i="30"/>
  <c r="S29" i="30"/>
  <c r="L29" i="30"/>
  <c r="L28" i="30"/>
  <c r="P27" i="30"/>
  <c r="L27" i="30"/>
  <c r="C27" i="30"/>
  <c r="S26" i="30"/>
  <c r="P26" i="30"/>
  <c r="L26" i="30"/>
  <c r="F26" i="30"/>
  <c r="C26" i="30"/>
  <c r="S25" i="30"/>
  <c r="P25" i="30"/>
  <c r="L25" i="30"/>
  <c r="F25" i="30"/>
  <c r="C25" i="30"/>
  <c r="S24" i="30"/>
  <c r="P24" i="30"/>
  <c r="L24" i="30"/>
  <c r="F24" i="30"/>
  <c r="C24" i="30"/>
  <c r="S23" i="30"/>
  <c r="P23" i="30"/>
  <c r="L23" i="30"/>
  <c r="F23" i="30"/>
  <c r="C23" i="30"/>
  <c r="S22" i="30"/>
  <c r="P22" i="30"/>
  <c r="L22" i="30"/>
  <c r="F22" i="30"/>
  <c r="C22" i="30"/>
  <c r="K20" i="30"/>
  <c r="J20" i="30"/>
  <c r="L18" i="30"/>
  <c r="L17" i="30"/>
  <c r="L16" i="30"/>
  <c r="L15" i="30"/>
  <c r="L14" i="30"/>
  <c r="L13" i="30"/>
  <c r="L12" i="30"/>
  <c r="L11" i="30"/>
  <c r="L10" i="30"/>
  <c r="L9" i="30"/>
  <c r="L8" i="30"/>
  <c r="L7" i="30"/>
  <c r="L6" i="30"/>
  <c r="L5" i="30"/>
  <c r="L4" i="30"/>
  <c r="L3" i="30"/>
  <c r="K1" i="30"/>
  <c r="J1" i="30"/>
  <c r="L75" i="28"/>
  <c r="L137" i="29"/>
  <c r="L136" i="29"/>
  <c r="L135" i="29"/>
  <c r="L134" i="29"/>
  <c r="L133" i="29"/>
  <c r="L132" i="29"/>
  <c r="L131" i="29"/>
  <c r="L130" i="29"/>
  <c r="L129" i="29"/>
  <c r="L128" i="29"/>
  <c r="L127" i="29"/>
  <c r="L126" i="29"/>
  <c r="L125" i="29"/>
  <c r="L124" i="29"/>
  <c r="L123" i="29"/>
  <c r="L122" i="29"/>
  <c r="L121" i="29"/>
  <c r="L120" i="29"/>
  <c r="L119" i="29"/>
  <c r="L118" i="29"/>
  <c r="L117" i="29"/>
  <c r="L116" i="29"/>
  <c r="L115" i="29"/>
  <c r="L114" i="29"/>
  <c r="L113" i="29"/>
  <c r="L112" i="29"/>
  <c r="L111" i="29"/>
  <c r="L110" i="29"/>
  <c r="L109" i="29"/>
  <c r="L108" i="29"/>
  <c r="L107" i="29"/>
  <c r="L106" i="29"/>
  <c r="L105" i="29"/>
  <c r="L104" i="29"/>
  <c r="L103" i="29"/>
  <c r="L102" i="29"/>
  <c r="L101" i="29"/>
  <c r="L100" i="29"/>
  <c r="L99" i="29"/>
  <c r="L98" i="29"/>
  <c r="L97" i="29"/>
  <c r="L96" i="29"/>
  <c r="L95" i="29"/>
  <c r="L94" i="29"/>
  <c r="L93" i="29"/>
  <c r="L92" i="29"/>
  <c r="L91" i="29"/>
  <c r="L90" i="29"/>
  <c r="L89" i="29"/>
  <c r="L88" i="29"/>
  <c r="L87" i="29"/>
  <c r="L86" i="29"/>
  <c r="L85" i="29"/>
  <c r="L84" i="29"/>
  <c r="L83" i="29"/>
  <c r="L82" i="29"/>
  <c r="L81" i="29"/>
  <c r="L80" i="29"/>
  <c r="L79" i="29"/>
  <c r="L78" i="29"/>
  <c r="L77" i="29"/>
  <c r="L76" i="29"/>
  <c r="L75" i="29"/>
  <c r="L74" i="29"/>
  <c r="L73" i="29"/>
  <c r="L72" i="29"/>
  <c r="L71" i="29"/>
  <c r="L70" i="29"/>
  <c r="L69" i="29"/>
  <c r="L68" i="29"/>
  <c r="L67" i="29"/>
  <c r="L66" i="29"/>
  <c r="L65" i="29"/>
  <c r="L64" i="29"/>
  <c r="L63" i="29"/>
  <c r="L62" i="29"/>
  <c r="L61" i="29"/>
  <c r="L60" i="29"/>
  <c r="L59" i="29"/>
  <c r="L58" i="29"/>
  <c r="L57" i="29"/>
  <c r="L56" i="29"/>
  <c r="L55" i="29"/>
  <c r="L54" i="29"/>
  <c r="L53" i="29"/>
  <c r="L52" i="29"/>
  <c r="L51" i="29"/>
  <c r="L50" i="29"/>
  <c r="L49" i="29"/>
  <c r="L48" i="29"/>
  <c r="L47" i="29"/>
  <c r="L46" i="29"/>
  <c r="L45" i="29"/>
  <c r="L44" i="29"/>
  <c r="L43" i="29"/>
  <c r="L42" i="29"/>
  <c r="L41" i="29"/>
  <c r="L40" i="29"/>
  <c r="L39" i="29"/>
  <c r="L38" i="29"/>
  <c r="L37" i="29"/>
  <c r="L36" i="29"/>
  <c r="L35" i="29"/>
  <c r="L34" i="29"/>
  <c r="L33" i="29"/>
  <c r="L32" i="29"/>
  <c r="L31" i="29"/>
  <c r="P30" i="29"/>
  <c r="L30" i="29"/>
  <c r="S29" i="29"/>
  <c r="L29" i="29"/>
  <c r="L28" i="29"/>
  <c r="P27" i="29"/>
  <c r="L27" i="29"/>
  <c r="C27" i="29"/>
  <c r="S26" i="29"/>
  <c r="P26" i="29"/>
  <c r="L26" i="29"/>
  <c r="F26" i="29"/>
  <c r="C26" i="29"/>
  <c r="S25" i="29"/>
  <c r="P25" i="29"/>
  <c r="L25" i="29"/>
  <c r="F25" i="29"/>
  <c r="C25" i="29"/>
  <c r="S24" i="29"/>
  <c r="P24" i="29"/>
  <c r="L24" i="29"/>
  <c r="F24" i="29"/>
  <c r="C24" i="29"/>
  <c r="S23" i="29"/>
  <c r="P23" i="29"/>
  <c r="L23" i="29"/>
  <c r="F23" i="29"/>
  <c r="C23" i="29"/>
  <c r="S22" i="29"/>
  <c r="P22" i="29"/>
  <c r="L22" i="29"/>
  <c r="F22" i="29"/>
  <c r="C22" i="29"/>
  <c r="K20" i="29"/>
  <c r="J20" i="29"/>
  <c r="L18" i="29"/>
  <c r="L17" i="29"/>
  <c r="L16" i="29"/>
  <c r="L15" i="29"/>
  <c r="L14" i="29"/>
  <c r="L13" i="29"/>
  <c r="L12" i="29"/>
  <c r="L11" i="29"/>
  <c r="L10" i="29"/>
  <c r="L9" i="29"/>
  <c r="L8" i="29"/>
  <c r="L7" i="29"/>
  <c r="L6" i="29"/>
  <c r="L5" i="29"/>
  <c r="L4" i="29"/>
  <c r="L3" i="29"/>
  <c r="K1" i="29"/>
  <c r="J1" i="29"/>
  <c r="L82" i="26"/>
  <c r="L140" i="28"/>
  <c r="L139" i="28"/>
  <c r="L138" i="28"/>
  <c r="L137" i="28"/>
  <c r="L136" i="28"/>
  <c r="L135" i="28"/>
  <c r="L134" i="28"/>
  <c r="L133" i="28"/>
  <c r="L132" i="28"/>
  <c r="L131" i="28"/>
  <c r="L130" i="28"/>
  <c r="L129" i="28"/>
  <c r="L128" i="28"/>
  <c r="L127" i="28"/>
  <c r="L126" i="28"/>
  <c r="L125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1" i="28"/>
  <c r="L100" i="28"/>
  <c r="L99" i="28"/>
  <c r="L98" i="28"/>
  <c r="L97" i="28"/>
  <c r="L96" i="28"/>
  <c r="L95" i="28"/>
  <c r="L94" i="28"/>
  <c r="L93" i="28"/>
  <c r="L92" i="28"/>
  <c r="L91" i="28"/>
  <c r="L90" i="28"/>
  <c r="L89" i="28"/>
  <c r="L88" i="28"/>
  <c r="L87" i="28"/>
  <c r="L86" i="28"/>
  <c r="L85" i="28"/>
  <c r="L84" i="28"/>
  <c r="L83" i="28"/>
  <c r="L82" i="28"/>
  <c r="L81" i="28"/>
  <c r="L80" i="28"/>
  <c r="L79" i="28"/>
  <c r="L78" i="28"/>
  <c r="L77" i="28"/>
  <c r="L76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2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P30" i="28"/>
  <c r="L30" i="28"/>
  <c r="S29" i="28"/>
  <c r="L29" i="28"/>
  <c r="L28" i="28"/>
  <c r="P27" i="28"/>
  <c r="L27" i="28"/>
  <c r="C27" i="28"/>
  <c r="S26" i="28"/>
  <c r="P26" i="28"/>
  <c r="L26" i="28"/>
  <c r="F26" i="28"/>
  <c r="C26" i="28"/>
  <c r="S25" i="28"/>
  <c r="P25" i="28"/>
  <c r="L25" i="28"/>
  <c r="F25" i="28"/>
  <c r="C25" i="28"/>
  <c r="S24" i="28"/>
  <c r="P24" i="28"/>
  <c r="L24" i="28"/>
  <c r="F24" i="28"/>
  <c r="C24" i="28"/>
  <c r="S23" i="28"/>
  <c r="P23" i="28"/>
  <c r="L23" i="28"/>
  <c r="F23" i="28"/>
  <c r="C23" i="28"/>
  <c r="S22" i="28"/>
  <c r="P22" i="28"/>
  <c r="L22" i="28"/>
  <c r="F22" i="28"/>
  <c r="C22" i="28"/>
  <c r="K20" i="28"/>
  <c r="J20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L4" i="28"/>
  <c r="L3" i="28"/>
  <c r="K1" i="28"/>
  <c r="J1" i="28"/>
  <c r="L111" i="26"/>
  <c r="L110" i="26"/>
  <c r="L109" i="26"/>
  <c r="L108" i="26"/>
  <c r="L107" i="26"/>
  <c r="L106" i="26"/>
  <c r="L105" i="26"/>
  <c r="L104" i="26"/>
  <c r="L103" i="26"/>
  <c r="L102" i="26"/>
  <c r="L101" i="26"/>
  <c r="L100" i="26"/>
  <c r="L99" i="26"/>
  <c r="L98" i="26"/>
  <c r="L97" i="26"/>
  <c r="L96" i="26"/>
  <c r="L95" i="26"/>
  <c r="L94" i="26"/>
  <c r="L93" i="26"/>
  <c r="L92" i="26"/>
  <c r="L91" i="26"/>
  <c r="L90" i="26"/>
  <c r="L89" i="26"/>
  <c r="L88" i="26"/>
  <c r="L87" i="26"/>
  <c r="L86" i="26"/>
  <c r="L85" i="26"/>
  <c r="L84" i="26"/>
  <c r="L83" i="26"/>
  <c r="L81" i="26"/>
  <c r="L80" i="26"/>
  <c r="L79" i="26"/>
  <c r="L78" i="26"/>
  <c r="L77" i="26"/>
  <c r="L76" i="26"/>
  <c r="L75" i="26"/>
  <c r="L74" i="26"/>
  <c r="L73" i="26"/>
  <c r="L72" i="26"/>
  <c r="L71" i="26"/>
  <c r="L70" i="26"/>
  <c r="L69" i="26"/>
  <c r="L68" i="26"/>
  <c r="L67" i="26"/>
  <c r="L66" i="26"/>
  <c r="L65" i="26"/>
  <c r="L64" i="26"/>
  <c r="L63" i="26"/>
  <c r="L62" i="26"/>
  <c r="L61" i="26"/>
  <c r="L60" i="26"/>
  <c r="L59" i="26"/>
  <c r="L58" i="26"/>
  <c r="L57" i="26"/>
  <c r="L56" i="26"/>
  <c r="L55" i="26"/>
  <c r="L54" i="26"/>
  <c r="L53" i="26"/>
  <c r="L52" i="26"/>
  <c r="L51" i="26"/>
  <c r="L50" i="26"/>
  <c r="L49" i="26"/>
  <c r="L48" i="26"/>
  <c r="L47" i="26"/>
  <c r="L46" i="26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P30" i="26"/>
  <c r="L30" i="26"/>
  <c r="S29" i="26"/>
  <c r="L29" i="26"/>
  <c r="L28" i="26"/>
  <c r="P27" i="26"/>
  <c r="L27" i="26"/>
  <c r="C27" i="26"/>
  <c r="S26" i="26"/>
  <c r="P26" i="26"/>
  <c r="L26" i="26"/>
  <c r="F26" i="26"/>
  <c r="C26" i="26"/>
  <c r="S25" i="26"/>
  <c r="P25" i="26"/>
  <c r="L25" i="26"/>
  <c r="F25" i="26"/>
  <c r="C25" i="26"/>
  <c r="S24" i="26"/>
  <c r="P24" i="26"/>
  <c r="L24" i="26"/>
  <c r="F24" i="26"/>
  <c r="C24" i="26"/>
  <c r="S23" i="26"/>
  <c r="P23" i="26"/>
  <c r="L23" i="26"/>
  <c r="F23" i="26"/>
  <c r="C23" i="26"/>
  <c r="S22" i="26"/>
  <c r="P22" i="26"/>
  <c r="L22" i="26"/>
  <c r="F22" i="26"/>
  <c r="C22" i="26"/>
  <c r="K20" i="26"/>
  <c r="J20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L6" i="26"/>
  <c r="L5" i="26"/>
  <c r="L4" i="26"/>
  <c r="L3" i="26"/>
  <c r="K1" i="26"/>
  <c r="J1" i="26"/>
  <c r="L143" i="25"/>
  <c r="L142" i="25"/>
  <c r="L141" i="25"/>
  <c r="L140" i="25"/>
  <c r="L139" i="25"/>
  <c r="L138" i="25"/>
  <c r="L137" i="25"/>
  <c r="L136" i="25"/>
  <c r="L135" i="25"/>
  <c r="L134" i="25"/>
  <c r="L133" i="25"/>
  <c r="L132" i="25"/>
  <c r="L131" i="25"/>
  <c r="L130" i="25"/>
  <c r="L129" i="25"/>
  <c r="L128" i="25"/>
  <c r="L127" i="25"/>
  <c r="L126" i="25"/>
  <c r="L125" i="25"/>
  <c r="L124" i="25"/>
  <c r="L123" i="25"/>
  <c r="L122" i="25"/>
  <c r="L121" i="25"/>
  <c r="L120" i="25"/>
  <c r="L119" i="25"/>
  <c r="L118" i="25"/>
  <c r="L117" i="25"/>
  <c r="L116" i="25"/>
  <c r="L115" i="25"/>
  <c r="L114" i="25"/>
  <c r="L113" i="25"/>
  <c r="L112" i="25"/>
  <c r="L111" i="25"/>
  <c r="L110" i="25"/>
  <c r="L109" i="25"/>
  <c r="L108" i="25"/>
  <c r="L107" i="25"/>
  <c r="L106" i="25"/>
  <c r="L105" i="25"/>
  <c r="L104" i="25"/>
  <c r="L103" i="25"/>
  <c r="L102" i="25"/>
  <c r="L101" i="25"/>
  <c r="L100" i="25"/>
  <c r="L99" i="25"/>
  <c r="L98" i="25"/>
  <c r="L97" i="25"/>
  <c r="L96" i="25"/>
  <c r="L95" i="25"/>
  <c r="L94" i="25"/>
  <c r="L93" i="25"/>
  <c r="L92" i="25"/>
  <c r="L91" i="25"/>
  <c r="L90" i="25"/>
  <c r="L89" i="25"/>
  <c r="L88" i="25"/>
  <c r="L87" i="25"/>
  <c r="L86" i="25"/>
  <c r="L85" i="25"/>
  <c r="L84" i="25"/>
  <c r="L83" i="25"/>
  <c r="L82" i="25"/>
  <c r="L81" i="25"/>
  <c r="L80" i="25"/>
  <c r="L79" i="25"/>
  <c r="L78" i="25"/>
  <c r="L77" i="25"/>
  <c r="L76" i="25"/>
  <c r="L75" i="25"/>
  <c r="L74" i="25"/>
  <c r="L73" i="25"/>
  <c r="L72" i="25"/>
  <c r="L71" i="25"/>
  <c r="L70" i="25"/>
  <c r="L69" i="25"/>
  <c r="L68" i="25"/>
  <c r="L67" i="25"/>
  <c r="L66" i="25"/>
  <c r="L65" i="25"/>
  <c r="L64" i="25"/>
  <c r="L63" i="25"/>
  <c r="L62" i="25"/>
  <c r="L61" i="25"/>
  <c r="L60" i="25"/>
  <c r="L59" i="25"/>
  <c r="L58" i="25"/>
  <c r="L57" i="25"/>
  <c r="L56" i="25"/>
  <c r="L55" i="25"/>
  <c r="L54" i="25"/>
  <c r="L53" i="25"/>
  <c r="L52" i="25"/>
  <c r="L51" i="25"/>
  <c r="L50" i="25"/>
  <c r="L49" i="25"/>
  <c r="L48" i="25"/>
  <c r="L47" i="25"/>
  <c r="L46" i="25"/>
  <c r="L45" i="25"/>
  <c r="L44" i="25"/>
  <c r="L43" i="25"/>
  <c r="L42" i="25"/>
  <c r="L41" i="25"/>
  <c r="L40" i="25"/>
  <c r="L39" i="25"/>
  <c r="L38" i="25"/>
  <c r="L37" i="25"/>
  <c r="L36" i="25"/>
  <c r="L35" i="25"/>
  <c r="L34" i="25"/>
  <c r="L33" i="25"/>
  <c r="L32" i="25"/>
  <c r="L31" i="25"/>
  <c r="P30" i="25"/>
  <c r="L30" i="25"/>
  <c r="S29" i="25"/>
  <c r="L29" i="25"/>
  <c r="L28" i="25"/>
  <c r="P27" i="25"/>
  <c r="L27" i="25"/>
  <c r="C27" i="25"/>
  <c r="S26" i="25"/>
  <c r="P26" i="25"/>
  <c r="L26" i="25"/>
  <c r="F26" i="25"/>
  <c r="C26" i="25"/>
  <c r="S25" i="25"/>
  <c r="P25" i="25"/>
  <c r="L25" i="25"/>
  <c r="F25" i="25"/>
  <c r="C25" i="25"/>
  <c r="S24" i="25"/>
  <c r="P24" i="25"/>
  <c r="L24" i="25"/>
  <c r="F24" i="25"/>
  <c r="C24" i="25"/>
  <c r="S23" i="25"/>
  <c r="P23" i="25"/>
  <c r="L23" i="25"/>
  <c r="F23" i="25"/>
  <c r="C23" i="25"/>
  <c r="S22" i="25"/>
  <c r="P22" i="25"/>
  <c r="L22" i="25"/>
  <c r="F22" i="25"/>
  <c r="C22" i="25"/>
  <c r="K20" i="25"/>
  <c r="J20" i="25"/>
  <c r="L18" i="25"/>
  <c r="L17" i="25"/>
  <c r="L16" i="25"/>
  <c r="L15" i="25"/>
  <c r="L14" i="25"/>
  <c r="L13" i="25"/>
  <c r="L12" i="25"/>
  <c r="L11" i="25"/>
  <c r="L10" i="25"/>
  <c r="L9" i="25"/>
  <c r="L8" i="25"/>
  <c r="L7" i="25"/>
  <c r="L6" i="25"/>
  <c r="L5" i="25"/>
  <c r="L4" i="25"/>
  <c r="L3" i="25"/>
  <c r="K1" i="25"/>
  <c r="J1" i="25"/>
  <c r="L137" i="24"/>
  <c r="L136" i="24"/>
  <c r="L135" i="24"/>
  <c r="L134" i="24"/>
  <c r="L133" i="24"/>
  <c r="L132" i="24"/>
  <c r="L131" i="24"/>
  <c r="L130" i="24"/>
  <c r="L129" i="24"/>
  <c r="L128" i="24"/>
  <c r="L127" i="24"/>
  <c r="L126" i="24"/>
  <c r="L125" i="24"/>
  <c r="L124" i="24"/>
  <c r="L123" i="24"/>
  <c r="L122" i="24"/>
  <c r="L121" i="24"/>
  <c r="L120" i="24"/>
  <c r="L119" i="24"/>
  <c r="L118" i="24"/>
  <c r="L117" i="24"/>
  <c r="L116" i="24"/>
  <c r="L115" i="24"/>
  <c r="L114" i="24"/>
  <c r="L113" i="24"/>
  <c r="L112" i="24"/>
  <c r="L111" i="24"/>
  <c r="L110" i="24"/>
  <c r="L109" i="24"/>
  <c r="L108" i="24"/>
  <c r="L107" i="24"/>
  <c r="L106" i="24"/>
  <c r="L105" i="24"/>
  <c r="L104" i="24"/>
  <c r="L103" i="24"/>
  <c r="L102" i="24"/>
  <c r="L101" i="24"/>
  <c r="L100" i="24"/>
  <c r="L99" i="24"/>
  <c r="L98" i="24"/>
  <c r="L97" i="24"/>
  <c r="L96" i="24"/>
  <c r="L95" i="24"/>
  <c r="L94" i="24"/>
  <c r="L93" i="24"/>
  <c r="L92" i="24"/>
  <c r="L91" i="24"/>
  <c r="L90" i="24"/>
  <c r="L89" i="24"/>
  <c r="L88" i="24"/>
  <c r="L87" i="24"/>
  <c r="L86" i="24"/>
  <c r="L85" i="24"/>
  <c r="L84" i="24"/>
  <c r="L83" i="24"/>
  <c r="L82" i="24"/>
  <c r="L81" i="24"/>
  <c r="L80" i="24"/>
  <c r="L79" i="24"/>
  <c r="L78" i="24"/>
  <c r="L77" i="24"/>
  <c r="L76" i="24"/>
  <c r="L75" i="24"/>
  <c r="L74" i="24"/>
  <c r="L73" i="24"/>
  <c r="L72" i="24"/>
  <c r="L71" i="24"/>
  <c r="L70" i="24"/>
  <c r="L69" i="24"/>
  <c r="L68" i="24"/>
  <c r="L67" i="24"/>
  <c r="L66" i="24"/>
  <c r="L65" i="24"/>
  <c r="L64" i="24"/>
  <c r="L63" i="24"/>
  <c r="L62" i="24"/>
  <c r="L61" i="24"/>
  <c r="L60" i="24"/>
  <c r="L59" i="24"/>
  <c r="L58" i="24"/>
  <c r="L57" i="24"/>
  <c r="L56" i="24"/>
  <c r="L55" i="24"/>
  <c r="L54" i="24"/>
  <c r="L53" i="24"/>
  <c r="L52" i="24"/>
  <c r="L51" i="24"/>
  <c r="L50" i="24"/>
  <c r="L49" i="24"/>
  <c r="L48" i="24"/>
  <c r="L47" i="24"/>
  <c r="L46" i="24"/>
  <c r="L45" i="24"/>
  <c r="L44" i="24"/>
  <c r="L43" i="24"/>
  <c r="L42" i="24"/>
  <c r="L41" i="24"/>
  <c r="L40" i="24"/>
  <c r="L39" i="24"/>
  <c r="L38" i="24"/>
  <c r="L37" i="24"/>
  <c r="L36" i="24"/>
  <c r="L35" i="24"/>
  <c r="L34" i="24"/>
  <c r="L33" i="24"/>
  <c r="L32" i="24"/>
  <c r="L31" i="24"/>
  <c r="P30" i="24"/>
  <c r="L30" i="24"/>
  <c r="S29" i="24"/>
  <c r="L29" i="24"/>
  <c r="L28" i="24"/>
  <c r="P27" i="24"/>
  <c r="L27" i="24"/>
  <c r="C27" i="24"/>
  <c r="S26" i="24"/>
  <c r="P26" i="24"/>
  <c r="L26" i="24"/>
  <c r="F26" i="24"/>
  <c r="C26" i="24"/>
  <c r="S25" i="24"/>
  <c r="P25" i="24"/>
  <c r="L25" i="24"/>
  <c r="F25" i="24"/>
  <c r="C25" i="24"/>
  <c r="S24" i="24"/>
  <c r="P24" i="24"/>
  <c r="L24" i="24"/>
  <c r="F24" i="24"/>
  <c r="C24" i="24"/>
  <c r="S23" i="24"/>
  <c r="P23" i="24"/>
  <c r="L23" i="24"/>
  <c r="F23" i="24"/>
  <c r="C23" i="24"/>
  <c r="S22" i="24"/>
  <c r="P22" i="24"/>
  <c r="L22" i="24"/>
  <c r="F22" i="24"/>
  <c r="C22" i="24"/>
  <c r="K20" i="24"/>
  <c r="J20" i="24"/>
  <c r="L18" i="24"/>
  <c r="L17" i="24"/>
  <c r="L16" i="24"/>
  <c r="L15" i="24"/>
  <c r="L14" i="24"/>
  <c r="L13" i="24"/>
  <c r="L12" i="24"/>
  <c r="L11" i="24"/>
  <c r="L10" i="24"/>
  <c r="L9" i="24"/>
  <c r="L8" i="24"/>
  <c r="L7" i="24"/>
  <c r="L6" i="24"/>
  <c r="L5" i="24"/>
  <c r="L4" i="24"/>
  <c r="L3" i="24"/>
  <c r="K1" i="24"/>
  <c r="J1" i="24"/>
  <c r="L123" i="23"/>
  <c r="L122" i="23"/>
  <c r="L121" i="23"/>
  <c r="L120" i="23"/>
  <c r="L119" i="23"/>
  <c r="L118" i="23"/>
  <c r="L117" i="23"/>
  <c r="L116" i="23"/>
  <c r="L115" i="23"/>
  <c r="L114" i="23"/>
  <c r="L113" i="23"/>
  <c r="L112" i="23"/>
  <c r="L111" i="23"/>
  <c r="L110" i="23"/>
  <c r="L109" i="23"/>
  <c r="L108" i="23"/>
  <c r="L107" i="23"/>
  <c r="L106" i="23"/>
  <c r="L105" i="23"/>
  <c r="L104" i="23"/>
  <c r="L103" i="23"/>
  <c r="L102" i="23"/>
  <c r="L101" i="23"/>
  <c r="L100" i="23"/>
  <c r="L99" i="23"/>
  <c r="L98" i="23"/>
  <c r="L97" i="23"/>
  <c r="L96" i="23"/>
  <c r="L95" i="23"/>
  <c r="L94" i="23"/>
  <c r="L93" i="23"/>
  <c r="L92" i="23"/>
  <c r="L91" i="23"/>
  <c r="L90" i="23"/>
  <c r="L89" i="23"/>
  <c r="L88" i="23"/>
  <c r="L87" i="23"/>
  <c r="L86" i="23"/>
  <c r="L85" i="23"/>
  <c r="L84" i="23"/>
  <c r="L83" i="23"/>
  <c r="L82" i="23"/>
  <c r="L81" i="23"/>
  <c r="L80" i="23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P30" i="23"/>
  <c r="L30" i="23"/>
  <c r="S29" i="23"/>
  <c r="L29" i="23"/>
  <c r="L28" i="23"/>
  <c r="P27" i="23"/>
  <c r="L27" i="23"/>
  <c r="C27" i="23"/>
  <c r="S26" i="23"/>
  <c r="P26" i="23"/>
  <c r="L26" i="23"/>
  <c r="F26" i="23"/>
  <c r="C26" i="23"/>
  <c r="S25" i="23"/>
  <c r="P25" i="23"/>
  <c r="L25" i="23"/>
  <c r="F25" i="23"/>
  <c r="C25" i="23"/>
  <c r="S24" i="23"/>
  <c r="P24" i="23"/>
  <c r="L24" i="23"/>
  <c r="F24" i="23"/>
  <c r="C24" i="23"/>
  <c r="S23" i="23"/>
  <c r="P23" i="23"/>
  <c r="L23" i="23"/>
  <c r="F23" i="23"/>
  <c r="C23" i="23"/>
  <c r="S22" i="23"/>
  <c r="P22" i="23"/>
  <c r="L22" i="23"/>
  <c r="F22" i="23"/>
  <c r="C22" i="23"/>
  <c r="K20" i="23"/>
  <c r="J20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K1" i="23"/>
  <c r="J1" i="23"/>
  <c r="L128" i="22"/>
  <c r="L127" i="22"/>
  <c r="L126" i="22"/>
  <c r="L125" i="22"/>
  <c r="L124" i="22"/>
  <c r="L123" i="22"/>
  <c r="L122" i="22"/>
  <c r="L121" i="22"/>
  <c r="L120" i="22"/>
  <c r="L119" i="22"/>
  <c r="L118" i="22"/>
  <c r="L117" i="22"/>
  <c r="L116" i="22"/>
  <c r="L115" i="22"/>
  <c r="L114" i="22"/>
  <c r="L113" i="22"/>
  <c r="L112" i="22"/>
  <c r="L111" i="22"/>
  <c r="L110" i="22"/>
  <c r="L109" i="22"/>
  <c r="L108" i="22"/>
  <c r="L107" i="22"/>
  <c r="L106" i="22"/>
  <c r="L105" i="22"/>
  <c r="L104" i="22"/>
  <c r="L103" i="22"/>
  <c r="L102" i="22"/>
  <c r="L101" i="22"/>
  <c r="L100" i="22"/>
  <c r="L99" i="22"/>
  <c r="L98" i="22"/>
  <c r="L97" i="22"/>
  <c r="L96" i="22"/>
  <c r="L95" i="22"/>
  <c r="L94" i="22"/>
  <c r="L93" i="22"/>
  <c r="L92" i="22"/>
  <c r="L91" i="22"/>
  <c r="L90" i="22"/>
  <c r="L89" i="22"/>
  <c r="L88" i="22"/>
  <c r="L87" i="22"/>
  <c r="L86" i="22"/>
  <c r="L85" i="22"/>
  <c r="L84" i="22"/>
  <c r="L83" i="22"/>
  <c r="L82" i="22"/>
  <c r="L81" i="22"/>
  <c r="L80" i="22"/>
  <c r="L79" i="22"/>
  <c r="L78" i="22"/>
  <c r="L77" i="22"/>
  <c r="L76" i="22"/>
  <c r="L75" i="22"/>
  <c r="L74" i="22"/>
  <c r="L73" i="22"/>
  <c r="L72" i="22"/>
  <c r="L71" i="22"/>
  <c r="L70" i="22"/>
  <c r="L69" i="22"/>
  <c r="L68" i="22"/>
  <c r="L67" i="22"/>
  <c r="L66" i="22"/>
  <c r="L65" i="22"/>
  <c r="L64" i="22"/>
  <c r="L63" i="22"/>
  <c r="L62" i="22"/>
  <c r="L61" i="22"/>
  <c r="L60" i="22"/>
  <c r="L59" i="22"/>
  <c r="L58" i="22"/>
  <c r="L57" i="22"/>
  <c r="L56" i="22"/>
  <c r="L55" i="22"/>
  <c r="L54" i="22"/>
  <c r="L53" i="22"/>
  <c r="L52" i="22"/>
  <c r="L51" i="22"/>
  <c r="L50" i="22"/>
  <c r="L49" i="22"/>
  <c r="L48" i="22"/>
  <c r="L47" i="22"/>
  <c r="L46" i="22"/>
  <c r="L45" i="22"/>
  <c r="L44" i="22"/>
  <c r="L43" i="22"/>
  <c r="L42" i="22"/>
  <c r="L41" i="22"/>
  <c r="L40" i="22"/>
  <c r="L39" i="22"/>
  <c r="L38" i="22"/>
  <c r="L37" i="22"/>
  <c r="L36" i="22"/>
  <c r="L35" i="22"/>
  <c r="L34" i="22"/>
  <c r="L33" i="22"/>
  <c r="L32" i="22"/>
  <c r="L31" i="22"/>
  <c r="P30" i="22"/>
  <c r="L30" i="22"/>
  <c r="S29" i="22"/>
  <c r="L29" i="22"/>
  <c r="L28" i="22"/>
  <c r="P27" i="22"/>
  <c r="L27" i="22"/>
  <c r="C27" i="22"/>
  <c r="S26" i="22"/>
  <c r="P26" i="22"/>
  <c r="L26" i="22"/>
  <c r="F26" i="22"/>
  <c r="C26" i="22"/>
  <c r="S25" i="22"/>
  <c r="P25" i="22"/>
  <c r="L25" i="22"/>
  <c r="F25" i="22"/>
  <c r="C25" i="22"/>
  <c r="S24" i="22"/>
  <c r="P24" i="22"/>
  <c r="L24" i="22"/>
  <c r="F24" i="22"/>
  <c r="C24" i="22"/>
  <c r="S23" i="22"/>
  <c r="P23" i="22"/>
  <c r="L23" i="22"/>
  <c r="F23" i="22"/>
  <c r="C23" i="22"/>
  <c r="S22" i="22"/>
  <c r="P22" i="22"/>
  <c r="L22" i="22"/>
  <c r="F22" i="22"/>
  <c r="C22" i="22"/>
  <c r="K20" i="22"/>
  <c r="J20" i="22"/>
  <c r="L18" i="22"/>
  <c r="L17" i="22"/>
  <c r="L16" i="22"/>
  <c r="L15" i="22"/>
  <c r="L14" i="22"/>
  <c r="L13" i="22"/>
  <c r="L12" i="22"/>
  <c r="L11" i="22"/>
  <c r="L10" i="22"/>
  <c r="L9" i="22"/>
  <c r="L8" i="22"/>
  <c r="L7" i="22"/>
  <c r="L6" i="22"/>
  <c r="L5" i="22"/>
  <c r="L4" i="22"/>
  <c r="L3" i="22"/>
  <c r="K1" i="22"/>
  <c r="J1" i="22"/>
  <c r="L117" i="21"/>
  <c r="L116" i="21"/>
  <c r="L115" i="21"/>
  <c r="L114" i="21"/>
  <c r="L113" i="21"/>
  <c r="L112" i="21"/>
  <c r="L111" i="21"/>
  <c r="L110" i="21"/>
  <c r="L109" i="21"/>
  <c r="L108" i="21"/>
  <c r="L107" i="21"/>
  <c r="L106" i="21"/>
  <c r="L105" i="21"/>
  <c r="L104" i="21"/>
  <c r="L103" i="21"/>
  <c r="L102" i="21"/>
  <c r="L101" i="21"/>
  <c r="L100" i="21"/>
  <c r="L99" i="21"/>
  <c r="L98" i="21"/>
  <c r="L97" i="21"/>
  <c r="L96" i="21"/>
  <c r="L95" i="21"/>
  <c r="L94" i="21"/>
  <c r="L93" i="21"/>
  <c r="L92" i="21"/>
  <c r="L91" i="21"/>
  <c r="L90" i="21"/>
  <c r="L89" i="21"/>
  <c r="L88" i="21"/>
  <c r="L87" i="21"/>
  <c r="L86" i="21"/>
  <c r="L85" i="21"/>
  <c r="L84" i="21"/>
  <c r="L83" i="21"/>
  <c r="L82" i="21"/>
  <c r="L81" i="21"/>
  <c r="L80" i="21"/>
  <c r="L79" i="21"/>
  <c r="L78" i="21"/>
  <c r="L77" i="21"/>
  <c r="L76" i="21"/>
  <c r="L75" i="21"/>
  <c r="L74" i="21"/>
  <c r="L73" i="21"/>
  <c r="L72" i="21"/>
  <c r="L71" i="21"/>
  <c r="L70" i="21"/>
  <c r="L69" i="21"/>
  <c r="L68" i="21"/>
  <c r="L67" i="21"/>
  <c r="L66" i="21"/>
  <c r="L65" i="21"/>
  <c r="L64" i="21"/>
  <c r="L63" i="21"/>
  <c r="L62" i="21"/>
  <c r="L61" i="21"/>
  <c r="L60" i="21"/>
  <c r="L59" i="21"/>
  <c r="L58" i="21"/>
  <c r="L57" i="21"/>
  <c r="L56" i="21"/>
  <c r="L55" i="21"/>
  <c r="L54" i="21"/>
  <c r="L53" i="21"/>
  <c r="L52" i="21"/>
  <c r="L51" i="21"/>
  <c r="L50" i="21"/>
  <c r="L49" i="21"/>
  <c r="L48" i="21"/>
  <c r="L47" i="21"/>
  <c r="L46" i="21"/>
  <c r="L45" i="21"/>
  <c r="L44" i="21"/>
  <c r="L43" i="21"/>
  <c r="L42" i="21"/>
  <c r="L41" i="21"/>
  <c r="L40" i="21"/>
  <c r="L39" i="21"/>
  <c r="L38" i="21"/>
  <c r="L37" i="21"/>
  <c r="L36" i="21"/>
  <c r="L35" i="21"/>
  <c r="L34" i="21"/>
  <c r="L33" i="21"/>
  <c r="L32" i="21"/>
  <c r="L31" i="21"/>
  <c r="P30" i="21"/>
  <c r="L30" i="21"/>
  <c r="S29" i="21"/>
  <c r="L29" i="21"/>
  <c r="L28" i="21"/>
  <c r="P27" i="21"/>
  <c r="L27" i="21"/>
  <c r="C27" i="21"/>
  <c r="S26" i="21"/>
  <c r="P26" i="21"/>
  <c r="L26" i="21"/>
  <c r="F26" i="21"/>
  <c r="C26" i="21"/>
  <c r="S25" i="21"/>
  <c r="P25" i="21"/>
  <c r="L25" i="21"/>
  <c r="F25" i="21"/>
  <c r="C25" i="21"/>
  <c r="S24" i="21"/>
  <c r="P24" i="21"/>
  <c r="L24" i="21"/>
  <c r="F24" i="21"/>
  <c r="C24" i="21"/>
  <c r="S23" i="21"/>
  <c r="P23" i="21"/>
  <c r="L23" i="21"/>
  <c r="F23" i="21"/>
  <c r="C23" i="21"/>
  <c r="S22" i="21"/>
  <c r="P22" i="21"/>
  <c r="L22" i="21"/>
  <c r="F22" i="21"/>
  <c r="C22" i="21"/>
  <c r="K20" i="21"/>
  <c r="J20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L4" i="21"/>
  <c r="L3" i="21"/>
  <c r="K1" i="21"/>
  <c r="J1" i="21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P30" i="20"/>
  <c r="L30" i="20"/>
  <c r="S29" i="20"/>
  <c r="L29" i="20"/>
  <c r="L28" i="20"/>
  <c r="P27" i="20"/>
  <c r="L27" i="20"/>
  <c r="C27" i="20"/>
  <c r="S26" i="20"/>
  <c r="P26" i="20"/>
  <c r="L26" i="20"/>
  <c r="F26" i="20"/>
  <c r="C26" i="20"/>
  <c r="S25" i="20"/>
  <c r="P25" i="20"/>
  <c r="L25" i="20"/>
  <c r="F25" i="20"/>
  <c r="C25" i="20"/>
  <c r="S24" i="20"/>
  <c r="P24" i="20"/>
  <c r="L24" i="20"/>
  <c r="F24" i="20"/>
  <c r="C24" i="20"/>
  <c r="S23" i="20"/>
  <c r="P23" i="20"/>
  <c r="L23" i="20"/>
  <c r="F23" i="20"/>
  <c r="C23" i="20"/>
  <c r="S22" i="20"/>
  <c r="P22" i="20"/>
  <c r="L22" i="20"/>
  <c r="F22" i="20"/>
  <c r="C22" i="20"/>
  <c r="K20" i="20"/>
  <c r="J20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K1" i="20"/>
  <c r="J1" i="20"/>
  <c r="J43" i="18"/>
  <c r="P32" i="46" l="1"/>
  <c r="S31" i="46"/>
  <c r="S31" i="45"/>
  <c r="S31" i="44"/>
  <c r="S31" i="42"/>
  <c r="S31" i="41"/>
  <c r="P32" i="41"/>
  <c r="S31" i="40"/>
  <c r="P28" i="33"/>
  <c r="P32" i="33" s="1"/>
  <c r="C28" i="33"/>
  <c r="S27" i="32"/>
  <c r="L1" i="25"/>
  <c r="P28" i="24"/>
  <c r="L1" i="24"/>
  <c r="C28" i="24"/>
  <c r="P32" i="24" s="1"/>
  <c r="C28" i="23"/>
  <c r="P32" i="44"/>
  <c r="S31" i="43"/>
  <c r="S31" i="38"/>
  <c r="S31" i="36"/>
  <c r="P32" i="36"/>
  <c r="P28" i="34"/>
  <c r="S27" i="34"/>
  <c r="L20" i="34"/>
  <c r="L1" i="34"/>
  <c r="F27" i="34"/>
  <c r="C28" i="34"/>
  <c r="S27" i="33"/>
  <c r="L20" i="33"/>
  <c r="F27" i="33"/>
  <c r="S31" i="33" s="1"/>
  <c r="L1" i="33"/>
  <c r="S31" i="34"/>
  <c r="P28" i="32"/>
  <c r="P32" i="32" s="1"/>
  <c r="L20" i="32"/>
  <c r="L1" i="32"/>
  <c r="F27" i="32"/>
  <c r="S31" i="32" s="1"/>
  <c r="C28" i="32"/>
  <c r="S27" i="31"/>
  <c r="S31" i="31" s="1"/>
  <c r="P28" i="31"/>
  <c r="L20" i="31"/>
  <c r="F27" i="31"/>
  <c r="C28" i="31"/>
  <c r="P32" i="31" s="1"/>
  <c r="L1" i="31"/>
  <c r="P28" i="30"/>
  <c r="P32" i="30" s="1"/>
  <c r="S27" i="30"/>
  <c r="S31" i="30" s="1"/>
  <c r="L20" i="30"/>
  <c r="F27" i="30"/>
  <c r="C28" i="30"/>
  <c r="L1" i="30"/>
  <c r="P28" i="29"/>
  <c r="S27" i="29"/>
  <c r="L20" i="29"/>
  <c r="F27" i="29"/>
  <c r="C28" i="29"/>
  <c r="S27" i="28"/>
  <c r="P28" i="28"/>
  <c r="L20" i="28"/>
  <c r="L1" i="29"/>
  <c r="F27" i="28"/>
  <c r="S31" i="28" s="1"/>
  <c r="L1" i="28"/>
  <c r="C28" i="28"/>
  <c r="L1" i="26"/>
  <c r="S27" i="26"/>
  <c r="P28" i="26"/>
  <c r="L20" i="26"/>
  <c r="F27" i="26"/>
  <c r="C28" i="26"/>
  <c r="S27" i="25"/>
  <c r="P28" i="25"/>
  <c r="L20" i="25"/>
  <c r="F27" i="25"/>
  <c r="C28" i="25"/>
  <c r="S27" i="24"/>
  <c r="L20" i="24"/>
  <c r="F27" i="24"/>
  <c r="S27" i="23"/>
  <c r="P28" i="23"/>
  <c r="P32" i="23" s="1"/>
  <c r="L20" i="23"/>
  <c r="L1" i="23"/>
  <c r="F27" i="23"/>
  <c r="S27" i="22"/>
  <c r="S31" i="22" s="1"/>
  <c r="P28" i="22"/>
  <c r="L20" i="22"/>
  <c r="L1" i="22"/>
  <c r="F27" i="22"/>
  <c r="C28" i="22"/>
  <c r="P32" i="22" s="1"/>
  <c r="S27" i="21"/>
  <c r="P28" i="21"/>
  <c r="L20" i="21"/>
  <c r="L1" i="21"/>
  <c r="F27" i="21"/>
  <c r="S31" i="21" s="1"/>
  <c r="C28" i="21"/>
  <c r="S27" i="20"/>
  <c r="P28" i="20"/>
  <c r="P32" i="20" s="1"/>
  <c r="L20" i="20"/>
  <c r="C28" i="20"/>
  <c r="F27" i="20"/>
  <c r="L1" i="20"/>
  <c r="L156" i="19"/>
  <c r="L155" i="19"/>
  <c r="L154" i="19"/>
  <c r="L153" i="19"/>
  <c r="L152" i="19"/>
  <c r="L151" i="19"/>
  <c r="L150" i="19"/>
  <c r="L149" i="19"/>
  <c r="L148" i="19"/>
  <c r="L147" i="19"/>
  <c r="L146" i="19"/>
  <c r="L145" i="19"/>
  <c r="L144" i="19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1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P30" i="19"/>
  <c r="L30" i="19"/>
  <c r="S29" i="19"/>
  <c r="L29" i="19"/>
  <c r="L28" i="19"/>
  <c r="P27" i="19"/>
  <c r="L27" i="19"/>
  <c r="C27" i="19"/>
  <c r="S26" i="19"/>
  <c r="P26" i="19"/>
  <c r="L26" i="19"/>
  <c r="F26" i="19"/>
  <c r="C26" i="19"/>
  <c r="S25" i="19"/>
  <c r="P25" i="19"/>
  <c r="L25" i="19"/>
  <c r="F25" i="19"/>
  <c r="C25" i="19"/>
  <c r="S24" i="19"/>
  <c r="P24" i="19"/>
  <c r="L24" i="19"/>
  <c r="F24" i="19"/>
  <c r="C24" i="19"/>
  <c r="S23" i="19"/>
  <c r="P23" i="19"/>
  <c r="L23" i="19"/>
  <c r="F23" i="19"/>
  <c r="C23" i="19"/>
  <c r="S22" i="19"/>
  <c r="P22" i="19"/>
  <c r="L22" i="19"/>
  <c r="F22" i="19"/>
  <c r="C22" i="19"/>
  <c r="K20" i="19"/>
  <c r="J20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K1" i="19"/>
  <c r="J1" i="19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P30" i="18"/>
  <c r="L30" i="18"/>
  <c r="S29" i="18"/>
  <c r="L29" i="18"/>
  <c r="L28" i="18"/>
  <c r="P27" i="18"/>
  <c r="L27" i="18"/>
  <c r="C27" i="18"/>
  <c r="S26" i="18"/>
  <c r="P26" i="18"/>
  <c r="L26" i="18"/>
  <c r="F26" i="18"/>
  <c r="C26" i="18"/>
  <c r="S25" i="18"/>
  <c r="P25" i="18"/>
  <c r="L25" i="18"/>
  <c r="F25" i="18"/>
  <c r="C25" i="18"/>
  <c r="S24" i="18"/>
  <c r="P24" i="18"/>
  <c r="L24" i="18"/>
  <c r="F24" i="18"/>
  <c r="C24" i="18"/>
  <c r="S23" i="18"/>
  <c r="P23" i="18"/>
  <c r="L23" i="18"/>
  <c r="F23" i="18"/>
  <c r="C23" i="18"/>
  <c r="S22" i="18"/>
  <c r="P22" i="18"/>
  <c r="L22" i="18"/>
  <c r="F22" i="18"/>
  <c r="C22" i="18"/>
  <c r="K20" i="18"/>
  <c r="J20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K1" i="18"/>
  <c r="J1" i="18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P30" i="17"/>
  <c r="L30" i="17"/>
  <c r="S29" i="17"/>
  <c r="L29" i="17"/>
  <c r="L28" i="17"/>
  <c r="P27" i="17"/>
  <c r="L27" i="17"/>
  <c r="C27" i="17"/>
  <c r="S26" i="17"/>
  <c r="P26" i="17"/>
  <c r="L26" i="17"/>
  <c r="F26" i="17"/>
  <c r="C26" i="17"/>
  <c r="S25" i="17"/>
  <c r="P25" i="17"/>
  <c r="L25" i="17"/>
  <c r="F25" i="17"/>
  <c r="C25" i="17"/>
  <c r="S24" i="17"/>
  <c r="P24" i="17"/>
  <c r="L24" i="17"/>
  <c r="F24" i="17"/>
  <c r="C24" i="17"/>
  <c r="S23" i="17"/>
  <c r="P23" i="17"/>
  <c r="L23" i="17"/>
  <c r="F23" i="17"/>
  <c r="C23" i="17"/>
  <c r="S22" i="17"/>
  <c r="P22" i="17"/>
  <c r="L22" i="17"/>
  <c r="F22" i="17"/>
  <c r="C22" i="17"/>
  <c r="K20" i="17"/>
  <c r="J20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K1" i="17"/>
  <c r="J1" i="17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P30" i="16"/>
  <c r="L30" i="16"/>
  <c r="S29" i="16"/>
  <c r="L29" i="16"/>
  <c r="L28" i="16"/>
  <c r="P27" i="16"/>
  <c r="L27" i="16"/>
  <c r="C27" i="16"/>
  <c r="S26" i="16"/>
  <c r="P26" i="16"/>
  <c r="L26" i="16"/>
  <c r="F26" i="16"/>
  <c r="C26" i="16"/>
  <c r="S25" i="16"/>
  <c r="P25" i="16"/>
  <c r="L25" i="16"/>
  <c r="F25" i="16"/>
  <c r="C25" i="16"/>
  <c r="S24" i="16"/>
  <c r="P24" i="16"/>
  <c r="L24" i="16"/>
  <c r="F24" i="16"/>
  <c r="C24" i="16"/>
  <c r="S23" i="16"/>
  <c r="P23" i="16"/>
  <c r="L23" i="16"/>
  <c r="F23" i="16"/>
  <c r="C23" i="16"/>
  <c r="S22" i="16"/>
  <c r="P22" i="16"/>
  <c r="L22" i="16"/>
  <c r="F22" i="16"/>
  <c r="C22" i="16"/>
  <c r="K20" i="16"/>
  <c r="J20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K1" i="16"/>
  <c r="J1" i="16"/>
  <c r="L121" i="15"/>
  <c r="L120" i="15"/>
  <c r="L119" i="15"/>
  <c r="L118" i="15"/>
  <c r="L117" i="15"/>
  <c r="L116" i="15"/>
  <c r="L115" i="15"/>
  <c r="L114" i="15"/>
  <c r="L113" i="15"/>
  <c r="L112" i="15"/>
  <c r="L111" i="15"/>
  <c r="L110" i="15"/>
  <c r="L109" i="15"/>
  <c r="L108" i="15"/>
  <c r="L107" i="15"/>
  <c r="L106" i="15"/>
  <c r="L105" i="15"/>
  <c r="L104" i="15"/>
  <c r="L103" i="15"/>
  <c r="L102" i="15"/>
  <c r="L101" i="15"/>
  <c r="L100" i="15"/>
  <c r="L99" i="15"/>
  <c r="L98" i="15"/>
  <c r="L97" i="15"/>
  <c r="L96" i="15"/>
  <c r="L95" i="15"/>
  <c r="L94" i="15"/>
  <c r="L93" i="15"/>
  <c r="L92" i="15"/>
  <c r="L91" i="15"/>
  <c r="L90" i="15"/>
  <c r="L89" i="15"/>
  <c r="L88" i="15"/>
  <c r="L87" i="15"/>
  <c r="L86" i="15"/>
  <c r="L85" i="15"/>
  <c r="L84" i="15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68" i="15"/>
  <c r="L67" i="15"/>
  <c r="L66" i="15"/>
  <c r="L65" i="15"/>
  <c r="L64" i="15"/>
  <c r="L63" i="15"/>
  <c r="L62" i="15"/>
  <c r="L61" i="15"/>
  <c r="L60" i="15"/>
  <c r="L59" i="15"/>
  <c r="L58" i="15"/>
  <c r="L57" i="15"/>
  <c r="L56" i="15"/>
  <c r="L55" i="15"/>
  <c r="L54" i="15"/>
  <c r="L53" i="15"/>
  <c r="L52" i="15"/>
  <c r="L51" i="15"/>
  <c r="L50" i="15"/>
  <c r="L49" i="15"/>
  <c r="L48" i="15"/>
  <c r="L47" i="15"/>
  <c r="L46" i="15"/>
  <c r="L45" i="15"/>
  <c r="L44" i="15"/>
  <c r="L43" i="15"/>
  <c r="L42" i="15"/>
  <c r="L41" i="15"/>
  <c r="L40" i="15"/>
  <c r="L39" i="15"/>
  <c r="L38" i="15"/>
  <c r="L37" i="15"/>
  <c r="L36" i="15"/>
  <c r="L35" i="15"/>
  <c r="L34" i="15"/>
  <c r="L33" i="15"/>
  <c r="L32" i="15"/>
  <c r="L31" i="15"/>
  <c r="P30" i="15"/>
  <c r="L30" i="15"/>
  <c r="S29" i="15"/>
  <c r="L29" i="15"/>
  <c r="L28" i="15"/>
  <c r="P27" i="15"/>
  <c r="L27" i="15"/>
  <c r="C27" i="15"/>
  <c r="S26" i="15"/>
  <c r="P26" i="15"/>
  <c r="L26" i="15"/>
  <c r="F26" i="15"/>
  <c r="C26" i="15"/>
  <c r="S25" i="15"/>
  <c r="P25" i="15"/>
  <c r="L25" i="15"/>
  <c r="F25" i="15"/>
  <c r="C25" i="15"/>
  <c r="S24" i="15"/>
  <c r="P24" i="15"/>
  <c r="L24" i="15"/>
  <c r="F24" i="15"/>
  <c r="C24" i="15"/>
  <c r="S23" i="15"/>
  <c r="P23" i="15"/>
  <c r="L23" i="15"/>
  <c r="F23" i="15"/>
  <c r="C23" i="15"/>
  <c r="S22" i="15"/>
  <c r="P22" i="15"/>
  <c r="L22" i="15"/>
  <c r="F22" i="15"/>
  <c r="C22" i="15"/>
  <c r="K20" i="15"/>
  <c r="J20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K1" i="15"/>
  <c r="J1" i="15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P30" i="14"/>
  <c r="L30" i="14"/>
  <c r="S29" i="14"/>
  <c r="L29" i="14"/>
  <c r="L28" i="14"/>
  <c r="P27" i="14"/>
  <c r="L27" i="14"/>
  <c r="C27" i="14"/>
  <c r="S26" i="14"/>
  <c r="P26" i="14"/>
  <c r="L26" i="14"/>
  <c r="F26" i="14"/>
  <c r="C26" i="14"/>
  <c r="S25" i="14"/>
  <c r="P25" i="14"/>
  <c r="L25" i="14"/>
  <c r="F25" i="14"/>
  <c r="C25" i="14"/>
  <c r="S24" i="14"/>
  <c r="P24" i="14"/>
  <c r="L24" i="14"/>
  <c r="F24" i="14"/>
  <c r="C24" i="14"/>
  <c r="S23" i="14"/>
  <c r="P23" i="14"/>
  <c r="L23" i="14"/>
  <c r="F23" i="14"/>
  <c r="C23" i="14"/>
  <c r="S22" i="14"/>
  <c r="P22" i="14"/>
  <c r="L22" i="14"/>
  <c r="F22" i="14"/>
  <c r="C22" i="14"/>
  <c r="K20" i="14"/>
  <c r="J20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K1" i="14"/>
  <c r="J1" i="14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P30" i="12"/>
  <c r="L30" i="12"/>
  <c r="S29" i="12"/>
  <c r="L29" i="12"/>
  <c r="L28" i="12"/>
  <c r="P27" i="12"/>
  <c r="L27" i="12"/>
  <c r="C27" i="12"/>
  <c r="S26" i="12"/>
  <c r="P26" i="12"/>
  <c r="L26" i="12"/>
  <c r="F26" i="12"/>
  <c r="C26" i="12"/>
  <c r="S25" i="12"/>
  <c r="P25" i="12"/>
  <c r="L25" i="12"/>
  <c r="F25" i="12"/>
  <c r="C25" i="12"/>
  <c r="S24" i="12"/>
  <c r="P24" i="12"/>
  <c r="L24" i="12"/>
  <c r="F24" i="12"/>
  <c r="C24" i="12"/>
  <c r="S23" i="12"/>
  <c r="P23" i="12"/>
  <c r="L23" i="12"/>
  <c r="F23" i="12"/>
  <c r="C23" i="12"/>
  <c r="S22" i="12"/>
  <c r="P22" i="12"/>
  <c r="L22" i="12"/>
  <c r="F22" i="12"/>
  <c r="C22" i="12"/>
  <c r="K20" i="12"/>
  <c r="J20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K1" i="12"/>
  <c r="J1" i="12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P30" i="11"/>
  <c r="L30" i="11"/>
  <c r="S29" i="11"/>
  <c r="L29" i="11"/>
  <c r="L28" i="11"/>
  <c r="P27" i="11"/>
  <c r="L27" i="11"/>
  <c r="C27" i="11"/>
  <c r="S26" i="11"/>
  <c r="P26" i="11"/>
  <c r="L26" i="11"/>
  <c r="F26" i="11"/>
  <c r="C26" i="11"/>
  <c r="S25" i="11"/>
  <c r="P25" i="11"/>
  <c r="L25" i="11"/>
  <c r="F25" i="11"/>
  <c r="C25" i="11"/>
  <c r="S24" i="11"/>
  <c r="P24" i="11"/>
  <c r="L24" i="11"/>
  <c r="F24" i="11"/>
  <c r="C24" i="11"/>
  <c r="S23" i="11"/>
  <c r="P23" i="11"/>
  <c r="L23" i="11"/>
  <c r="F23" i="11"/>
  <c r="C23" i="11"/>
  <c r="S22" i="11"/>
  <c r="P22" i="11"/>
  <c r="L22" i="11"/>
  <c r="F22" i="11"/>
  <c r="C22" i="11"/>
  <c r="K20" i="11"/>
  <c r="J20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K1" i="11"/>
  <c r="J1" i="11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P30" i="10"/>
  <c r="L30" i="10"/>
  <c r="S29" i="10"/>
  <c r="L29" i="10"/>
  <c r="L28" i="10"/>
  <c r="P27" i="10"/>
  <c r="L27" i="10"/>
  <c r="C27" i="10"/>
  <c r="S26" i="10"/>
  <c r="P26" i="10"/>
  <c r="L26" i="10"/>
  <c r="F26" i="10"/>
  <c r="C26" i="10"/>
  <c r="S25" i="10"/>
  <c r="P25" i="10"/>
  <c r="L25" i="10"/>
  <c r="F25" i="10"/>
  <c r="C25" i="10"/>
  <c r="S24" i="10"/>
  <c r="P24" i="10"/>
  <c r="L24" i="10"/>
  <c r="F24" i="10"/>
  <c r="C24" i="10"/>
  <c r="S23" i="10"/>
  <c r="P23" i="10"/>
  <c r="L23" i="10"/>
  <c r="F23" i="10"/>
  <c r="C23" i="10"/>
  <c r="S22" i="10"/>
  <c r="P22" i="10"/>
  <c r="L22" i="10"/>
  <c r="F22" i="10"/>
  <c r="C22" i="10"/>
  <c r="K20" i="10"/>
  <c r="J20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K1" i="10"/>
  <c r="J1" i="10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P30" i="9"/>
  <c r="L30" i="9"/>
  <c r="S29" i="9"/>
  <c r="L29" i="9"/>
  <c r="L28" i="9"/>
  <c r="P27" i="9"/>
  <c r="L27" i="9"/>
  <c r="C27" i="9"/>
  <c r="S26" i="9"/>
  <c r="P26" i="9"/>
  <c r="L26" i="9"/>
  <c r="F26" i="9"/>
  <c r="C26" i="9"/>
  <c r="S25" i="9"/>
  <c r="P25" i="9"/>
  <c r="L25" i="9"/>
  <c r="F25" i="9"/>
  <c r="C25" i="9"/>
  <c r="S24" i="9"/>
  <c r="P24" i="9"/>
  <c r="L24" i="9"/>
  <c r="F24" i="9"/>
  <c r="C24" i="9"/>
  <c r="S23" i="9"/>
  <c r="P23" i="9"/>
  <c r="L23" i="9"/>
  <c r="F23" i="9"/>
  <c r="C23" i="9"/>
  <c r="S22" i="9"/>
  <c r="P22" i="9"/>
  <c r="L22" i="9"/>
  <c r="F22" i="9"/>
  <c r="C22" i="9"/>
  <c r="K20" i="9"/>
  <c r="J20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K1" i="9"/>
  <c r="J1" i="9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P30" i="8"/>
  <c r="L30" i="8"/>
  <c r="S29" i="8"/>
  <c r="L29" i="8"/>
  <c r="L28" i="8"/>
  <c r="P27" i="8"/>
  <c r="L27" i="8"/>
  <c r="C27" i="8"/>
  <c r="S26" i="8"/>
  <c r="P26" i="8"/>
  <c r="L26" i="8"/>
  <c r="F26" i="8"/>
  <c r="C26" i="8"/>
  <c r="S25" i="8"/>
  <c r="P25" i="8"/>
  <c r="L25" i="8"/>
  <c r="F25" i="8"/>
  <c r="C25" i="8"/>
  <c r="S24" i="8"/>
  <c r="P24" i="8"/>
  <c r="L24" i="8"/>
  <c r="F24" i="8"/>
  <c r="C24" i="8"/>
  <c r="S23" i="8"/>
  <c r="P23" i="8"/>
  <c r="L23" i="8"/>
  <c r="F23" i="8"/>
  <c r="C23" i="8"/>
  <c r="S22" i="8"/>
  <c r="P22" i="8"/>
  <c r="L22" i="8"/>
  <c r="F22" i="8"/>
  <c r="C22" i="8"/>
  <c r="K20" i="8"/>
  <c r="J20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K1" i="8"/>
  <c r="J1" i="8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P30" i="7"/>
  <c r="L30" i="7"/>
  <c r="S29" i="7"/>
  <c r="L29" i="7"/>
  <c r="L28" i="7"/>
  <c r="P27" i="7"/>
  <c r="L27" i="7"/>
  <c r="C27" i="7"/>
  <c r="S26" i="7"/>
  <c r="P26" i="7"/>
  <c r="L26" i="7"/>
  <c r="F26" i="7"/>
  <c r="C26" i="7"/>
  <c r="S25" i="7"/>
  <c r="P25" i="7"/>
  <c r="L25" i="7"/>
  <c r="F25" i="7"/>
  <c r="C25" i="7"/>
  <c r="S24" i="7"/>
  <c r="P24" i="7"/>
  <c r="L24" i="7"/>
  <c r="F24" i="7"/>
  <c r="C24" i="7"/>
  <c r="S23" i="7"/>
  <c r="P23" i="7"/>
  <c r="L23" i="7"/>
  <c r="F23" i="7"/>
  <c r="C23" i="7"/>
  <c r="S22" i="7"/>
  <c r="P22" i="7"/>
  <c r="L22" i="7"/>
  <c r="F22" i="7"/>
  <c r="C22" i="7"/>
  <c r="K20" i="7"/>
  <c r="J20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K1" i="7"/>
  <c r="J1" i="7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P27" i="6"/>
  <c r="L27" i="6"/>
  <c r="S26" i="6"/>
  <c r="L26" i="6"/>
  <c r="L25" i="6"/>
  <c r="P24" i="6"/>
  <c r="L24" i="6"/>
  <c r="C24" i="6"/>
  <c r="S23" i="6"/>
  <c r="P23" i="6"/>
  <c r="L23" i="6"/>
  <c r="F23" i="6"/>
  <c r="C23" i="6"/>
  <c r="S22" i="6"/>
  <c r="P22" i="6"/>
  <c r="L22" i="6"/>
  <c r="F22" i="6"/>
  <c r="C22" i="6"/>
  <c r="S21" i="6"/>
  <c r="P21" i="6"/>
  <c r="L21" i="6"/>
  <c r="F21" i="6"/>
  <c r="C21" i="6"/>
  <c r="S20" i="6"/>
  <c r="P20" i="6"/>
  <c r="L20" i="6"/>
  <c r="F20" i="6"/>
  <c r="C20" i="6"/>
  <c r="S19" i="6"/>
  <c r="P19" i="6"/>
  <c r="L19" i="6"/>
  <c r="F19" i="6"/>
  <c r="C19" i="6"/>
  <c r="K17" i="6"/>
  <c r="J17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K1" i="6"/>
  <c r="J1" i="6"/>
  <c r="L30" i="5"/>
  <c r="L29" i="5"/>
  <c r="L28" i="5"/>
  <c r="L27" i="5"/>
  <c r="L26" i="5"/>
  <c r="L25" i="5"/>
  <c r="L24" i="5"/>
  <c r="P23" i="5"/>
  <c r="L23" i="5"/>
  <c r="S22" i="5"/>
  <c r="L22" i="5"/>
  <c r="L21" i="5"/>
  <c r="P20" i="5"/>
  <c r="L20" i="5"/>
  <c r="C20" i="5"/>
  <c r="S19" i="5"/>
  <c r="P19" i="5"/>
  <c r="L19" i="5"/>
  <c r="F19" i="5"/>
  <c r="C19" i="5"/>
  <c r="S18" i="5"/>
  <c r="P18" i="5"/>
  <c r="L18" i="5"/>
  <c r="F18" i="5"/>
  <c r="C18" i="5"/>
  <c r="S17" i="5"/>
  <c r="P17" i="5"/>
  <c r="L17" i="5"/>
  <c r="F17" i="5"/>
  <c r="C17" i="5"/>
  <c r="S16" i="5"/>
  <c r="P16" i="5"/>
  <c r="L16" i="5"/>
  <c r="F16" i="5"/>
  <c r="C16" i="5"/>
  <c r="S15" i="5"/>
  <c r="P15" i="5"/>
  <c r="L15" i="5"/>
  <c r="F15" i="5"/>
  <c r="C15" i="5"/>
  <c r="K13" i="5"/>
  <c r="J13" i="5"/>
  <c r="L11" i="5"/>
  <c r="L10" i="5"/>
  <c r="L9" i="5"/>
  <c r="L8" i="5"/>
  <c r="L7" i="5"/>
  <c r="L6" i="5"/>
  <c r="L5" i="5"/>
  <c r="L4" i="5"/>
  <c r="L3" i="5"/>
  <c r="K1" i="5"/>
  <c r="J1" i="5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P23" i="4"/>
  <c r="L23" i="4"/>
  <c r="S22" i="4"/>
  <c r="L22" i="4"/>
  <c r="L21" i="4"/>
  <c r="P20" i="4"/>
  <c r="L20" i="4"/>
  <c r="C20" i="4"/>
  <c r="S19" i="4"/>
  <c r="P19" i="4"/>
  <c r="L19" i="4"/>
  <c r="F19" i="4"/>
  <c r="C19" i="4"/>
  <c r="S18" i="4"/>
  <c r="P18" i="4"/>
  <c r="L18" i="4"/>
  <c r="F18" i="4"/>
  <c r="C18" i="4"/>
  <c r="S17" i="4"/>
  <c r="P17" i="4"/>
  <c r="L17" i="4"/>
  <c r="F17" i="4"/>
  <c r="C17" i="4"/>
  <c r="S16" i="4"/>
  <c r="P16" i="4"/>
  <c r="L16" i="4"/>
  <c r="F16" i="4"/>
  <c r="C16" i="4"/>
  <c r="S15" i="4"/>
  <c r="P15" i="4"/>
  <c r="L15" i="4"/>
  <c r="F15" i="4"/>
  <c r="C15" i="4"/>
  <c r="K13" i="4"/>
  <c r="J13" i="4"/>
  <c r="L11" i="4"/>
  <c r="L10" i="4"/>
  <c r="L9" i="4"/>
  <c r="L8" i="4"/>
  <c r="L7" i="4"/>
  <c r="L6" i="4"/>
  <c r="L5" i="4"/>
  <c r="L4" i="4"/>
  <c r="L3" i="4"/>
  <c r="K1" i="4"/>
  <c r="J1" i="4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P23" i="3"/>
  <c r="L23" i="3"/>
  <c r="S22" i="3"/>
  <c r="L22" i="3"/>
  <c r="L21" i="3"/>
  <c r="P20" i="3"/>
  <c r="L20" i="3"/>
  <c r="C20" i="3"/>
  <c r="S19" i="3"/>
  <c r="P19" i="3"/>
  <c r="L19" i="3"/>
  <c r="F19" i="3"/>
  <c r="C19" i="3"/>
  <c r="S18" i="3"/>
  <c r="P18" i="3"/>
  <c r="L18" i="3"/>
  <c r="F18" i="3"/>
  <c r="C18" i="3"/>
  <c r="S17" i="3"/>
  <c r="P17" i="3"/>
  <c r="L17" i="3"/>
  <c r="F17" i="3"/>
  <c r="C17" i="3"/>
  <c r="S16" i="3"/>
  <c r="P16" i="3"/>
  <c r="L16" i="3"/>
  <c r="F16" i="3"/>
  <c r="C16" i="3"/>
  <c r="S15" i="3"/>
  <c r="P15" i="3"/>
  <c r="L15" i="3"/>
  <c r="F15" i="3"/>
  <c r="C15" i="3"/>
  <c r="K13" i="3"/>
  <c r="J13" i="3"/>
  <c r="L11" i="3"/>
  <c r="L10" i="3"/>
  <c r="L9" i="3"/>
  <c r="L8" i="3"/>
  <c r="L7" i="3"/>
  <c r="L6" i="3"/>
  <c r="L5" i="3"/>
  <c r="L4" i="3"/>
  <c r="L3" i="3"/>
  <c r="K1" i="3"/>
  <c r="J1" i="3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P23" i="2"/>
  <c r="L23" i="2"/>
  <c r="S22" i="2"/>
  <c r="L22" i="2"/>
  <c r="L21" i="2"/>
  <c r="P20" i="2"/>
  <c r="L20" i="2"/>
  <c r="C20" i="2"/>
  <c r="S19" i="2"/>
  <c r="P19" i="2"/>
  <c r="L19" i="2"/>
  <c r="F19" i="2"/>
  <c r="C19" i="2"/>
  <c r="S18" i="2"/>
  <c r="P18" i="2"/>
  <c r="L18" i="2"/>
  <c r="F18" i="2"/>
  <c r="C18" i="2"/>
  <c r="S17" i="2"/>
  <c r="P17" i="2"/>
  <c r="L17" i="2"/>
  <c r="F17" i="2"/>
  <c r="C17" i="2"/>
  <c r="S16" i="2"/>
  <c r="P16" i="2"/>
  <c r="L16" i="2"/>
  <c r="F16" i="2"/>
  <c r="C16" i="2"/>
  <c r="S15" i="2"/>
  <c r="P15" i="2"/>
  <c r="L15" i="2"/>
  <c r="F15" i="2"/>
  <c r="C15" i="2"/>
  <c r="K13" i="2"/>
  <c r="J13" i="2"/>
  <c r="L11" i="2"/>
  <c r="L10" i="2"/>
  <c r="L9" i="2"/>
  <c r="L8" i="2"/>
  <c r="L7" i="2"/>
  <c r="L6" i="2"/>
  <c r="L5" i="2"/>
  <c r="L4" i="2"/>
  <c r="L3" i="2"/>
  <c r="K1" i="2"/>
  <c r="J1" i="2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P21" i="1"/>
  <c r="L21" i="1"/>
  <c r="S20" i="1"/>
  <c r="L20" i="1"/>
  <c r="L19" i="1"/>
  <c r="P18" i="1"/>
  <c r="L18" i="1"/>
  <c r="C18" i="1"/>
  <c r="S17" i="1"/>
  <c r="P17" i="1"/>
  <c r="L17" i="1"/>
  <c r="F17" i="1"/>
  <c r="C17" i="1"/>
  <c r="S16" i="1"/>
  <c r="P16" i="1"/>
  <c r="L16" i="1"/>
  <c r="F16" i="1"/>
  <c r="C16" i="1"/>
  <c r="S15" i="1"/>
  <c r="P15" i="1"/>
  <c r="L15" i="1"/>
  <c r="F15" i="1"/>
  <c r="C15" i="1"/>
  <c r="S14" i="1"/>
  <c r="P14" i="1"/>
  <c r="L14" i="1"/>
  <c r="F14" i="1"/>
  <c r="C14" i="1"/>
  <c r="S13" i="1"/>
  <c r="P13" i="1"/>
  <c r="L13" i="1"/>
  <c r="F13" i="1"/>
  <c r="C13" i="1"/>
  <c r="L11" i="1"/>
  <c r="L10" i="1"/>
  <c r="L9" i="1"/>
  <c r="L8" i="1"/>
  <c r="L7" i="1"/>
  <c r="L6" i="1"/>
  <c r="L5" i="1"/>
  <c r="L4" i="1"/>
  <c r="L3" i="1"/>
  <c r="K1" i="1"/>
  <c r="J1" i="1"/>
  <c r="P32" i="29" l="1"/>
  <c r="S31" i="26"/>
  <c r="S31" i="25"/>
  <c r="S31" i="24"/>
  <c r="S31" i="23"/>
  <c r="P32" i="34"/>
  <c r="S31" i="29"/>
  <c r="P32" i="28"/>
  <c r="P32" i="26"/>
  <c r="P32" i="25"/>
  <c r="P32" i="21"/>
  <c r="S31" i="20"/>
  <c r="L20" i="19"/>
  <c r="L1" i="19"/>
  <c r="P28" i="19"/>
  <c r="S27" i="19"/>
  <c r="F27" i="19"/>
  <c r="C28" i="19"/>
  <c r="L20" i="18"/>
  <c r="C28" i="18"/>
  <c r="F27" i="18"/>
  <c r="L1" i="18"/>
  <c r="P28" i="18"/>
  <c r="S27" i="18"/>
  <c r="S27" i="14"/>
  <c r="S27" i="16"/>
  <c r="S27" i="17"/>
  <c r="C28" i="16"/>
  <c r="P28" i="17"/>
  <c r="C28" i="17"/>
  <c r="L1" i="16"/>
  <c r="P28" i="16"/>
  <c r="F27" i="17"/>
  <c r="L1" i="17"/>
  <c r="L20" i="17"/>
  <c r="L20" i="16"/>
  <c r="F27" i="16"/>
  <c r="P28" i="9"/>
  <c r="S20" i="3"/>
  <c r="P28" i="8"/>
  <c r="C21" i="3"/>
  <c r="L1" i="9"/>
  <c r="C21" i="2"/>
  <c r="C25" i="6"/>
  <c r="C28" i="9"/>
  <c r="C28" i="12"/>
  <c r="L1" i="2"/>
  <c r="F27" i="7"/>
  <c r="F27" i="10"/>
  <c r="L20" i="15"/>
  <c r="L1" i="15"/>
  <c r="C28" i="15"/>
  <c r="F27" i="15"/>
  <c r="S27" i="15"/>
  <c r="P28" i="15"/>
  <c r="L20" i="9"/>
  <c r="L1" i="3"/>
  <c r="L13" i="5"/>
  <c r="L1" i="5"/>
  <c r="L1" i="12"/>
  <c r="P21" i="3"/>
  <c r="S20" i="5"/>
  <c r="P28" i="11"/>
  <c r="P28" i="12"/>
  <c r="L1" i="4"/>
  <c r="F24" i="6"/>
  <c r="L1" i="8"/>
  <c r="S18" i="1"/>
  <c r="C28" i="8"/>
  <c r="L20" i="11"/>
  <c r="C21" i="4"/>
  <c r="C21" i="5"/>
  <c r="L20" i="7"/>
  <c r="F27" i="8"/>
  <c r="L1" i="11"/>
  <c r="F20" i="4"/>
  <c r="F20" i="5"/>
  <c r="S24" i="6"/>
  <c r="S28" i="6" s="1"/>
  <c r="L1" i="7"/>
  <c r="P28" i="7"/>
  <c r="C28" i="11"/>
  <c r="C19" i="1"/>
  <c r="L13" i="2"/>
  <c r="F20" i="3"/>
  <c r="S27" i="7"/>
  <c r="L20" i="10"/>
  <c r="F27" i="11"/>
  <c r="F27" i="12"/>
  <c r="F18" i="1"/>
  <c r="P21" i="2"/>
  <c r="P21" i="4"/>
  <c r="C28" i="7"/>
  <c r="S27" i="8"/>
  <c r="S27" i="9"/>
  <c r="L1" i="10"/>
  <c r="P28" i="10"/>
  <c r="P21" i="5"/>
  <c r="L1" i="6"/>
  <c r="L17" i="6"/>
  <c r="S27" i="10"/>
  <c r="L1" i="1"/>
  <c r="F20" i="2"/>
  <c r="L13" i="3"/>
  <c r="L13" i="4"/>
  <c r="L20" i="8"/>
  <c r="P19" i="1"/>
  <c r="P23" i="1" s="1"/>
  <c r="S20" i="2"/>
  <c r="S20" i="4"/>
  <c r="F27" i="9"/>
  <c r="P25" i="6"/>
  <c r="C28" i="10"/>
  <c r="S27" i="11"/>
  <c r="S31" i="11" s="1"/>
  <c r="S27" i="12"/>
  <c r="L20" i="14"/>
  <c r="C28" i="14"/>
  <c r="P28" i="14"/>
  <c r="F27" i="14"/>
  <c r="L1" i="14"/>
  <c r="L20" i="12"/>
  <c r="C170" i="13"/>
  <c r="D222" i="13"/>
  <c r="D134" i="13"/>
  <c r="D131" i="13"/>
  <c r="D183" i="13"/>
  <c r="C162" i="13"/>
  <c r="C209" i="13"/>
  <c r="D219" i="13"/>
  <c r="C30" i="30" a="1"/>
  <c r="C180" i="13"/>
  <c r="C193" i="13"/>
  <c r="D262" i="13"/>
  <c r="C168" i="13"/>
  <c r="C248" i="13"/>
  <c r="C161" i="13"/>
  <c r="D223" i="13"/>
  <c r="F29" i="45" a="1"/>
  <c r="D166" i="13"/>
  <c r="C217" i="13"/>
  <c r="D153" i="13"/>
  <c r="C206" i="13"/>
  <c r="D243" i="13"/>
  <c r="D138" i="13"/>
  <c r="D271" i="13"/>
  <c r="D192" i="13"/>
  <c r="D136" i="13"/>
  <c r="D190" i="13"/>
  <c r="D194" i="13"/>
  <c r="D257" i="13"/>
  <c r="F29" i="50" a="1"/>
  <c r="F29" i="34" a="1"/>
  <c r="C255" i="13"/>
  <c r="D203" i="13"/>
  <c r="D177" i="13"/>
  <c r="C212" i="13"/>
  <c r="D150" i="13"/>
  <c r="D232" i="13"/>
  <c r="C187" i="13"/>
  <c r="D250" i="13"/>
  <c r="C263" i="13"/>
  <c r="C181" i="13"/>
  <c r="D142" i="13"/>
  <c r="F29" i="40" a="1"/>
  <c r="D244" i="13"/>
  <c r="C165" i="13"/>
  <c r="C188" i="13"/>
  <c r="D167" i="13"/>
  <c r="D172" i="13"/>
  <c r="D174" i="13"/>
  <c r="D133" i="13"/>
  <c r="C183" i="13"/>
  <c r="D170" i="13"/>
  <c r="D205" i="13"/>
  <c r="D164" i="13"/>
  <c r="D171" i="13"/>
  <c r="D247" i="13"/>
  <c r="C238" i="13"/>
  <c r="C252" i="13"/>
  <c r="C261" i="13"/>
  <c r="D269" i="13"/>
  <c r="C160" i="13"/>
  <c r="F29" i="44" a="1"/>
  <c r="D218" i="13"/>
  <c r="D127" i="13"/>
  <c r="C272" i="13"/>
  <c r="D261" i="13"/>
  <c r="C198" i="13"/>
  <c r="C184" i="13"/>
  <c r="D154" i="13"/>
  <c r="C159" i="13"/>
  <c r="D249" i="13"/>
  <c r="D202" i="13"/>
  <c r="C251" i="13"/>
  <c r="D197" i="13"/>
  <c r="C266" i="13"/>
  <c r="C192" i="13"/>
  <c r="F29" i="38" a="1"/>
  <c r="C151" i="13"/>
  <c r="C186" i="13"/>
  <c r="D259" i="13"/>
  <c r="C207" i="13"/>
  <c r="D207" i="13"/>
  <c r="C177" i="13"/>
  <c r="C210" i="13"/>
  <c r="C179" i="13"/>
  <c r="C241" i="13"/>
  <c r="C226" i="13"/>
  <c r="D224" i="13"/>
  <c r="C231" i="13"/>
  <c r="C178" i="13"/>
  <c r="D238" i="13"/>
  <c r="C30" i="50" a="1"/>
  <c r="C133" i="13"/>
  <c r="D215" i="13"/>
  <c r="D237" i="13"/>
  <c r="C265" i="13"/>
  <c r="D158" i="13"/>
  <c r="C250" i="13"/>
  <c r="C147" i="13"/>
  <c r="F29" i="30" a="1"/>
  <c r="C172" i="13"/>
  <c r="D216" i="13"/>
  <c r="C245" i="13"/>
  <c r="D198" i="13"/>
  <c r="D144" i="13"/>
  <c r="D228" i="13"/>
  <c r="C30" i="32" a="1"/>
  <c r="C30" i="49" a="1"/>
  <c r="C32" i="54" a="1"/>
  <c r="C32" i="55" a="1"/>
  <c r="D258" i="13"/>
  <c r="D186" i="13"/>
  <c r="C190" i="13"/>
  <c r="C164" i="13"/>
  <c r="C137" i="13"/>
  <c r="C173" i="13"/>
  <c r="C157" i="13"/>
  <c r="D151" i="13"/>
  <c r="C155" i="13"/>
  <c r="C275" i="13"/>
  <c r="F29" i="49" a="1"/>
  <c r="D209" i="13"/>
  <c r="C30" i="40" a="1"/>
  <c r="D139" i="13"/>
  <c r="D135" i="13"/>
  <c r="D276" i="13"/>
  <c r="D217" i="13"/>
  <c r="D191" i="13"/>
  <c r="C138" i="13"/>
  <c r="D161" i="13"/>
  <c r="C235" i="13"/>
  <c r="C227" i="13"/>
  <c r="D260" i="13"/>
  <c r="D239" i="13"/>
  <c r="D195" i="13"/>
  <c r="C171" i="13"/>
  <c r="D233" i="13"/>
  <c r="D140" i="13"/>
  <c r="C30" i="43" a="1"/>
  <c r="D199" i="13"/>
  <c r="C127" i="13"/>
  <c r="D208" i="13"/>
  <c r="D254" i="13"/>
  <c r="D178" i="13"/>
  <c r="D206" i="13"/>
  <c r="D189" i="13"/>
  <c r="C30" i="33" a="1"/>
  <c r="D204" i="13"/>
  <c r="C144" i="13"/>
  <c r="C262" i="13"/>
  <c r="F29" i="33" a="1"/>
  <c r="C141" i="13"/>
  <c r="D227" i="13"/>
  <c r="F29" i="32" a="1"/>
  <c r="C270" i="13"/>
  <c r="D220" i="13"/>
  <c r="C30" i="53" a="1"/>
  <c r="D251" i="13"/>
  <c r="C259" i="13"/>
  <c r="C149" i="13"/>
  <c r="C156" i="13"/>
  <c r="C228" i="13"/>
  <c r="D246" i="13"/>
  <c r="D185" i="13"/>
  <c r="F29" i="52" a="1"/>
  <c r="D168" i="13"/>
  <c r="C221" i="13"/>
  <c r="C271" i="13"/>
  <c r="D148" i="13"/>
  <c r="C205" i="13"/>
  <c r="F29" i="31" a="1"/>
  <c r="D275" i="13"/>
  <c r="C230" i="13"/>
  <c r="C237" i="13"/>
  <c r="C254" i="13"/>
  <c r="C136" i="13"/>
  <c r="D242" i="13"/>
  <c r="D179" i="13"/>
  <c r="C182" i="13"/>
  <c r="C222" i="13"/>
  <c r="F29" i="41" a="1"/>
  <c r="D252" i="13"/>
  <c r="C223" i="13"/>
  <c r="D157" i="13"/>
  <c r="C197" i="13"/>
  <c r="C135" i="13"/>
  <c r="C30" i="37" a="1"/>
  <c r="F29" i="36" a="1"/>
  <c r="D272" i="13"/>
  <c r="C195" i="13"/>
  <c r="C239" i="13"/>
  <c r="D226" i="13"/>
  <c r="C215" i="13"/>
  <c r="C140" i="13"/>
  <c r="C214" i="13"/>
  <c r="C269" i="13"/>
  <c r="D230" i="13"/>
  <c r="C220" i="13"/>
  <c r="D193" i="13"/>
  <c r="C129" i="13"/>
  <c r="D200" i="13"/>
  <c r="C202" i="13"/>
  <c r="C203" i="13"/>
  <c r="D229" i="13"/>
  <c r="D213" i="13"/>
  <c r="F29" i="51" a="1"/>
  <c r="D163" i="13"/>
  <c r="D149" i="13"/>
  <c r="C224" i="13"/>
  <c r="C276" i="13"/>
  <c r="D221" i="13"/>
  <c r="D130" i="13"/>
  <c r="C277" i="13"/>
  <c r="C30" i="51" a="1"/>
  <c r="C225" i="13"/>
  <c r="C240" i="13"/>
  <c r="D210" i="13"/>
  <c r="D241" i="13"/>
  <c r="F31" i="56" a="1"/>
  <c r="D175" i="13"/>
  <c r="C243" i="13"/>
  <c r="C134" i="13"/>
  <c r="D160" i="13"/>
  <c r="C142" i="13"/>
  <c r="C175" i="13"/>
  <c r="D255" i="13"/>
  <c r="D277" i="13"/>
  <c r="C30" i="48" a="1"/>
  <c r="D245" i="13"/>
  <c r="C273" i="13"/>
  <c r="C236" i="13"/>
  <c r="D129" i="13"/>
  <c r="D264" i="13"/>
  <c r="C185" i="13"/>
  <c r="D147" i="13"/>
  <c r="C211" i="13"/>
  <c r="F29" i="48" a="1"/>
  <c r="D196" i="13"/>
  <c r="C229" i="13"/>
  <c r="D156" i="13"/>
  <c r="C131" i="13"/>
  <c r="D274" i="13"/>
  <c r="C30" i="31" a="1"/>
  <c r="C30" i="38" a="1"/>
  <c r="C216" i="13"/>
  <c r="F29" i="37" a="1"/>
  <c r="D169" i="13"/>
  <c r="D152" i="13"/>
  <c r="C246" i="13"/>
  <c r="D143" i="13"/>
  <c r="C139" i="13"/>
  <c r="D265" i="13"/>
  <c r="D182" i="13"/>
  <c r="C194" i="13"/>
  <c r="D211" i="13"/>
  <c r="C148" i="13"/>
  <c r="C244" i="13"/>
  <c r="D214" i="13"/>
  <c r="C30" i="52" a="1"/>
  <c r="D184" i="13"/>
  <c r="C268" i="13"/>
  <c r="D176" i="13"/>
  <c r="C30" i="45" a="1"/>
  <c r="C169" i="13"/>
  <c r="C264" i="13"/>
  <c r="D128" i="13"/>
  <c r="D132" i="13"/>
  <c r="D187" i="13"/>
  <c r="C30" i="34" a="1"/>
  <c r="F29" i="29" a="1"/>
  <c r="D201" i="13"/>
  <c r="D173" i="13"/>
  <c r="C30" i="39" a="1"/>
  <c r="C153" i="13"/>
  <c r="D146" i="13"/>
  <c r="C233" i="13"/>
  <c r="D159" i="13"/>
  <c r="F29" i="53" a="1"/>
  <c r="C132" i="13"/>
  <c r="F29" i="42" a="1"/>
  <c r="D253" i="13"/>
  <c r="C258" i="13"/>
  <c r="C128" i="13"/>
  <c r="D188" i="13"/>
  <c r="C32" i="56" a="1"/>
  <c r="C256" i="13"/>
  <c r="C234" i="13"/>
  <c r="F29" i="47" a="1"/>
  <c r="D165" i="13"/>
  <c r="F31" i="54" a="1"/>
  <c r="C176" i="13"/>
  <c r="D181" i="13"/>
  <c r="C247" i="13"/>
  <c r="C146" i="13"/>
  <c r="C143" i="13"/>
  <c r="C191" i="13"/>
  <c r="C204" i="13"/>
  <c r="C199" i="13"/>
  <c r="C267" i="13"/>
  <c r="C174" i="13"/>
  <c r="D145" i="13"/>
  <c r="D240" i="13"/>
  <c r="C218" i="13"/>
  <c r="C260" i="13"/>
  <c r="C150" i="13"/>
  <c r="C152" i="13"/>
  <c r="C242" i="13"/>
  <c r="D234" i="13"/>
  <c r="C30" i="42" a="1"/>
  <c r="C30" i="41" a="1"/>
  <c r="D267" i="13"/>
  <c r="D141" i="13"/>
  <c r="D268" i="13"/>
  <c r="D248" i="13"/>
  <c r="C145" i="13"/>
  <c r="C257" i="13"/>
  <c r="C253" i="13"/>
  <c r="C158" i="13"/>
  <c r="D235" i="13"/>
  <c r="D270" i="13"/>
  <c r="C163" i="13"/>
  <c r="D231" i="13"/>
  <c r="C200" i="13"/>
  <c r="C189" i="13"/>
  <c r="C30" i="47" a="1"/>
  <c r="D180" i="13"/>
  <c r="D137" i="13"/>
  <c r="D212" i="13"/>
  <c r="C30" i="29" a="1"/>
  <c r="C130" i="13"/>
  <c r="D155" i="13"/>
  <c r="D162" i="13"/>
  <c r="C213" i="13"/>
  <c r="F29" i="43" a="1"/>
  <c r="C232" i="13"/>
  <c r="D256" i="13"/>
  <c r="C219" i="13"/>
  <c r="D236" i="13"/>
  <c r="C274" i="13"/>
  <c r="C167" i="13"/>
  <c r="C30" i="44" a="1"/>
  <c r="C201" i="13"/>
  <c r="D225" i="13"/>
  <c r="C166" i="13"/>
  <c r="C30" i="36" a="1"/>
  <c r="D273" i="13"/>
  <c r="F29" i="46" a="1"/>
  <c r="C30" i="46" a="1"/>
  <c r="D263" i="13"/>
  <c r="C208" i="13"/>
  <c r="D266" i="13"/>
  <c r="C154" i="13"/>
  <c r="F29" i="39" a="1"/>
  <c r="C196" i="13"/>
  <c r="C249" i="13"/>
  <c r="J216" i="13" l="1"/>
  <c r="H5" i="79" s="1"/>
  <c r="I214" i="13"/>
  <c r="I216" i="13"/>
  <c r="H2" i="79" s="1"/>
  <c r="I183" i="13"/>
  <c r="J185" i="13"/>
  <c r="I185" i="13"/>
  <c r="G2" i="79" s="1"/>
  <c r="E146" i="13"/>
  <c r="E255" i="13"/>
  <c r="E153" i="13"/>
  <c r="G224" i="13"/>
  <c r="F29" i="39"/>
  <c r="F31" i="39" s="1" a="1"/>
  <c r="E206" i="13"/>
  <c r="G259" i="13"/>
  <c r="E213" i="13"/>
  <c r="F238" i="13"/>
  <c r="H238" i="13" s="1"/>
  <c r="E232" i="13"/>
  <c r="E193" i="13"/>
  <c r="E128" i="13"/>
  <c r="E133" i="13"/>
  <c r="E269" i="13"/>
  <c r="G189" i="13"/>
  <c r="C30" i="31"/>
  <c r="C32" i="31" s="1" a="1"/>
  <c r="E221" i="13"/>
  <c r="E156" i="13"/>
  <c r="E187" i="13"/>
  <c r="C30" i="36"/>
  <c r="C32" i="36" s="1" a="1"/>
  <c r="F182" i="13"/>
  <c r="E176" i="13"/>
  <c r="E144" i="13"/>
  <c r="E268" i="13"/>
  <c r="E247" i="13"/>
  <c r="F189" i="13"/>
  <c r="E183" i="13"/>
  <c r="F29" i="33"/>
  <c r="F31" i="33" s="1" a="1"/>
  <c r="E165" i="13"/>
  <c r="E143" i="13"/>
  <c r="E161" i="13"/>
  <c r="E132" i="13"/>
  <c r="E244" i="13"/>
  <c r="E158" i="13"/>
  <c r="E266" i="13"/>
  <c r="E198" i="13"/>
  <c r="C30" i="33"/>
  <c r="C32" i="33" s="1" a="1"/>
  <c r="E196" i="13"/>
  <c r="C30" i="37"/>
  <c r="C32" i="37" s="1" a="1"/>
  <c r="E237" i="13"/>
  <c r="F29" i="52"/>
  <c r="F31" i="52" s="1" a="1"/>
  <c r="G147" i="13"/>
  <c r="E231" i="13"/>
  <c r="E230" i="13"/>
  <c r="E215" i="13"/>
  <c r="E164" i="13"/>
  <c r="C30" i="30"/>
  <c r="C32" i="30" s="1" a="1"/>
  <c r="E140" i="13"/>
  <c r="E181" i="13"/>
  <c r="E190" i="13"/>
  <c r="F196" i="13"/>
  <c r="G168" i="13"/>
  <c r="F224" i="13"/>
  <c r="H224" i="13" s="1"/>
  <c r="E218" i="13"/>
  <c r="E259" i="13"/>
  <c r="E171" i="13"/>
  <c r="C30" i="51"/>
  <c r="C32" i="51" s="1" a="1"/>
  <c r="E222" i="13"/>
  <c r="E256" i="13"/>
  <c r="E159" i="13"/>
  <c r="E275" i="13"/>
  <c r="G210" i="13"/>
  <c r="E160" i="13"/>
  <c r="F29" i="34"/>
  <c r="F31" i="34" s="1" a="1"/>
  <c r="E162" i="13"/>
  <c r="F168" i="13"/>
  <c r="E167" i="13"/>
  <c r="E127" i="13"/>
  <c r="F133" i="13"/>
  <c r="C32" i="54"/>
  <c r="E179" i="13"/>
  <c r="C30" i="48"/>
  <c r="C32" i="48" s="1" a="1"/>
  <c r="E142" i="13"/>
  <c r="C30" i="38"/>
  <c r="C32" i="38" s="1" a="1"/>
  <c r="E189" i="13"/>
  <c r="E129" i="13"/>
  <c r="C30" i="43"/>
  <c r="C32" i="43" s="1" a="1"/>
  <c r="E270" i="13"/>
  <c r="G182" i="13"/>
  <c r="E141" i="13"/>
  <c r="F147" i="13"/>
  <c r="F29" i="44"/>
  <c r="F31" i="44" s="1" a="1"/>
  <c r="C30" i="44"/>
  <c r="C32" i="44" s="1" a="1"/>
  <c r="G266" i="13"/>
  <c r="E227" i="13"/>
  <c r="E246" i="13"/>
  <c r="F252" i="13"/>
  <c r="H252" i="13" s="1"/>
  <c r="E265" i="13"/>
  <c r="E207" i="13"/>
  <c r="E214" i="13"/>
  <c r="E225" i="13"/>
  <c r="F231" i="13"/>
  <c r="H231" i="13" s="1"/>
  <c r="F29" i="36"/>
  <c r="F31" i="36" s="1" a="1"/>
  <c r="E261" i="13"/>
  <c r="G273" i="13"/>
  <c r="E186" i="13"/>
  <c r="E136" i="13"/>
  <c r="F29" i="47"/>
  <c r="F31" i="47" s="1" a="1"/>
  <c r="F217" i="13"/>
  <c r="H217" i="13" s="1"/>
  <c r="E211" i="13"/>
  <c r="E197" i="13"/>
  <c r="F203" i="13"/>
  <c r="G154" i="13"/>
  <c r="E139" i="13"/>
  <c r="E174" i="13"/>
  <c r="E138" i="13"/>
  <c r="E253" i="13"/>
  <c r="F259" i="13"/>
  <c r="H259" i="13" s="1"/>
  <c r="F29" i="42"/>
  <c r="F31" i="42" s="1" a="1"/>
  <c r="E262" i="13"/>
  <c r="E235" i="13"/>
  <c r="F175" i="13"/>
  <c r="E169" i="13"/>
  <c r="F29" i="51"/>
  <c r="F31" i="51" s="1" a="1"/>
  <c r="E242" i="13"/>
  <c r="E249" i="13"/>
  <c r="E184" i="13"/>
  <c r="E234" i="13"/>
  <c r="C30" i="53"/>
  <c r="C32" i="53" s="1" a="1"/>
  <c r="E131" i="13"/>
  <c r="C30" i="40"/>
  <c r="C32" i="40" s="1" a="1"/>
  <c r="E254" i="13"/>
  <c r="F29" i="50"/>
  <c r="F31" i="50" s="1" a="1"/>
  <c r="C30" i="50"/>
  <c r="C32" i="50" s="1" a="1"/>
  <c r="E166" i="13"/>
  <c r="F29" i="48"/>
  <c r="F31" i="48" s="1" a="1"/>
  <c r="E224" i="13"/>
  <c r="F29" i="53"/>
  <c r="F31" i="53" s="1" a="1"/>
  <c r="F161" i="13"/>
  <c r="E155" i="13"/>
  <c r="F29" i="43"/>
  <c r="F31" i="43" s="1" a="1"/>
  <c r="G203" i="13"/>
  <c r="G217" i="13"/>
  <c r="C30" i="45"/>
  <c r="C32" i="45" s="1" a="1"/>
  <c r="G245" i="13"/>
  <c r="C30" i="34"/>
  <c r="C32" i="34" s="1" a="1"/>
  <c r="F29" i="40"/>
  <c r="F31" i="40" s="1" a="1"/>
  <c r="E173" i="13"/>
  <c r="E203" i="13"/>
  <c r="E148" i="13"/>
  <c r="F154" i="13"/>
  <c r="E191" i="13"/>
  <c r="E245" i="13"/>
  <c r="E137" i="13"/>
  <c r="E168" i="13"/>
  <c r="G238" i="13"/>
  <c r="E241" i="13"/>
  <c r="E223" i="13"/>
  <c r="E175" i="13"/>
  <c r="G196" i="13"/>
  <c r="G161" i="13"/>
  <c r="E229" i="13"/>
  <c r="E205" i="13"/>
  <c r="C32" i="56"/>
  <c r="E240" i="13"/>
  <c r="E154" i="13"/>
  <c r="E204" i="13"/>
  <c r="F210" i="13"/>
  <c r="E163" i="13"/>
  <c r="E185" i="13"/>
  <c r="F29" i="46"/>
  <c r="F31" i="46" s="1" a="1"/>
  <c r="E145" i="13"/>
  <c r="E194" i="13"/>
  <c r="G133" i="13"/>
  <c r="C30" i="41"/>
  <c r="C32" i="41" s="1" a="1"/>
  <c r="E151" i="13"/>
  <c r="G140" i="13"/>
  <c r="F273" i="13"/>
  <c r="H273" i="13" s="1"/>
  <c r="E267" i="13"/>
  <c r="E177" i="13"/>
  <c r="E188" i="13"/>
  <c r="E208" i="13"/>
  <c r="E210" i="13"/>
  <c r="F29" i="45"/>
  <c r="F31" i="45" s="1" a="1"/>
  <c r="E251" i="13"/>
  <c r="E157" i="13"/>
  <c r="E274" i="13"/>
  <c r="G252" i="13"/>
  <c r="C32" i="55"/>
  <c r="F31" i="56"/>
  <c r="E264" i="13"/>
  <c r="E172" i="13"/>
  <c r="E273" i="13"/>
  <c r="E152" i="13"/>
  <c r="E195" i="13"/>
  <c r="F140" i="13"/>
  <c r="E134" i="13"/>
  <c r="E239" i="13"/>
  <c r="F245" i="13"/>
  <c r="H245" i="13" s="1"/>
  <c r="E201" i="13"/>
  <c r="E272" i="13"/>
  <c r="E182" i="13"/>
  <c r="G175" i="13"/>
  <c r="E233" i="13"/>
  <c r="E276" i="13"/>
  <c r="E250" i="13"/>
  <c r="E192" i="13"/>
  <c r="E236" i="13"/>
  <c r="F31" i="54"/>
  <c r="C30" i="32"/>
  <c r="C32" i="32" s="1" a="1"/>
  <c r="E212" i="13"/>
  <c r="C30" i="47"/>
  <c r="C32" i="47" s="1" a="1"/>
  <c r="G231" i="13"/>
  <c r="F29" i="41"/>
  <c r="F31" i="41" s="1" a="1"/>
  <c r="E180" i="13"/>
  <c r="E260" i="13"/>
  <c r="F266" i="13"/>
  <c r="H266" i="13" s="1"/>
  <c r="E170" i="13"/>
  <c r="E263" i="13"/>
  <c r="F29" i="38"/>
  <c r="F31" i="38" s="1" a="1"/>
  <c r="E252" i="13"/>
  <c r="E135" i="13"/>
  <c r="E202" i="13"/>
  <c r="E130" i="13"/>
  <c r="E147" i="13"/>
  <c r="E200" i="13"/>
  <c r="F29" i="31"/>
  <c r="F31" i="31" s="1" a="1"/>
  <c r="C30" i="29"/>
  <c r="C32" i="29" s="1" a="1"/>
  <c r="E150" i="13"/>
  <c r="E226" i="13"/>
  <c r="F29" i="49"/>
  <c r="F31" i="49" s="1" a="1"/>
  <c r="E219" i="13"/>
  <c r="E271" i="13"/>
  <c r="E277" i="13"/>
  <c r="C30" i="52"/>
  <c r="C32" i="52" s="1" a="1"/>
  <c r="F29" i="29"/>
  <c r="F31" i="29" s="1" a="1"/>
  <c r="C30" i="49"/>
  <c r="C32" i="49" s="1" a="1"/>
  <c r="E228" i="13"/>
  <c r="E257" i="13"/>
  <c r="E149" i="13"/>
  <c r="F29" i="30"/>
  <c r="F31" i="30" s="1" a="1"/>
  <c r="C30" i="46"/>
  <c r="C32" i="46" s="1" a="1"/>
  <c r="E178" i="13"/>
  <c r="C30" i="39"/>
  <c r="C32" i="39" s="1" a="1"/>
  <c r="F29" i="32"/>
  <c r="F31" i="32" s="1" a="1"/>
  <c r="E258" i="13"/>
  <c r="E243" i="13"/>
  <c r="E238" i="13"/>
  <c r="E199" i="13"/>
  <c r="E216" i="13"/>
  <c r="E217" i="13"/>
  <c r="C30" i="42"/>
  <c r="C32" i="42" s="1" a="1"/>
  <c r="E209" i="13"/>
  <c r="E248" i="13"/>
  <c r="E220" i="13"/>
  <c r="F29" i="37"/>
  <c r="F31" i="37" s="1" a="1"/>
  <c r="S31" i="14"/>
  <c r="S31" i="19"/>
  <c r="P32" i="19"/>
  <c r="P32" i="14"/>
  <c r="S31" i="8"/>
  <c r="P32" i="8"/>
  <c r="P25" i="2"/>
  <c r="S31" i="18"/>
  <c r="P32" i="18"/>
  <c r="S31" i="12"/>
  <c r="P32" i="16"/>
  <c r="P32" i="9"/>
  <c r="S31" i="16"/>
  <c r="P25" i="4"/>
  <c r="S24" i="3"/>
  <c r="S31" i="9"/>
  <c r="S24" i="2"/>
  <c r="S31" i="17"/>
  <c r="P32" i="17"/>
  <c r="P25" i="5"/>
  <c r="P25" i="3"/>
  <c r="S31" i="10"/>
  <c r="P32" i="12"/>
  <c r="P32" i="11"/>
  <c r="P29" i="6"/>
  <c r="S31" i="7"/>
  <c r="S31" i="15"/>
  <c r="P32" i="15"/>
  <c r="S24" i="5"/>
  <c r="S24" i="4"/>
  <c r="P32" i="10"/>
  <c r="P32" i="7"/>
  <c r="S22" i="1"/>
  <c r="C54" i="13"/>
  <c r="D52" i="13"/>
  <c r="C62" i="13"/>
  <c r="C70" i="13"/>
  <c r="D91" i="13"/>
  <c r="D72" i="13"/>
  <c r="C74" i="13"/>
  <c r="F29" i="25" a="1"/>
  <c r="D6" i="13"/>
  <c r="D9" i="13"/>
  <c r="F29" i="16" a="1"/>
  <c r="C10" i="13"/>
  <c r="D97" i="13"/>
  <c r="C11" i="13"/>
  <c r="C89" i="13"/>
  <c r="C82" i="13"/>
  <c r="D53" i="13"/>
  <c r="D28" i="13"/>
  <c r="D30" i="13"/>
  <c r="D63" i="13"/>
  <c r="C52" i="13"/>
  <c r="C22" i="13"/>
  <c r="C5" i="13"/>
  <c r="D66" i="13"/>
  <c r="D126" i="13"/>
  <c r="C21" i="13"/>
  <c r="D106" i="13"/>
  <c r="C84" i="13"/>
  <c r="C73" i="13"/>
  <c r="D8" i="13"/>
  <c r="D114" i="13"/>
  <c r="D62" i="13"/>
  <c r="D51" i="13"/>
  <c r="D120" i="13"/>
  <c r="F29" i="18" a="1"/>
  <c r="C30" i="24" a="1"/>
  <c r="C30" i="16" a="1"/>
  <c r="C90" i="13"/>
  <c r="F29" i="12" a="1"/>
  <c r="C86" i="13"/>
  <c r="C27" i="6" a="1"/>
  <c r="C60" i="13"/>
  <c r="D21" i="13"/>
  <c r="D20" i="13"/>
  <c r="C94" i="13"/>
  <c r="C34" i="13"/>
  <c r="F29" i="23" a="1"/>
  <c r="C23" i="13"/>
  <c r="D12" i="13"/>
  <c r="C117" i="13"/>
  <c r="C122" i="13"/>
  <c r="D121" i="13"/>
  <c r="D35" i="13"/>
  <c r="C116" i="13"/>
  <c r="D87" i="13"/>
  <c r="F22" i="5" a="1"/>
  <c r="C58" i="13"/>
  <c r="C112" i="13"/>
  <c r="C32" i="13"/>
  <c r="D93" i="13"/>
  <c r="D94" i="13"/>
  <c r="D18" i="13"/>
  <c r="C83" i="13"/>
  <c r="D29" i="13"/>
  <c r="C67" i="13"/>
  <c r="C30" i="17" a="1"/>
  <c r="F29" i="7" a="1"/>
  <c r="D71" i="13"/>
  <c r="C23" i="4" a="1"/>
  <c r="D81" i="13"/>
  <c r="C97" i="13"/>
  <c r="C19" i="13"/>
  <c r="F22" i="4" a="1"/>
  <c r="C99" i="13"/>
  <c r="D16" i="13"/>
  <c r="C33" i="13"/>
  <c r="C55" i="13"/>
  <c r="D122" i="13"/>
  <c r="F29" i="21" a="1"/>
  <c r="D49" i="13"/>
  <c r="D65" i="13"/>
  <c r="C57" i="13"/>
  <c r="C98" i="13"/>
  <c r="C85" i="13"/>
  <c r="C95" i="13"/>
  <c r="D33" i="13"/>
  <c r="D77" i="13"/>
  <c r="C118" i="13"/>
  <c r="C38" i="13"/>
  <c r="C31" i="13"/>
  <c r="C15" i="13"/>
  <c r="D13" i="13"/>
  <c r="D61" i="13"/>
  <c r="C71" i="13"/>
  <c r="C45" i="13"/>
  <c r="D109" i="13"/>
  <c r="C93" i="13"/>
  <c r="C6" i="13"/>
  <c r="D124" i="13"/>
  <c r="D32" i="13"/>
  <c r="D83" i="13"/>
  <c r="C30" i="15" a="1"/>
  <c r="D102" i="13"/>
  <c r="C30" i="10" a="1"/>
  <c r="D27" i="13"/>
  <c r="D84" i="13"/>
  <c r="C88" i="13"/>
  <c r="C30" i="8" a="1"/>
  <c r="C30" i="18" a="1"/>
  <c r="D39" i="13"/>
  <c r="C64" i="13"/>
  <c r="C7" i="13"/>
  <c r="C108" i="13"/>
  <c r="D96" i="13"/>
  <c r="C18" i="13"/>
  <c r="C30" i="14" a="1"/>
  <c r="D118" i="13"/>
  <c r="D74" i="13"/>
  <c r="C39" i="13"/>
  <c r="C46" i="13"/>
  <c r="C110" i="13"/>
  <c r="D58" i="13"/>
  <c r="C80" i="13"/>
  <c r="F29" i="24" a="1"/>
  <c r="D115" i="13"/>
  <c r="C92" i="13"/>
  <c r="D10" i="13"/>
  <c r="D34" i="13"/>
  <c r="D40" i="13"/>
  <c r="C96" i="13"/>
  <c r="C30" i="7" a="1"/>
  <c r="D26" i="13"/>
  <c r="D104" i="13"/>
  <c r="D31" i="13"/>
  <c r="C104" i="13"/>
  <c r="C30" i="25" a="1"/>
  <c r="F29" i="26" a="1"/>
  <c r="D4" i="13"/>
  <c r="F29" i="28" a="1"/>
  <c r="F29" i="22" a="1"/>
  <c r="D48" i="13"/>
  <c r="C42" i="13"/>
  <c r="D90" i="13"/>
  <c r="D36" i="13"/>
  <c r="C72" i="13"/>
  <c r="D24" i="13"/>
  <c r="D123" i="13"/>
  <c r="C109" i="13"/>
  <c r="C91" i="13"/>
  <c r="C101" i="13"/>
  <c r="D78" i="13"/>
  <c r="C75" i="13"/>
  <c r="D103" i="13"/>
  <c r="C102" i="13"/>
  <c r="C30" i="19" a="1"/>
  <c r="C119" i="13"/>
  <c r="C20" i="13"/>
  <c r="D70" i="13"/>
  <c r="C87" i="13"/>
  <c r="C16" i="13"/>
  <c r="C47" i="13"/>
  <c r="D54" i="13"/>
  <c r="C29" i="13"/>
  <c r="C126" i="13"/>
  <c r="D76" i="13"/>
  <c r="C26" i="13"/>
  <c r="C68" i="13"/>
  <c r="D86" i="13"/>
  <c r="D99" i="13"/>
  <c r="F29" i="17" a="1"/>
  <c r="D73" i="13"/>
  <c r="C59" i="13"/>
  <c r="C25" i="13"/>
  <c r="C30" i="20" a="1"/>
  <c r="C3" i="13"/>
  <c r="C50" i="13"/>
  <c r="C121" i="13"/>
  <c r="C124" i="13"/>
  <c r="D92" i="13"/>
  <c r="D37" i="13"/>
  <c r="F29" i="11" a="1"/>
  <c r="C114" i="13"/>
  <c r="C37" i="13"/>
  <c r="D50" i="13"/>
  <c r="D107" i="13"/>
  <c r="D56" i="13"/>
  <c r="D68" i="13"/>
  <c r="C30" i="26" a="1"/>
  <c r="C12" i="13"/>
  <c r="D23" i="13"/>
  <c r="D5" i="13"/>
  <c r="C49" i="13"/>
  <c r="C40" i="13"/>
  <c r="C44" i="13"/>
  <c r="D89" i="13"/>
  <c r="C30" i="23" a="1"/>
  <c r="F29" i="15" a="1"/>
  <c r="C100" i="13"/>
  <c r="D80" i="13"/>
  <c r="C125" i="13"/>
  <c r="D116" i="13"/>
  <c r="F29" i="14" a="1"/>
  <c r="D88" i="13"/>
  <c r="D44" i="13"/>
  <c r="C56" i="13"/>
  <c r="C35" i="13"/>
  <c r="D7" i="13"/>
  <c r="C30" i="13"/>
  <c r="C77" i="13"/>
  <c r="C14" i="13"/>
  <c r="C30" i="9" a="1"/>
  <c r="D38" i="13"/>
  <c r="D111" i="13"/>
  <c r="D55" i="13"/>
  <c r="C61" i="13"/>
  <c r="D64" i="13"/>
  <c r="C81" i="13"/>
  <c r="D42" i="13"/>
  <c r="C120" i="13"/>
  <c r="C78" i="13"/>
  <c r="D17" i="13"/>
  <c r="F29" i="10" a="1"/>
  <c r="F29" i="8" a="1"/>
  <c r="C4" i="13"/>
  <c r="D47" i="13"/>
  <c r="D46" i="13"/>
  <c r="D75" i="13"/>
  <c r="C41" i="13"/>
  <c r="D25" i="13"/>
  <c r="D43" i="13"/>
  <c r="D82" i="13"/>
  <c r="D125" i="13"/>
  <c r="C23" i="5" a="1"/>
  <c r="D108" i="13"/>
  <c r="C66" i="13"/>
  <c r="D119" i="13"/>
  <c r="C27" i="13"/>
  <c r="C24" i="13"/>
  <c r="C30" i="21" a="1"/>
  <c r="C63" i="13"/>
  <c r="C43" i="13"/>
  <c r="D85" i="13"/>
  <c r="C123" i="13"/>
  <c r="D69" i="13"/>
  <c r="D95" i="13"/>
  <c r="D117" i="13"/>
  <c r="C111" i="13"/>
  <c r="D110" i="13"/>
  <c r="F29" i="9" a="1"/>
  <c r="C30" i="22" a="1"/>
  <c r="F26" i="6" a="1"/>
  <c r="C28" i="13"/>
  <c r="C106" i="13"/>
  <c r="D60" i="13"/>
  <c r="C69" i="13"/>
  <c r="D3" i="13"/>
  <c r="C107" i="13"/>
  <c r="C76" i="13"/>
  <c r="D79" i="13"/>
  <c r="D11" i="13"/>
  <c r="C36" i="13"/>
  <c r="D100" i="13"/>
  <c r="C30" i="28" a="1"/>
  <c r="D14" i="13"/>
  <c r="C30" i="12" a="1"/>
  <c r="C103" i="13"/>
  <c r="C30" i="11" a="1"/>
  <c r="D45" i="13"/>
  <c r="D112" i="13"/>
  <c r="C65" i="13"/>
  <c r="D15" i="13"/>
  <c r="C51" i="13"/>
  <c r="F29" i="20" a="1"/>
  <c r="D101" i="13"/>
  <c r="C17" i="13"/>
  <c r="D98" i="13"/>
  <c r="C13" i="13"/>
  <c r="D22" i="13"/>
  <c r="D57" i="13"/>
  <c r="C79" i="13"/>
  <c r="D113" i="13"/>
  <c r="D19" i="13"/>
  <c r="D105" i="13"/>
  <c r="C9" i="13"/>
  <c r="C48" i="13"/>
  <c r="D41" i="13"/>
  <c r="D67" i="13"/>
  <c r="C53" i="13"/>
  <c r="C105" i="13"/>
  <c r="C8" i="13"/>
  <c r="C115" i="13"/>
  <c r="C113" i="13"/>
  <c r="F29" i="19" a="1"/>
  <c r="D59" i="13"/>
  <c r="H210" i="13" l="1"/>
  <c r="H203" i="13"/>
  <c r="H196" i="13"/>
  <c r="J214" i="13"/>
  <c r="H3" i="79"/>
  <c r="G5" i="79"/>
  <c r="H189" i="13"/>
  <c r="M216" i="13"/>
  <c r="M217" i="13" s="1"/>
  <c r="L216" i="13"/>
  <c r="L217" i="13" s="1"/>
  <c r="K216" i="13"/>
  <c r="H182" i="13"/>
  <c r="H175" i="13"/>
  <c r="H168" i="13"/>
  <c r="J183" i="13"/>
  <c r="G3" i="79"/>
  <c r="H161" i="13"/>
  <c r="H154" i="13"/>
  <c r="H147" i="13"/>
  <c r="H140" i="13"/>
  <c r="K185" i="13"/>
  <c r="M185" i="13"/>
  <c r="M186" i="13" s="1"/>
  <c r="L185" i="13"/>
  <c r="L186" i="13" s="1"/>
  <c r="H133" i="13"/>
  <c r="F31" i="41"/>
  <c r="C32" i="48"/>
  <c r="C32" i="49"/>
  <c r="F31" i="43"/>
  <c r="C32" i="53"/>
  <c r="C32" i="44"/>
  <c r="C32" i="30"/>
  <c r="F31" i="29"/>
  <c r="C32" i="47"/>
  <c r="F31" i="44"/>
  <c r="C32" i="52"/>
  <c r="C32" i="41"/>
  <c r="F31" i="36"/>
  <c r="C32" i="51"/>
  <c r="C32" i="32"/>
  <c r="F31" i="53"/>
  <c r="C32" i="36"/>
  <c r="F31" i="32"/>
  <c r="F31" i="37"/>
  <c r="C32" i="39"/>
  <c r="F31" i="38"/>
  <c r="F31" i="45"/>
  <c r="F31" i="48"/>
  <c r="F31" i="51"/>
  <c r="F31" i="49"/>
  <c r="F31" i="46"/>
  <c r="F31" i="40"/>
  <c r="C32" i="43"/>
  <c r="F31" i="52"/>
  <c r="F31" i="39"/>
  <c r="C32" i="46"/>
  <c r="C32" i="34"/>
  <c r="C32" i="50"/>
  <c r="F31" i="34"/>
  <c r="F31" i="33"/>
  <c r="C32" i="31"/>
  <c r="F31" i="30"/>
  <c r="F31" i="50"/>
  <c r="C32" i="37"/>
  <c r="C32" i="42"/>
  <c r="C32" i="29"/>
  <c r="C32" i="45"/>
  <c r="F31" i="47"/>
  <c r="C32" i="38"/>
  <c r="F31" i="31"/>
  <c r="C32" i="40"/>
  <c r="F31" i="42"/>
  <c r="C32" i="33"/>
  <c r="I155" i="13"/>
  <c r="F2" i="79" s="1"/>
  <c r="I153" i="13"/>
  <c r="J155" i="13"/>
  <c r="J124" i="13"/>
  <c r="E5" i="79" s="1"/>
  <c r="I124" i="13"/>
  <c r="E2" i="79" s="1"/>
  <c r="I122" i="13"/>
  <c r="I30" i="13"/>
  <c r="I91" i="13"/>
  <c r="J93" i="13"/>
  <c r="D5" i="79" s="1"/>
  <c r="I93" i="13"/>
  <c r="D2" i="79" s="1"/>
  <c r="I61" i="13"/>
  <c r="E20" i="13"/>
  <c r="F98" i="13"/>
  <c r="E92" i="13"/>
  <c r="E80" i="13"/>
  <c r="E105" i="13"/>
  <c r="E44" i="13"/>
  <c r="F29" i="8"/>
  <c r="F31" i="8" s="1" a="1"/>
  <c r="F29" i="25"/>
  <c r="F31" i="25" s="1" a="1"/>
  <c r="E11" i="13"/>
  <c r="E123" i="13"/>
  <c r="E24" i="13"/>
  <c r="C30" i="26"/>
  <c r="C32" i="26" s="1" a="1"/>
  <c r="F29" i="10"/>
  <c r="C30" i="8"/>
  <c r="E7" i="13"/>
  <c r="E87" i="13"/>
  <c r="F26" i="6"/>
  <c r="F28" i="6" s="1" a="1"/>
  <c r="E41" i="13"/>
  <c r="E37" i="13"/>
  <c r="E66" i="13"/>
  <c r="F42" i="13"/>
  <c r="E36" i="13"/>
  <c r="E79" i="13"/>
  <c r="E17" i="13"/>
  <c r="E103" i="13"/>
  <c r="E74" i="13"/>
  <c r="F29" i="12"/>
  <c r="F31" i="12" s="1" a="1"/>
  <c r="E50" i="13"/>
  <c r="F56" i="13"/>
  <c r="C30" i="28"/>
  <c r="C32" i="28" s="1" a="1"/>
  <c r="F29" i="28"/>
  <c r="F31" i="28" s="1" a="1"/>
  <c r="G105" i="13"/>
  <c r="E98" i="13"/>
  <c r="E40" i="13"/>
  <c r="E69" i="13"/>
  <c r="F22" i="5"/>
  <c r="F24" i="5" s="1" a="1"/>
  <c r="E107" i="13"/>
  <c r="E21" i="13"/>
  <c r="G49" i="13"/>
  <c r="E6" i="13"/>
  <c r="C23" i="4"/>
  <c r="C25" i="4" s="1" a="1"/>
  <c r="E13" i="13"/>
  <c r="C30" i="12"/>
  <c r="C32" i="12" s="1" a="1"/>
  <c r="F29" i="19"/>
  <c r="F31" i="19" s="1" a="1"/>
  <c r="E93" i="13"/>
  <c r="D1" i="13"/>
  <c r="G126" i="13"/>
  <c r="E54" i="13"/>
  <c r="E8" i="13"/>
  <c r="F14" i="13"/>
  <c r="E16" i="13"/>
  <c r="E84" i="13"/>
  <c r="E39" i="13"/>
  <c r="E88" i="13"/>
  <c r="E125" i="13"/>
  <c r="E94" i="13"/>
  <c r="E101" i="13"/>
  <c r="E78" i="13"/>
  <c r="F84" i="13"/>
  <c r="E3" i="13"/>
  <c r="F7" i="13"/>
  <c r="B1" i="13"/>
  <c r="I32" i="13"/>
  <c r="B2" i="79" s="1"/>
  <c r="F29" i="23"/>
  <c r="F31" i="23" s="1" a="1"/>
  <c r="C30" i="11"/>
  <c r="C32" i="11" s="1" a="1"/>
  <c r="E46" i="13"/>
  <c r="E71" i="13"/>
  <c r="F77" i="13"/>
  <c r="E77" i="13"/>
  <c r="E42" i="13"/>
  <c r="E122" i="13"/>
  <c r="E73" i="13"/>
  <c r="J63" i="13"/>
  <c r="C5" i="79" s="1"/>
  <c r="F29" i="26"/>
  <c r="F31" i="26" s="1" a="1"/>
  <c r="E60" i="13"/>
  <c r="E29" i="13"/>
  <c r="F35" i="13"/>
  <c r="E27" i="13"/>
  <c r="C30" i="24"/>
  <c r="F29" i="14"/>
  <c r="E75" i="13"/>
  <c r="E9" i="13"/>
  <c r="E49" i="13"/>
  <c r="G112" i="13"/>
  <c r="G119" i="13"/>
  <c r="E14" i="13"/>
  <c r="E55" i="13"/>
  <c r="G98" i="13"/>
  <c r="E30" i="13"/>
  <c r="E58" i="13"/>
  <c r="C27" i="6"/>
  <c r="F70" i="13"/>
  <c r="E64" i="13"/>
  <c r="E102" i="13"/>
  <c r="E67" i="13"/>
  <c r="E62" i="13"/>
  <c r="G70" i="13"/>
  <c r="F29" i="18"/>
  <c r="E108" i="13"/>
  <c r="E70" i="13"/>
  <c r="F112" i="13"/>
  <c r="E106" i="13"/>
  <c r="F29" i="11"/>
  <c r="C30" i="7"/>
  <c r="C30" i="14"/>
  <c r="E63" i="13"/>
  <c r="C23" i="5"/>
  <c r="F29" i="9"/>
  <c r="E34" i="13"/>
  <c r="E32" i="13"/>
  <c r="C30" i="15"/>
  <c r="E10" i="13"/>
  <c r="C30" i="19"/>
  <c r="E119" i="13"/>
  <c r="E97" i="13"/>
  <c r="F29" i="22"/>
  <c r="I63" i="13"/>
  <c r="C2" i="79" s="1"/>
  <c r="E33" i="13"/>
  <c r="E110" i="13"/>
  <c r="E126" i="13"/>
  <c r="E61" i="13"/>
  <c r="E38" i="13"/>
  <c r="E90" i="13"/>
  <c r="E91" i="13"/>
  <c r="G56" i="13"/>
  <c r="E56" i="13"/>
  <c r="G84" i="13"/>
  <c r="E53" i="13"/>
  <c r="F126" i="13"/>
  <c r="E120" i="13"/>
  <c r="E31" i="13"/>
  <c r="F29" i="17"/>
  <c r="E118" i="13"/>
  <c r="E116" i="13"/>
  <c r="G77" i="13"/>
  <c r="E35" i="13"/>
  <c r="F29" i="24"/>
  <c r="E81" i="13"/>
  <c r="E121" i="13"/>
  <c r="G21" i="13"/>
  <c r="F91" i="13"/>
  <c r="E85" i="13"/>
  <c r="E25" i="13"/>
  <c r="E28" i="13"/>
  <c r="E82" i="13"/>
  <c r="C30" i="23"/>
  <c r="G28" i="13"/>
  <c r="E109" i="13"/>
  <c r="C30" i="18"/>
  <c r="E23" i="13"/>
  <c r="C30" i="16"/>
  <c r="E43" i="13"/>
  <c r="F49" i="13"/>
  <c r="E99" i="13"/>
  <c r="F105" i="13"/>
  <c r="E48" i="13"/>
  <c r="E115" i="13"/>
  <c r="E52" i="13"/>
  <c r="E96" i="13"/>
  <c r="E4" i="13"/>
  <c r="C30" i="25"/>
  <c r="E72" i="13"/>
  <c r="E47" i="13"/>
  <c r="G35" i="13"/>
  <c r="E112" i="13"/>
  <c r="G91" i="13"/>
  <c r="F29" i="7"/>
  <c r="C30" i="20"/>
  <c r="F29" i="15"/>
  <c r="E45" i="13"/>
  <c r="C1" i="13"/>
  <c r="G7" i="13"/>
  <c r="J32" i="13"/>
  <c r="B5" i="79" s="1"/>
  <c r="C30" i="10"/>
  <c r="E5" i="13"/>
  <c r="F22" i="4"/>
  <c r="E83" i="13"/>
  <c r="E57" i="13"/>
  <c r="F63" i="13"/>
  <c r="C30" i="22"/>
  <c r="C30" i="17"/>
  <c r="E104" i="13"/>
  <c r="E51" i="13"/>
  <c r="E117" i="13"/>
  <c r="E100" i="13"/>
  <c r="E95" i="13"/>
  <c r="E76" i="13"/>
  <c r="G63" i="13"/>
  <c r="G14" i="13"/>
  <c r="C30" i="21"/>
  <c r="E59" i="13"/>
  <c r="E65" i="13"/>
  <c r="E89" i="13"/>
  <c r="E68" i="13"/>
  <c r="F29" i="20"/>
  <c r="E111" i="13"/>
  <c r="E19" i="13"/>
  <c r="F119" i="13"/>
  <c r="E113" i="13"/>
  <c r="C30" i="9"/>
  <c r="E12" i="13"/>
  <c r="F29" i="16"/>
  <c r="F29" i="21"/>
  <c r="G42" i="13"/>
  <c r="E86" i="13"/>
  <c r="E18" i="13"/>
  <c r="E22" i="13"/>
  <c r="F28" i="13"/>
  <c r="E26" i="13"/>
  <c r="E124" i="13"/>
  <c r="E114" i="13"/>
  <c r="F21" i="13"/>
  <c r="E15" i="13"/>
  <c r="F31" i="24" a="1"/>
  <c r="C32" i="15" a="1"/>
  <c r="C32" i="19" a="1"/>
  <c r="F31" i="16" a="1"/>
  <c r="C29" i="6" a="1"/>
  <c r="F31" i="14" a="1"/>
  <c r="F31" i="20" a="1"/>
  <c r="C32" i="21" a="1"/>
  <c r="C32" i="17" a="1"/>
  <c r="F31" i="7" a="1"/>
  <c r="C32" i="24" a="1"/>
  <c r="C32" i="16" a="1"/>
  <c r="F31" i="11" a="1"/>
  <c r="C32" i="18" a="1"/>
  <c r="C32" i="25" a="1"/>
  <c r="C32" i="10" a="1"/>
  <c r="C32" i="7" a="1"/>
  <c r="F31" i="22" a="1"/>
  <c r="F24" i="4" a="1"/>
  <c r="C32" i="9" a="1"/>
  <c r="C32" i="14" a="1"/>
  <c r="C25" i="5" a="1"/>
  <c r="F31" i="21" a="1"/>
  <c r="F31" i="9" a="1"/>
  <c r="F31" i="17" a="1"/>
  <c r="C32" i="20" a="1"/>
  <c r="C32" i="22" a="1"/>
  <c r="F31" i="10" a="1"/>
  <c r="F31" i="15" a="1"/>
  <c r="C32" i="8" a="1"/>
  <c r="C32" i="23" a="1"/>
  <c r="F31" i="18" a="1"/>
  <c r="N217" i="13" l="1"/>
  <c r="F5" i="79"/>
  <c r="K5" i="79" s="1"/>
  <c r="K2" i="79"/>
  <c r="N186" i="13"/>
  <c r="J153" i="13"/>
  <c r="F3" i="79"/>
  <c r="H126" i="13"/>
  <c r="H119" i="13"/>
  <c r="H112" i="13"/>
  <c r="H105" i="13"/>
  <c r="M155" i="13"/>
  <c r="M156" i="13" s="1"/>
  <c r="L155" i="13"/>
  <c r="L156" i="13" s="1"/>
  <c r="K155" i="13"/>
  <c r="J122" i="13"/>
  <c r="E3" i="79"/>
  <c r="H98" i="13"/>
  <c r="M124" i="13"/>
  <c r="M125" i="13" s="1"/>
  <c r="L124" i="13"/>
  <c r="L125" i="13" s="1"/>
  <c r="K124" i="13"/>
  <c r="J91" i="13"/>
  <c r="D3" i="79"/>
  <c r="J61" i="13"/>
  <c r="C3" i="79"/>
  <c r="J30" i="13"/>
  <c r="B3" i="79"/>
  <c r="H91" i="13"/>
  <c r="H84" i="13"/>
  <c r="M93" i="13"/>
  <c r="M94" i="13" s="1"/>
  <c r="L93" i="13"/>
  <c r="L94" i="13" s="1"/>
  <c r="K93" i="13"/>
  <c r="H77" i="13"/>
  <c r="H70" i="13"/>
  <c r="H21" i="13"/>
  <c r="H63" i="13"/>
  <c r="H28" i="13"/>
  <c r="E1" i="13"/>
  <c r="H7" i="13"/>
  <c r="H49" i="13"/>
  <c r="C32" i="22"/>
  <c r="F31" i="17"/>
  <c r="F31" i="9"/>
  <c r="F24" i="5"/>
  <c r="C32" i="26"/>
  <c r="F31" i="25"/>
  <c r="F31" i="8"/>
  <c r="F31" i="15"/>
  <c r="F31" i="10"/>
  <c r="C32" i="20"/>
  <c r="F31" i="7"/>
  <c r="C25" i="5"/>
  <c r="F31" i="16"/>
  <c r="C32" i="9"/>
  <c r="F31" i="22"/>
  <c r="F31" i="19"/>
  <c r="C29" i="6"/>
  <c r="C32" i="12"/>
  <c r="F31" i="28"/>
  <c r="C32" i="10"/>
  <c r="C32" i="28"/>
  <c r="C32" i="25"/>
  <c r="C32" i="18"/>
  <c r="F31" i="24"/>
  <c r="C32" i="19"/>
  <c r="C32" i="11"/>
  <c r="C25" i="4"/>
  <c r="F28" i="6"/>
  <c r="F31" i="14"/>
  <c r="C32" i="17"/>
  <c r="F31" i="21"/>
  <c r="C32" i="21"/>
  <c r="C32" i="14"/>
  <c r="F24" i="4"/>
  <c r="C32" i="7"/>
  <c r="C32" i="16"/>
  <c r="F31" i="11"/>
  <c r="C32" i="24"/>
  <c r="F31" i="23"/>
  <c r="F31" i="20"/>
  <c r="C32" i="15"/>
  <c r="F31" i="12"/>
  <c r="C32" i="23"/>
  <c r="F31" i="18"/>
  <c r="F31" i="26"/>
  <c r="C32" i="8"/>
  <c r="M63" i="13"/>
  <c r="M64" i="13" s="1"/>
  <c r="K63" i="13"/>
  <c r="L63" i="13"/>
  <c r="L64" i="13" s="1"/>
  <c r="H35" i="13"/>
  <c r="H56" i="13"/>
  <c r="H42" i="13"/>
  <c r="L32" i="13"/>
  <c r="L33" i="13" s="1"/>
  <c r="K32" i="13"/>
  <c r="M32" i="13"/>
  <c r="M33" i="13" s="1"/>
  <c r="H14" i="13"/>
  <c r="N220" i="13" l="1"/>
  <c r="H4" i="79"/>
  <c r="H6" i="79" s="1"/>
  <c r="N189" i="13"/>
  <c r="G4" i="79"/>
  <c r="G6" i="79" s="1"/>
  <c r="N156" i="13"/>
  <c r="N94" i="13"/>
  <c r="N125" i="13"/>
  <c r="K3" i="79"/>
  <c r="N64" i="13"/>
  <c r="N33" i="13"/>
  <c r="N159" i="13" l="1"/>
  <c r="F4" i="79"/>
  <c r="F6" i="79" s="1"/>
  <c r="N128" i="13"/>
  <c r="E4" i="79"/>
  <c r="E6" i="79" s="1"/>
  <c r="N97" i="13"/>
  <c r="D4" i="79"/>
  <c r="D6" i="79" s="1"/>
  <c r="N67" i="13"/>
  <c r="C4" i="79"/>
  <c r="C6" i="79" s="1"/>
  <c r="N36" i="13"/>
  <c r="B4" i="79"/>
  <c r="B6" i="79" l="1"/>
  <c r="K6" i="79" s="1"/>
  <c r="K4" i="79"/>
</calcChain>
</file>

<file path=xl/sharedStrings.xml><?xml version="1.0" encoding="utf-8"?>
<sst xmlns="http://schemas.openxmlformats.org/spreadsheetml/2006/main" count="42290" uniqueCount="3305">
  <si>
    <t>حركة الصندوق</t>
  </si>
  <si>
    <t>العملية</t>
  </si>
  <si>
    <t>البيان</t>
  </si>
  <si>
    <t>اللبناني</t>
  </si>
  <si>
    <t>الدولار</t>
  </si>
  <si>
    <t>مبيع $</t>
  </si>
  <si>
    <t>بيع</t>
  </si>
  <si>
    <t>جرد اول النهار</t>
  </si>
  <si>
    <t>جرد اخر النهار</t>
  </si>
  <si>
    <t>الفئة دولار</t>
  </si>
  <si>
    <t>العدد</t>
  </si>
  <si>
    <t>المجموع</t>
  </si>
  <si>
    <t>الفئة لبناني</t>
  </si>
  <si>
    <t>سبراي</t>
  </si>
  <si>
    <t>غطاء فينيسيا</t>
  </si>
  <si>
    <t>-</t>
  </si>
  <si>
    <t>محمود سلامة</t>
  </si>
  <si>
    <t>ابو حسين سلامة</t>
  </si>
  <si>
    <t>وجيه</t>
  </si>
  <si>
    <t>جوان حصر وايزي</t>
  </si>
  <si>
    <t>تلزيق بلاط وطني</t>
  </si>
  <si>
    <t>حركة الصندوق ل.ل</t>
  </si>
  <si>
    <t>مسكة فيتاس</t>
  </si>
  <si>
    <t>حركة الصندوق $</t>
  </si>
  <si>
    <t>خلاط دوش+سكر</t>
  </si>
  <si>
    <t>الفرق</t>
  </si>
  <si>
    <t>طابة سوداء</t>
  </si>
  <si>
    <t>قطع وصل</t>
  </si>
  <si>
    <t>مصاريف</t>
  </si>
  <si>
    <t>بنزين ابراهيم</t>
  </si>
  <si>
    <t>عنق</t>
  </si>
  <si>
    <t>نربيج شطافة</t>
  </si>
  <si>
    <t>سوناكس</t>
  </si>
  <si>
    <t>ورق حف</t>
  </si>
  <si>
    <t>علبة باتكس</t>
  </si>
  <si>
    <t>بنزين عبد</t>
  </si>
  <si>
    <t>تطويلة غروهي</t>
  </si>
  <si>
    <t>تفلون</t>
  </si>
  <si>
    <t>نربيج غاز وحبسة</t>
  </si>
  <si>
    <t>احمد القيسي</t>
  </si>
  <si>
    <t>سحب</t>
  </si>
  <si>
    <t>للحاج اشتراك</t>
  </si>
  <si>
    <t>بطاريات</t>
  </si>
  <si>
    <t>بنزين حسام</t>
  </si>
  <si>
    <t>شبك ورباطات</t>
  </si>
  <si>
    <t>سيليكون شفاف</t>
  </si>
  <si>
    <t>رزيستنس</t>
  </si>
  <si>
    <t>عبد حمر ا</t>
  </si>
  <si>
    <t>حسن سعادة</t>
  </si>
  <si>
    <t>ديسك حديد2</t>
  </si>
  <si>
    <t>ناصر</t>
  </si>
  <si>
    <t>مصفايتين</t>
  </si>
  <si>
    <t>مفك</t>
  </si>
  <si>
    <t>رمل و ترابة</t>
  </si>
  <si>
    <t>مع ابراهيم</t>
  </si>
  <si>
    <t xml:space="preserve">تصليح دولاب </t>
  </si>
  <si>
    <t>مطابقة</t>
  </si>
  <si>
    <t>من الحاج</t>
  </si>
  <si>
    <t>كهرباء</t>
  </si>
  <si>
    <t>مستودع الناعمة 4</t>
  </si>
  <si>
    <t>مستودع الناعمة 5</t>
  </si>
  <si>
    <t>لقمان</t>
  </si>
  <si>
    <t>رمل</t>
  </si>
  <si>
    <t>فرشاية</t>
  </si>
  <si>
    <t>عماد شعبان</t>
  </si>
  <si>
    <t>قازان 100 فيلوكس</t>
  </si>
  <si>
    <t>غطاء ريغار</t>
  </si>
  <si>
    <t>متر</t>
  </si>
  <si>
    <t>مرتجع حجر</t>
  </si>
  <si>
    <t>باقي رمل</t>
  </si>
  <si>
    <t>قلبين ايطالي</t>
  </si>
  <si>
    <t>قلب</t>
  </si>
  <si>
    <t>تلوينة</t>
  </si>
  <si>
    <t>زراعي</t>
  </si>
  <si>
    <t>خرطوشة فلتر</t>
  </si>
  <si>
    <t>بلال مكداشي</t>
  </si>
  <si>
    <t>سيليكون</t>
  </si>
  <si>
    <t>سكر دوبل</t>
  </si>
  <si>
    <t>علي اكشاي</t>
  </si>
  <si>
    <t>موتير غسالة ستانلس</t>
  </si>
  <si>
    <t>محمد الطير</t>
  </si>
  <si>
    <t>براغي</t>
  </si>
  <si>
    <t>موتير ليو حصان</t>
  </si>
  <si>
    <t>غطاء كرسي</t>
  </si>
  <si>
    <t>نواعم</t>
  </si>
  <si>
    <t>مهدي</t>
  </si>
  <si>
    <t>قازان غاز</t>
  </si>
  <si>
    <t>بيد م. علي</t>
  </si>
  <si>
    <t>مسكة باب+قفل</t>
  </si>
  <si>
    <t>باكس 18</t>
  </si>
  <si>
    <t>احمد الديري</t>
  </si>
  <si>
    <t>ماي للمحل</t>
  </si>
  <si>
    <t>حجر 10</t>
  </si>
  <si>
    <t>جهاد موتير 3/4</t>
  </si>
  <si>
    <t>سبراي+ترابة س</t>
  </si>
  <si>
    <t>مع الحاج</t>
  </si>
  <si>
    <t>مملوك</t>
  </si>
  <si>
    <t>تنر</t>
  </si>
  <si>
    <t>ابو حسن صالح</t>
  </si>
  <si>
    <t>بنزين</t>
  </si>
  <si>
    <t>اكياس ردم</t>
  </si>
  <si>
    <t>خلاط مجلى برم</t>
  </si>
  <si>
    <t>ابو هشام</t>
  </si>
  <si>
    <t>محمد فواز</t>
  </si>
  <si>
    <t>عزقة 8ملم</t>
  </si>
  <si>
    <t>قنينة 100</t>
  </si>
  <si>
    <t>قازان تيرمو</t>
  </si>
  <si>
    <t>بيد الحاج</t>
  </si>
  <si>
    <t>عثمان سوبره</t>
  </si>
  <si>
    <t xml:space="preserve">عدة جنب وسكر </t>
  </si>
  <si>
    <t>حنفية وعنق</t>
  </si>
  <si>
    <t>مسكة دوش ونربيج</t>
  </si>
  <si>
    <t>قطرون</t>
  </si>
  <si>
    <t>اصبع بي يو</t>
  </si>
  <si>
    <t>حنفية غسالة</t>
  </si>
  <si>
    <t>احمد حلمي</t>
  </si>
  <si>
    <t>نربيج غاز</t>
  </si>
  <si>
    <t>كيلو ترابة بيضاء</t>
  </si>
  <si>
    <t>مطابق</t>
  </si>
  <si>
    <t>عودة وقاروط</t>
  </si>
  <si>
    <t>ابو عبدو</t>
  </si>
  <si>
    <t>مسكة شطافة</t>
  </si>
  <si>
    <t>03-04</t>
  </si>
  <si>
    <t>طابة</t>
  </si>
  <si>
    <t>كبايات وكلينكس</t>
  </si>
  <si>
    <t>مسكة سجب</t>
  </si>
  <si>
    <t>موتير حصام ليو</t>
  </si>
  <si>
    <t>مفتاح</t>
  </si>
  <si>
    <t>الديري</t>
  </si>
  <si>
    <t>احمد 3</t>
  </si>
  <si>
    <t>تلزيق ورق</t>
  </si>
  <si>
    <t>مكنة لحام و تلحيم</t>
  </si>
  <si>
    <t>شطافة</t>
  </si>
  <si>
    <t>ابو علي كبه</t>
  </si>
  <si>
    <t>قفل</t>
  </si>
  <si>
    <t>ابو خليل</t>
  </si>
  <si>
    <t>جاهزة</t>
  </si>
  <si>
    <t>حسين شري</t>
  </si>
  <si>
    <t>مجموعة دوش</t>
  </si>
  <si>
    <t>موتير نص ليو</t>
  </si>
  <si>
    <t>مسكة خلاط</t>
  </si>
  <si>
    <t>عدي</t>
  </si>
  <si>
    <t>محمد قيسي</t>
  </si>
  <si>
    <t>حجر</t>
  </si>
  <si>
    <t>تلحيم 40</t>
  </si>
  <si>
    <t>زيت</t>
  </si>
  <si>
    <t>تلحيم</t>
  </si>
  <si>
    <t>قلب ومسكة</t>
  </si>
  <si>
    <t>محاسب الشركة</t>
  </si>
  <si>
    <t>سايبس</t>
  </si>
  <si>
    <t>واصف سنو</t>
  </si>
  <si>
    <t>نربيج ايطالي</t>
  </si>
  <si>
    <t>مطابق $ول.ل</t>
  </si>
  <si>
    <t>حسين السيد</t>
  </si>
  <si>
    <t>ترابة</t>
  </si>
  <si>
    <t>حديد</t>
  </si>
  <si>
    <t>بويا</t>
  </si>
  <si>
    <t>نحاته</t>
  </si>
  <si>
    <t>الفاتح</t>
  </si>
  <si>
    <t>بلاستيك</t>
  </si>
  <si>
    <t>سكر وشطافة</t>
  </si>
  <si>
    <t>خلاط</t>
  </si>
  <si>
    <t>كوع ذكر</t>
  </si>
  <si>
    <t>عنق مجلى</t>
  </si>
  <si>
    <t>ايبو</t>
  </si>
  <si>
    <t>رواتب</t>
  </si>
  <si>
    <t>04-04</t>
  </si>
  <si>
    <t>مع ابراهيم 3m بيروت</t>
  </si>
  <si>
    <t>احمد عباس</t>
  </si>
  <si>
    <t>نربيج غسالة</t>
  </si>
  <si>
    <t>3m بيروت</t>
  </si>
  <si>
    <t>موتير</t>
  </si>
  <si>
    <t>مفصلات</t>
  </si>
  <si>
    <t>قلب طويل</t>
  </si>
  <si>
    <t>ايزي وجوان</t>
  </si>
  <si>
    <t>اصبع سيليكون</t>
  </si>
  <si>
    <t>للحاج</t>
  </si>
  <si>
    <t>محمود مملوك</t>
  </si>
  <si>
    <t>ابو طارق</t>
  </si>
  <si>
    <t>حديد وتلحيم</t>
  </si>
  <si>
    <t>كاتو</t>
  </si>
  <si>
    <t>جمال ابو حشمة</t>
  </si>
  <si>
    <t>فرق برميل</t>
  </si>
  <si>
    <t>نربيج فيتاس</t>
  </si>
  <si>
    <t>طابة واسعة</t>
  </si>
  <si>
    <t>بلاستيك 1 1/2</t>
  </si>
  <si>
    <t>اصبع شمع</t>
  </si>
  <si>
    <t>شفرة</t>
  </si>
  <si>
    <t>قسطل</t>
  </si>
  <si>
    <t>خلاط مغسلة وسكرين</t>
  </si>
  <si>
    <t>برجس</t>
  </si>
  <si>
    <t>مطابق$ول.ل</t>
  </si>
  <si>
    <t>الديري خلاط مجلى</t>
  </si>
  <si>
    <t>هادي عمار</t>
  </si>
  <si>
    <t>يوسف</t>
  </si>
  <si>
    <t>محمد الاحمد</t>
  </si>
  <si>
    <t>فاتورة</t>
  </si>
  <si>
    <t xml:space="preserve">يحي  - خلاط </t>
  </si>
  <si>
    <t>رصيد قديم من تاريخ</t>
  </si>
  <si>
    <t>06-04</t>
  </si>
  <si>
    <t>ترابة سريعة</t>
  </si>
  <si>
    <t>اتوماتيك</t>
  </si>
  <si>
    <t>ايزي وصباب ايطالي</t>
  </si>
  <si>
    <t>سليم بواب</t>
  </si>
  <si>
    <t>رياض</t>
  </si>
  <si>
    <t>ترابة سوداء</t>
  </si>
  <si>
    <t>مخالفة دوش</t>
  </si>
  <si>
    <t>ايزي وصباب</t>
  </si>
  <si>
    <t>وصل</t>
  </si>
  <si>
    <t>ترابة بيضاء</t>
  </si>
  <si>
    <t>طابة جنب</t>
  </si>
  <si>
    <t>تلزيق المنيوم</t>
  </si>
  <si>
    <t>زريق</t>
  </si>
  <si>
    <t>مشحاف</t>
  </si>
  <si>
    <t>طبوش</t>
  </si>
  <si>
    <t>الاحمد</t>
  </si>
  <si>
    <t>حنفي غسالة ايطالي</t>
  </si>
  <si>
    <t>يوسف القزاز</t>
  </si>
  <si>
    <t>ابو عمر قصاب</t>
  </si>
  <si>
    <t>سيخ مجرور</t>
  </si>
  <si>
    <t>مشتريات كرتونال</t>
  </si>
  <si>
    <t xml:space="preserve">غطاء وصباب </t>
  </si>
  <si>
    <t>عدة سحب</t>
  </si>
  <si>
    <t>خلاط مجلى</t>
  </si>
  <si>
    <t>نص ليو</t>
  </si>
  <si>
    <t>موتير غسالة وطابة</t>
  </si>
  <si>
    <t>جنب</t>
  </si>
  <si>
    <t>حسن سليمان</t>
  </si>
  <si>
    <t>معمار</t>
  </si>
  <si>
    <t>مرتجع</t>
  </si>
  <si>
    <t>تصليح موتسيك</t>
  </si>
  <si>
    <t>اكرم ناصر</t>
  </si>
  <si>
    <t>تلزيق</t>
  </si>
  <si>
    <t>فؤاد زهر</t>
  </si>
  <si>
    <t>حديد+نربيج</t>
  </si>
  <si>
    <t>07-04</t>
  </si>
  <si>
    <t>قلب ومسكة ايطالي 3</t>
  </si>
  <si>
    <t>سدة</t>
  </si>
  <si>
    <t>قوى الامن</t>
  </si>
  <si>
    <t>بالخزنة</t>
  </si>
  <si>
    <t>مجراية</t>
  </si>
  <si>
    <t>كوع + تلزيق</t>
  </si>
  <si>
    <t>تركية</t>
  </si>
  <si>
    <t>ابو موسى</t>
  </si>
  <si>
    <t>بلال</t>
  </si>
  <si>
    <t>للحاج فواتير نقدية</t>
  </si>
  <si>
    <t>بنزين ابو هيثم</t>
  </si>
  <si>
    <t>لفة</t>
  </si>
  <si>
    <t>تلزيق بلاط وترابة</t>
  </si>
  <si>
    <t>جهاد الاغا</t>
  </si>
  <si>
    <t>محمد الاسمر</t>
  </si>
  <si>
    <t>كرسي ومغسلة وخلاط</t>
  </si>
  <si>
    <t>ركور ذكر</t>
  </si>
  <si>
    <t>الحاج بسام عبد الله</t>
  </si>
  <si>
    <t>النقاش شادي نقوزي</t>
  </si>
  <si>
    <t>سيليكون ابيض</t>
  </si>
  <si>
    <t>مبولة</t>
  </si>
  <si>
    <t>بلاط</t>
  </si>
  <si>
    <t>قاعدة دوش</t>
  </si>
  <si>
    <t>انور ياسين</t>
  </si>
  <si>
    <t>خزانات</t>
  </si>
  <si>
    <t>باتكس</t>
  </si>
  <si>
    <t>براغي غطاء</t>
  </si>
  <si>
    <t>باكس 16 1م</t>
  </si>
  <si>
    <t>عزقة 16</t>
  </si>
  <si>
    <t>مرتجع نربيجين وبعزقة</t>
  </si>
  <si>
    <t>كوع</t>
  </si>
  <si>
    <t>موتير ليو</t>
  </si>
  <si>
    <t>مع ابراهيم للصيفي</t>
  </si>
  <si>
    <t>من ابراهيم الصيفي</t>
  </si>
  <si>
    <t>08-04</t>
  </si>
  <si>
    <t>صرف</t>
  </si>
  <si>
    <t>ابو مهدي</t>
  </si>
  <si>
    <t>جميل ترجمان</t>
  </si>
  <si>
    <t>ابو هادي</t>
  </si>
  <si>
    <t>علي ايبو</t>
  </si>
  <si>
    <t>نربيج خلاط</t>
  </si>
  <si>
    <t>ايزي مع صباب</t>
  </si>
  <si>
    <t>غطاء ميوركس</t>
  </si>
  <si>
    <t>نحاتة</t>
  </si>
  <si>
    <t>خلاط واغراض</t>
  </si>
  <si>
    <t>اسافين</t>
  </si>
  <si>
    <t>خزان 2000</t>
  </si>
  <si>
    <t>محمد درويش</t>
  </si>
  <si>
    <t>اكسسوار</t>
  </si>
  <si>
    <t>ابو مراد</t>
  </si>
  <si>
    <t>طابة ايطالي</t>
  </si>
  <si>
    <t>ابو عبد الله</t>
  </si>
  <si>
    <t>صباب وايزي</t>
  </si>
  <si>
    <t xml:space="preserve">تيه واي </t>
  </si>
  <si>
    <t>بنزين من الحاج</t>
  </si>
  <si>
    <t>سلامة</t>
  </si>
  <si>
    <t>سليمان تركية</t>
  </si>
  <si>
    <t>09-04</t>
  </si>
  <si>
    <t>كتر و قسطل</t>
  </si>
  <si>
    <t>خالد أبو الدقن</t>
  </si>
  <si>
    <t>ابو علي زريق</t>
  </si>
  <si>
    <t>ابو الياس</t>
  </si>
  <si>
    <t>مصطفى</t>
  </si>
  <si>
    <t>وسام شقير</t>
  </si>
  <si>
    <t>سبراي اسود مات</t>
  </si>
  <si>
    <t>ابو الحسن موتير</t>
  </si>
  <si>
    <t>ابو عماد الصالحاني</t>
  </si>
  <si>
    <t>طابة ومسكة وتلزيق</t>
  </si>
  <si>
    <t>نربيج شطافة وبلجيكي</t>
  </si>
  <si>
    <t>عدة كبس صيني</t>
  </si>
  <si>
    <t>عنق نربج</t>
  </si>
  <si>
    <t>نربيج فيتاس ودوش</t>
  </si>
  <si>
    <t>طابة ايطالي 2</t>
  </si>
  <si>
    <t>سدة وشاسيه</t>
  </si>
  <si>
    <t>مرتجع سليم البواب</t>
  </si>
  <si>
    <t>حسين</t>
  </si>
  <si>
    <t>خلاط مغسلة فيتاس</t>
  </si>
  <si>
    <t>قلب وايزي</t>
  </si>
  <si>
    <t>طابة 1/2</t>
  </si>
  <si>
    <t>خضر</t>
  </si>
  <si>
    <t>احمد الموسى</t>
  </si>
  <si>
    <t>جوزة اف اف</t>
  </si>
  <si>
    <t>مرتجع احمد 3</t>
  </si>
  <si>
    <t>خزان واغراض</t>
  </si>
  <si>
    <t>عزق ورندال وتيج</t>
  </si>
  <si>
    <t>ايوب</t>
  </si>
  <si>
    <t>صياي + ايزي</t>
  </si>
  <si>
    <t>سبراي صدا</t>
  </si>
  <si>
    <t xml:space="preserve">خلاط </t>
  </si>
  <si>
    <t>فرع غسالة</t>
  </si>
  <si>
    <t>صباب 1/4 1</t>
  </si>
  <si>
    <t>قلب خلاط</t>
  </si>
  <si>
    <t>ابو الحسن</t>
  </si>
  <si>
    <t>مغسلة</t>
  </si>
  <si>
    <t>حصر</t>
  </si>
  <si>
    <t>سيليوكن براغي</t>
  </si>
  <si>
    <t>غطاء سومو</t>
  </si>
  <si>
    <t>عبود</t>
  </si>
  <si>
    <t>زياد عبد اللطيف</t>
  </si>
  <si>
    <t>ماي</t>
  </si>
  <si>
    <t>فرق مسكة</t>
  </si>
  <si>
    <t>عماد الصالحاني</t>
  </si>
  <si>
    <t>خالد ابو الدقن</t>
  </si>
  <si>
    <t>ماء</t>
  </si>
  <si>
    <t>حبل</t>
  </si>
  <si>
    <t>عمر فحام</t>
  </si>
  <si>
    <t>اندركود</t>
  </si>
  <si>
    <t>ريشة سهم</t>
  </si>
  <si>
    <t>ابو حسين</t>
  </si>
  <si>
    <t>10-04</t>
  </si>
  <si>
    <t>غطايين ومجموعة شطافة</t>
  </si>
  <si>
    <t>جبر</t>
  </si>
  <si>
    <t>عباس</t>
  </si>
  <si>
    <t>رندال</t>
  </si>
  <si>
    <t>غراء</t>
  </si>
  <si>
    <t>طابة كهرباء</t>
  </si>
  <si>
    <t>للحاج بيد حسام</t>
  </si>
  <si>
    <t>للحاج بيد ابراهيم</t>
  </si>
  <si>
    <t>مصفاية</t>
  </si>
  <si>
    <t>لقط</t>
  </si>
  <si>
    <t>صباب مغسلة وسيليكون</t>
  </si>
  <si>
    <t>طابة وسيلكون</t>
  </si>
  <si>
    <t>فرق سدة</t>
  </si>
  <si>
    <t>محمد فواز باكس+ركورات</t>
  </si>
  <si>
    <t>صباب</t>
  </si>
  <si>
    <t>شيخ جميل ترجمان</t>
  </si>
  <si>
    <t>رزيستنس 800 فدار</t>
  </si>
  <si>
    <t>عبد الشيخ</t>
  </si>
  <si>
    <t>فاتورة مع الحاج</t>
  </si>
  <si>
    <t>حجر + ترابة ورمل</t>
  </si>
  <si>
    <t>أبو علي</t>
  </si>
  <si>
    <t>حبلي</t>
  </si>
  <si>
    <t>إبراهيم - كرسي</t>
  </si>
  <si>
    <t>بريمو</t>
  </si>
  <si>
    <t>أبو حسن</t>
  </si>
  <si>
    <t>خالد</t>
  </si>
  <si>
    <t>من إبراهيم كرسي</t>
  </si>
  <si>
    <t>محمد تركية</t>
  </si>
  <si>
    <t>باقي ميوركس</t>
  </si>
  <si>
    <t>خلاط مرخم</t>
  </si>
  <si>
    <t>أبو هادي</t>
  </si>
  <si>
    <t>الجزائري</t>
  </si>
  <si>
    <t>دلاية وقفل وغطاء</t>
  </si>
  <si>
    <t>غالون طرش</t>
  </si>
  <si>
    <t>قهوة زهرة</t>
  </si>
  <si>
    <t>أبو طارق الحرير</t>
  </si>
  <si>
    <t>ايزي+ديسك</t>
  </si>
  <si>
    <t>عبد</t>
  </si>
  <si>
    <t>طابة عيتاني</t>
  </si>
  <si>
    <t>نربيج شك</t>
  </si>
  <si>
    <t>خزان+طابة</t>
  </si>
  <si>
    <t>حسين السيد ريزستنس</t>
  </si>
  <si>
    <t>إبراهيم قنينة</t>
  </si>
  <si>
    <t>رمل وترابة</t>
  </si>
  <si>
    <t>شطافة موديل غروهي</t>
  </si>
  <si>
    <t>ايزي واغراض</t>
  </si>
  <si>
    <t>رباط واغراض</t>
  </si>
  <si>
    <t>بويا+نفط</t>
  </si>
  <si>
    <t>كاش كابل</t>
  </si>
  <si>
    <t>مصافي</t>
  </si>
  <si>
    <t>خلاط + حنفية</t>
  </si>
  <si>
    <t>قنينة إبراهيم</t>
  </si>
  <si>
    <t>مطابق مع المدام</t>
  </si>
  <si>
    <t>حسام</t>
  </si>
  <si>
    <t>بيد محمد علي</t>
  </si>
  <si>
    <t>رواتب ومصاريف السبت</t>
  </si>
  <si>
    <t>بويا كيلو</t>
  </si>
  <si>
    <t>سكر ايطالي</t>
  </si>
  <si>
    <t>سكر زاوية</t>
  </si>
  <si>
    <t>11-04</t>
  </si>
  <si>
    <t>مجموعتين شطافة</t>
  </si>
  <si>
    <t>غاندي</t>
  </si>
  <si>
    <t>غال تنزيل</t>
  </si>
  <si>
    <t>دفاش</t>
  </si>
  <si>
    <t>حافظة</t>
  </si>
  <si>
    <t>طلبية</t>
  </si>
  <si>
    <t>حنفية</t>
  </si>
  <si>
    <t>فرق سكر انكستريه</t>
  </si>
  <si>
    <t>جوزة</t>
  </si>
  <si>
    <t>طابة كهرباء 2</t>
  </si>
  <si>
    <t>نقدي</t>
  </si>
  <si>
    <t>م. شطافة ودوش</t>
  </si>
  <si>
    <t>ايزي</t>
  </si>
  <si>
    <t>احمد حبلى</t>
  </si>
  <si>
    <t>عماد عجم</t>
  </si>
  <si>
    <t>كرسي</t>
  </si>
  <si>
    <t>اغطية ومجموعات شطافة</t>
  </si>
  <si>
    <t>طابة عدة غروهي</t>
  </si>
  <si>
    <t>مطابقة دولار</t>
  </si>
  <si>
    <t>مطابق دولار</t>
  </si>
  <si>
    <t>اغراض باكس</t>
  </si>
  <si>
    <t>طابة غروهي</t>
  </si>
  <si>
    <t>مطابقة لبناني</t>
  </si>
  <si>
    <t>مطابق لبناني</t>
  </si>
  <si>
    <t>قنينة سوداء</t>
  </si>
  <si>
    <t>التاريخ</t>
  </si>
  <si>
    <t>نسبة المصاريف</t>
  </si>
  <si>
    <t>بيع الأسبوع</t>
  </si>
  <si>
    <t>مصاريف الأسبوع</t>
  </si>
  <si>
    <t>النسبة</t>
  </si>
  <si>
    <t>تصليح دولاب</t>
  </si>
  <si>
    <t>بنزين إبراهيم</t>
  </si>
  <si>
    <t>بلال طابة غروهي</t>
  </si>
  <si>
    <t>عدة</t>
  </si>
  <si>
    <t>خزان</t>
  </si>
  <si>
    <t>بوكس</t>
  </si>
  <si>
    <t>حاج</t>
  </si>
  <si>
    <t>أبو هيثم رول+فرشاية</t>
  </si>
  <si>
    <t>نياغرا</t>
  </si>
  <si>
    <t>الأشقر</t>
  </si>
  <si>
    <t>ترابة+ مصفاية</t>
  </si>
  <si>
    <t>كوعين</t>
  </si>
  <si>
    <t>مرتجع عماد</t>
  </si>
  <si>
    <t>محمد علي</t>
  </si>
  <si>
    <t>مشاقة</t>
  </si>
  <si>
    <t>للحاج بيد  حسن سليمان</t>
  </si>
  <si>
    <t>ابو حاتم</t>
  </si>
  <si>
    <t>نبيل جلول</t>
  </si>
  <si>
    <t>بعلبكي</t>
  </si>
  <si>
    <t>13-04</t>
  </si>
  <si>
    <t>كبايات</t>
  </si>
  <si>
    <t>احمد عيتاني</t>
  </si>
  <si>
    <t>احمد القزاز</t>
  </si>
  <si>
    <t>مسكة شطافة 4</t>
  </si>
  <si>
    <t>ابو كريم</t>
  </si>
  <si>
    <t>ترابة و تنر</t>
  </si>
  <si>
    <t>سيليكون وترابة</t>
  </si>
  <si>
    <t>شادي مروة</t>
  </si>
  <si>
    <t>تلزيق ربع كيلو</t>
  </si>
  <si>
    <t>شطافة ماليزي</t>
  </si>
  <si>
    <t>اطباء بلا حدود</t>
  </si>
  <si>
    <t>احمد السكرية</t>
  </si>
  <si>
    <t>مرتجع محمود عمايا</t>
  </si>
  <si>
    <t>تلزيق اسود عريض</t>
  </si>
  <si>
    <t>باكس</t>
  </si>
  <si>
    <t>عداد ماي</t>
  </si>
  <si>
    <t>رزيستنس 1500</t>
  </si>
  <si>
    <t>بويا وفرشاية</t>
  </si>
  <si>
    <t>خلاط دوش صيني</t>
  </si>
  <si>
    <t>قلب ايطالي</t>
  </si>
  <si>
    <t>خلاط مجلى بلاستيك</t>
  </si>
  <si>
    <t>ابو عيسى</t>
  </si>
  <si>
    <t>قلب فيتاس</t>
  </si>
  <si>
    <t>خالد الحموي</t>
  </si>
  <si>
    <t>مطابقة مرتجع</t>
  </si>
  <si>
    <t>معجونة ورول ومسكة</t>
  </si>
  <si>
    <t>سدة 3/4</t>
  </si>
  <si>
    <t>بيد الحاج محمد علي</t>
  </si>
  <si>
    <t>احمد الدايري</t>
  </si>
  <si>
    <t>شعلان</t>
  </si>
  <si>
    <t>خلاط دوش</t>
  </si>
  <si>
    <t>عدنان حلاق</t>
  </si>
  <si>
    <t>وصل+شريط</t>
  </si>
  <si>
    <t>غطاء خزان</t>
  </si>
  <si>
    <t>شطافة+سكرين</t>
  </si>
  <si>
    <t>غطاء 40</t>
  </si>
  <si>
    <t>طابة واقفة</t>
  </si>
  <si>
    <t>مجموعة شطافة</t>
  </si>
  <si>
    <t xml:space="preserve">طابة </t>
  </si>
  <si>
    <t>خالد مرتجع</t>
  </si>
  <si>
    <t>كلور</t>
  </si>
  <si>
    <t>ابو حسن بعلبكي</t>
  </si>
  <si>
    <t>طابة+نربيج دوش</t>
  </si>
  <si>
    <t>شطافة+</t>
  </si>
  <si>
    <t>فرد</t>
  </si>
  <si>
    <t>شمع</t>
  </si>
  <si>
    <t>شريط مخالف</t>
  </si>
  <si>
    <t>وسام منصور</t>
  </si>
  <si>
    <t>14-04</t>
  </si>
  <si>
    <t>مع  الحاج</t>
  </si>
  <si>
    <t>قنينة سوداء سدة ذكر</t>
  </si>
  <si>
    <t>صباب كبس</t>
  </si>
  <si>
    <t>مصطفى الحلبي</t>
  </si>
  <si>
    <t>نربيج دخول وسكر</t>
  </si>
  <si>
    <t>عدة جنب 2 سكر دوبل</t>
  </si>
  <si>
    <t>خلاط مجلى شك تركي</t>
  </si>
  <si>
    <t>طابقة واقفة</t>
  </si>
  <si>
    <t>نربيج</t>
  </si>
  <si>
    <t>كرسي 040 عدنان</t>
  </si>
  <si>
    <t>حاج خالد جعفر</t>
  </si>
  <si>
    <t>مووتير 2 حصان بدرلو</t>
  </si>
  <si>
    <t>مطلق</t>
  </si>
  <si>
    <t>زاوية+</t>
  </si>
  <si>
    <t>سبراي + طابة سوداء</t>
  </si>
  <si>
    <t>حنفية شك ونربيج</t>
  </si>
  <si>
    <t>فاتورة جان و لطيف من ابراهيم</t>
  </si>
  <si>
    <t>قلب وسدة</t>
  </si>
  <si>
    <t>قنينة+اغراض</t>
  </si>
  <si>
    <t>مخالفتين</t>
  </si>
  <si>
    <t>المنيوم للسفارة</t>
  </si>
  <si>
    <t>ابو هيثم السعيد</t>
  </si>
  <si>
    <t>مسكة</t>
  </si>
  <si>
    <t>رياض المحمود</t>
  </si>
  <si>
    <t>مرتجع حديد</t>
  </si>
  <si>
    <t>م. شطافة ايطالي</t>
  </si>
  <si>
    <t>حاج فادي قاروط</t>
  </si>
  <si>
    <t>احمد عيتاني تيرمو</t>
  </si>
  <si>
    <t>جامع ذي النورين</t>
  </si>
  <si>
    <t>محمد دبدوب</t>
  </si>
  <si>
    <t>ابو مهدي قبلان</t>
  </si>
  <si>
    <t>قفل وترابة</t>
  </si>
  <si>
    <t>بنزين عبد / رمادي</t>
  </si>
  <si>
    <t>رزيستنس فواز</t>
  </si>
  <si>
    <t>حسن اوجيرو</t>
  </si>
  <si>
    <t>صباب مروحة</t>
  </si>
  <si>
    <t>حسين الأحمد</t>
  </si>
  <si>
    <t>غزال</t>
  </si>
  <si>
    <t>أبو حشمة</t>
  </si>
  <si>
    <t>قفل يو</t>
  </si>
  <si>
    <t>مرتجع فادي قارووط</t>
  </si>
  <si>
    <t>موتير+برس كونترول</t>
  </si>
  <si>
    <t>طابة+قفل</t>
  </si>
  <si>
    <t>غطاء مصفاية</t>
  </si>
  <si>
    <t>مرتجع اوجيرو</t>
  </si>
  <si>
    <t>كبس</t>
  </si>
  <si>
    <t>موتير+سكر</t>
  </si>
  <si>
    <t>تلزيق حديد وصل</t>
  </si>
  <si>
    <t>فؤاد زهرة</t>
  </si>
  <si>
    <t>يحيى</t>
  </si>
  <si>
    <t>مرتجع طابة</t>
  </si>
  <si>
    <t>تلزيق شفاف</t>
  </si>
  <si>
    <t>شطافة ومسكة دوش</t>
  </si>
  <si>
    <t>15-04</t>
  </si>
  <si>
    <t>محل الاصيل</t>
  </si>
  <si>
    <t>غطاء سومو ذكر</t>
  </si>
  <si>
    <t>ورشة ام خالد</t>
  </si>
  <si>
    <t>المختار</t>
  </si>
  <si>
    <t>بنزين لابو هيثم</t>
  </si>
  <si>
    <t>شري</t>
  </si>
  <si>
    <t>قفل للورشة</t>
  </si>
  <si>
    <t>ليحيى</t>
  </si>
  <si>
    <t>مسكة شطافة ايطالي</t>
  </si>
  <si>
    <t>سكر ميني وركور</t>
  </si>
  <si>
    <t>كهرباء المستودع والمحل</t>
  </si>
  <si>
    <t>للشيخ</t>
  </si>
  <si>
    <t>20*20+ترابة</t>
  </si>
  <si>
    <t>وصل 6 تلزيق 1/4</t>
  </si>
  <si>
    <t>مطفى الحلبي</t>
  </si>
  <si>
    <t>سكر غلة 1/2 ايطالي</t>
  </si>
  <si>
    <t>مكداشي</t>
  </si>
  <si>
    <t>ديار بكرلي</t>
  </si>
  <si>
    <t>اكياس رمل</t>
  </si>
  <si>
    <t>طابة اتوماتيك</t>
  </si>
  <si>
    <t>تيه 4</t>
  </si>
  <si>
    <t>مرتجع حنفية</t>
  </si>
  <si>
    <t>سدة بانيو</t>
  </si>
  <si>
    <t>ساعة ضغط</t>
  </si>
  <si>
    <t>عدة صندوق</t>
  </si>
  <si>
    <t>هايتك</t>
  </si>
  <si>
    <t>16-04</t>
  </si>
  <si>
    <t>جهاد اغا</t>
  </si>
  <si>
    <t>ايزي ايطالي</t>
  </si>
  <si>
    <t>كفوف</t>
  </si>
  <si>
    <t>كعكة</t>
  </si>
  <si>
    <t>رباط سنتير</t>
  </si>
  <si>
    <t>نربيج 120</t>
  </si>
  <si>
    <t>ربيع عيتاني</t>
  </si>
  <si>
    <t xml:space="preserve">فلتر </t>
  </si>
  <si>
    <t>موتير وبرسكونترول</t>
  </si>
  <si>
    <t>عدة صندوق مونو بلوك</t>
  </si>
  <si>
    <t>17-04</t>
  </si>
  <si>
    <t>عبد كردلي</t>
  </si>
  <si>
    <t>نايلون</t>
  </si>
  <si>
    <t>عدنان السنكري</t>
  </si>
  <si>
    <t>نبيل ابو دية</t>
  </si>
  <si>
    <t>PVC</t>
  </si>
  <si>
    <t>غروهي خضر</t>
  </si>
  <si>
    <t>حبله</t>
  </si>
  <si>
    <t>نربيج + شفرات تنظيف</t>
  </si>
  <si>
    <t>موسى</t>
  </si>
  <si>
    <t>سبراي صدا وفرشاية</t>
  </si>
  <si>
    <t>خلاط متحرك</t>
  </si>
  <si>
    <t>فادي جواد</t>
  </si>
  <si>
    <t>سكر ميني</t>
  </si>
  <si>
    <t>ايزي مع صباب وسيليكون</t>
  </si>
  <si>
    <t>ستريتش</t>
  </si>
  <si>
    <t>عبد سوبره</t>
  </si>
  <si>
    <t>ماي سوده</t>
  </si>
  <si>
    <t>جهاد هاشم</t>
  </si>
  <si>
    <t>فرق</t>
  </si>
  <si>
    <t>عدة ليسيكو وكبسة</t>
  </si>
  <si>
    <t>مجمو شطافة كروم</t>
  </si>
  <si>
    <t>لابراهيم باقي قيمة رزيستنس</t>
  </si>
  <si>
    <t>قنينة سوداي</t>
  </si>
  <si>
    <t>ايزي إيطالي</t>
  </si>
  <si>
    <t>غطاء 2020</t>
  </si>
  <si>
    <t>طابة إيطالي</t>
  </si>
  <si>
    <t>نربيج زراعي 1</t>
  </si>
  <si>
    <t>غطاء خزان نصار</t>
  </si>
  <si>
    <t>وصل بلاستيك</t>
  </si>
  <si>
    <t>كهرباء المحل</t>
  </si>
  <si>
    <t>بلاستيك 1/2</t>
  </si>
  <si>
    <t>3M</t>
  </si>
  <si>
    <t>ريغار 15*15 وقسطل</t>
  </si>
  <si>
    <t>غطاء 15*15 برونزو</t>
  </si>
  <si>
    <t>غطاء</t>
  </si>
  <si>
    <t>فاتورة مبيع</t>
  </si>
  <si>
    <t>موتير 1.36 داب</t>
  </si>
  <si>
    <t>قطع وصل تلحيم</t>
  </si>
  <si>
    <t>شطافتين إيطالي</t>
  </si>
  <si>
    <t>وسام شقير كهرباء</t>
  </si>
  <si>
    <t>خالد العلي</t>
  </si>
  <si>
    <t>للسفارة تلزيق</t>
  </si>
  <si>
    <t>نربيج 3/8 بعزقة نحاس</t>
  </si>
  <si>
    <t>بجوان ريغار</t>
  </si>
  <si>
    <t>جلدة ريغار</t>
  </si>
  <si>
    <t>كوع فاتح 3/4</t>
  </si>
  <si>
    <t>برس كونترول</t>
  </si>
  <si>
    <t>خلاط SDS</t>
  </si>
  <si>
    <t>فرق رزيستنس</t>
  </si>
  <si>
    <t>سكر زاوية ونربيج</t>
  </si>
  <si>
    <t>قنينة</t>
  </si>
  <si>
    <t>بنزين أبو هيثم</t>
  </si>
  <si>
    <t>إبراهيم الحوت</t>
  </si>
  <si>
    <t>مطابق المدام</t>
  </si>
  <si>
    <t>معجونة صراصير</t>
  </si>
  <si>
    <t>مفك صليب</t>
  </si>
  <si>
    <t>مسكة شطافة + نربيج</t>
  </si>
  <si>
    <t>تلزيق نايلون</t>
  </si>
  <si>
    <t>تعليقة كباية</t>
  </si>
  <si>
    <t>غالون هاي</t>
  </si>
  <si>
    <t>نايلون سميك</t>
  </si>
  <si>
    <t>أبو عبدو</t>
  </si>
  <si>
    <t>حسن رمل وترابة</t>
  </si>
  <si>
    <t>موتير و برس كونترول</t>
  </si>
  <si>
    <t>أيوب</t>
  </si>
  <si>
    <t>أبو علي حريري</t>
  </si>
  <si>
    <t>بنزين عبد كارجو</t>
  </si>
  <si>
    <t>شريط حبل غسيل</t>
  </si>
  <si>
    <t>محمود سلامة ويش</t>
  </si>
  <si>
    <t xml:space="preserve">نربيج </t>
  </si>
  <si>
    <t>كورنيشات</t>
  </si>
  <si>
    <t>جوزة باب</t>
  </si>
  <si>
    <t>محمود السقا</t>
  </si>
  <si>
    <t>غالون تنر</t>
  </si>
  <si>
    <t>جلده</t>
  </si>
  <si>
    <t>صباب 3/4 يورك إيطالي</t>
  </si>
  <si>
    <t>أبو الحسن</t>
  </si>
  <si>
    <t>فريد أبو علي</t>
  </si>
  <si>
    <t>رف وبراغي</t>
  </si>
  <si>
    <t>خزان 300 عدد 2</t>
  </si>
  <si>
    <t>علي قبيسي</t>
  </si>
  <si>
    <t>نايون وتلزيق عريض</t>
  </si>
  <si>
    <t>ابو حسين فرق الخزانات</t>
  </si>
  <si>
    <t>حريري</t>
  </si>
  <si>
    <t>كوع ثابت 18</t>
  </si>
  <si>
    <t>تلزيق 1/2</t>
  </si>
  <si>
    <t>ترابة بيضاء وايزي</t>
  </si>
  <si>
    <t>حبل غسيل</t>
  </si>
  <si>
    <t>خلاط مغسلة برم</t>
  </si>
  <si>
    <t>سكر إيطالي</t>
  </si>
  <si>
    <t>التيكو</t>
  </si>
  <si>
    <t>حنفية غلة</t>
  </si>
  <si>
    <t>براغي ورندال</t>
  </si>
  <si>
    <t>بلال الشيخ</t>
  </si>
  <si>
    <t>مرتجع بلال مكداشي</t>
  </si>
  <si>
    <t>فاتورة بسام</t>
  </si>
  <si>
    <t>إبراهيم شميطلي</t>
  </si>
  <si>
    <t>رزيستنس فدار</t>
  </si>
  <si>
    <t>موتير 3/4 ليو واغراض</t>
  </si>
  <si>
    <t>نربيج شفاف</t>
  </si>
  <si>
    <t>سكر غروهي</t>
  </si>
  <si>
    <t>ديمول مع ريحة</t>
  </si>
  <si>
    <t>زياد عيتاني</t>
  </si>
  <si>
    <t>خرضوات الفاتح</t>
  </si>
  <si>
    <t>احمد حبله</t>
  </si>
  <si>
    <t xml:space="preserve">مشتريات موتير </t>
  </si>
  <si>
    <t>مسكة شطافة تركي</t>
  </si>
  <si>
    <t>حسين الحلاق</t>
  </si>
  <si>
    <t>احمد أيوب</t>
  </si>
  <si>
    <t>فلتر غسالة</t>
  </si>
  <si>
    <t>اكسسوارات</t>
  </si>
  <si>
    <t>18-04</t>
  </si>
  <si>
    <t>20-04</t>
  </si>
  <si>
    <t>خلاط دوش ومجموعة</t>
  </si>
  <si>
    <t>باكس 20</t>
  </si>
  <si>
    <t>ارلبة بيضاء</t>
  </si>
  <si>
    <t>فاروق حوسو</t>
  </si>
  <si>
    <t>تنفيسة وايزي وصباب</t>
  </si>
  <si>
    <t>تيج ورول بول</t>
  </si>
  <si>
    <t>مسكة شطافة م.غروهي</t>
  </si>
  <si>
    <t>كوع وتيه تلحيم 32</t>
  </si>
  <si>
    <t>طابة اتوماتيك 2</t>
  </si>
  <si>
    <t>دلاية وقفل</t>
  </si>
  <si>
    <t>فرق جوان</t>
  </si>
  <si>
    <t>خلاط مغسلة</t>
  </si>
  <si>
    <t>نربيج دوش وسبراي</t>
  </si>
  <si>
    <t>ترابة سريعة وتلزيق</t>
  </si>
  <si>
    <t>أوراق</t>
  </si>
  <si>
    <t>مرتجع دلاية</t>
  </si>
  <si>
    <t>محمد اسعد</t>
  </si>
  <si>
    <t>مرتجع مع الحاج</t>
  </si>
  <si>
    <t>مرتجع أبو علي قازان</t>
  </si>
  <si>
    <t>فرق قفل</t>
  </si>
  <si>
    <t>محمد الأسمر</t>
  </si>
  <si>
    <t>الصانع</t>
  </si>
  <si>
    <t>تعليقة ورق</t>
  </si>
  <si>
    <t>صباب وايزي وجوان</t>
  </si>
  <si>
    <t>شطافة وايزي</t>
  </si>
  <si>
    <t>بور زون</t>
  </si>
  <si>
    <t>نربيج شطافة ودوش</t>
  </si>
  <si>
    <t>عدنان</t>
  </si>
  <si>
    <t>بنزين عبد رمادي</t>
  </si>
  <si>
    <t>تيج</t>
  </si>
  <si>
    <t xml:space="preserve">سكر زاوية غ ص </t>
  </si>
  <si>
    <t>فرق ضغط وموتير</t>
  </si>
  <si>
    <t>مجمو مالزي وسكر زاوية 3</t>
  </si>
  <si>
    <t>نربيج دوش</t>
  </si>
  <si>
    <t>غطاء ميوركس بيد إبراهيم</t>
  </si>
  <si>
    <t>ايزي 1/4 1</t>
  </si>
  <si>
    <t>شلمون</t>
  </si>
  <si>
    <t>سكر برونزو</t>
  </si>
  <si>
    <t>نربيح ورباط</t>
  </si>
  <si>
    <t>سيفون بي كروم</t>
  </si>
  <si>
    <t>أبو عيسى</t>
  </si>
  <si>
    <t>محمد السقا</t>
  </si>
  <si>
    <t>خلاط مجلى و سريعة</t>
  </si>
  <si>
    <t>ايزي و صباب</t>
  </si>
  <si>
    <t>جمال أبو حشمة</t>
  </si>
  <si>
    <t>حجر 15 عدد 24</t>
  </si>
  <si>
    <t>مسكة دوش</t>
  </si>
  <si>
    <t>من إبراهيم من الميوركس</t>
  </si>
  <si>
    <t>سكر زاوية ص</t>
  </si>
  <si>
    <t>بلا اسيد</t>
  </si>
  <si>
    <t>رولو وطرش</t>
  </si>
  <si>
    <t>نربيجين</t>
  </si>
  <si>
    <t>م شطافة ماليزي</t>
  </si>
  <si>
    <t>طاره شليخ شلاخ</t>
  </si>
  <si>
    <t xml:space="preserve">خالد </t>
  </si>
  <si>
    <t>نربيج+رباط</t>
  </si>
  <si>
    <t>خلاط وشطافة واغراض</t>
  </si>
  <si>
    <t>رواتب واجور</t>
  </si>
  <si>
    <t>اصبع معجونة</t>
  </si>
  <si>
    <t>حنفية شك فيتاس</t>
  </si>
  <si>
    <t>نقلة ردم</t>
  </si>
  <si>
    <t>مع إبراهيم</t>
  </si>
  <si>
    <t>مسكة خلاط سحب</t>
  </si>
  <si>
    <t>21-04</t>
  </si>
  <si>
    <t>تراب</t>
  </si>
  <si>
    <t>صباب 3/4</t>
  </si>
  <si>
    <t>محمد الأحمد</t>
  </si>
  <si>
    <t>شمعة فلتر</t>
  </si>
  <si>
    <t>جهاد</t>
  </si>
  <si>
    <t>حبسة غاز</t>
  </si>
  <si>
    <t>ديسك حديد</t>
  </si>
  <si>
    <t>قفل طويل</t>
  </si>
  <si>
    <t>اكسسوار 3"</t>
  </si>
  <si>
    <t>أكياس ردم</t>
  </si>
  <si>
    <t>من إبراهيم 3M بيروت</t>
  </si>
  <si>
    <t>شمعة قطن</t>
  </si>
  <si>
    <t>اتوماتيك رزيستنس</t>
  </si>
  <si>
    <t>رباط</t>
  </si>
  <si>
    <t>سيفون صليب</t>
  </si>
  <si>
    <t xml:space="preserve">طابة ووصل </t>
  </si>
  <si>
    <t>سيليكون وسكر وتفلون</t>
  </si>
  <si>
    <t>خزان 1000</t>
  </si>
  <si>
    <t>ركور +نربيج</t>
  </si>
  <si>
    <t>ترابة+زاوية</t>
  </si>
  <si>
    <t>مشتريات مغاسل</t>
  </si>
  <si>
    <t>سترتش وسبراي</t>
  </si>
  <si>
    <t>ترابة مخلوطة</t>
  </si>
  <si>
    <t>كرسي مع صندوق</t>
  </si>
  <si>
    <t>كراج الشرق</t>
  </si>
  <si>
    <t>للحاج فروج</t>
  </si>
  <si>
    <t xml:space="preserve">رمل </t>
  </si>
  <si>
    <t>مسكة شطافة وايزي</t>
  </si>
  <si>
    <t>ورق حف وسبراي</t>
  </si>
  <si>
    <t>موتير ومخالفتين</t>
  </si>
  <si>
    <t>ديجنتير</t>
  </si>
  <si>
    <t>شبك</t>
  </si>
  <si>
    <t>سبليكون</t>
  </si>
  <si>
    <t>شليخ+تلزيق</t>
  </si>
  <si>
    <t>نبيل أبو دية</t>
  </si>
  <si>
    <t>خزانة</t>
  </si>
  <si>
    <t>شنمبر</t>
  </si>
  <si>
    <t>نسلة منشار</t>
  </si>
  <si>
    <t>نحاته وسرك</t>
  </si>
  <si>
    <t>حسام خاروف</t>
  </si>
  <si>
    <t>عماد صالحاني</t>
  </si>
  <si>
    <t>عنق خلاط</t>
  </si>
  <si>
    <t>مسكة شطافة كروم</t>
  </si>
  <si>
    <t>طابة و بعزقة</t>
  </si>
  <si>
    <t>أكياس بيد عبد</t>
  </si>
  <si>
    <t>قسطل 4</t>
  </si>
  <si>
    <t>سكر غلة إيطالي</t>
  </si>
  <si>
    <t>أبو محمود اللوباني</t>
  </si>
  <si>
    <t>22-04</t>
  </si>
  <si>
    <t>نبيل نور الدين</t>
  </si>
  <si>
    <t>طلبية سنكري</t>
  </si>
  <si>
    <t>غطاء زغرتا</t>
  </si>
  <si>
    <t>تشريج انترنت للمحل</t>
  </si>
  <si>
    <t>أبو وليد الجمل</t>
  </si>
  <si>
    <t>ركور</t>
  </si>
  <si>
    <t>ماي سوداء</t>
  </si>
  <si>
    <t>مجموعة شطافة كروم</t>
  </si>
  <si>
    <t>مدام هدى</t>
  </si>
  <si>
    <t>غطاء 50*50</t>
  </si>
  <si>
    <t>احمد</t>
  </si>
  <si>
    <t>*</t>
  </si>
  <si>
    <t>23-04</t>
  </si>
  <si>
    <t>بنزين بيك اب</t>
  </si>
  <si>
    <t>كرتونال</t>
  </si>
  <si>
    <t>مع إبراهيم أبو الياس</t>
  </si>
  <si>
    <t>الحاج  احمد عيتاني</t>
  </si>
  <si>
    <t>أبو محمود دريان</t>
  </si>
  <si>
    <t>كوع ثابت 16*1/2</t>
  </si>
  <si>
    <t>مرتجع فاتورة</t>
  </si>
  <si>
    <t>أبو طارق حريري</t>
  </si>
  <si>
    <t>أبو الياس</t>
  </si>
  <si>
    <t>للحاج بيد أبو هيثم</t>
  </si>
  <si>
    <t>محمد بغدادي</t>
  </si>
  <si>
    <t>أبو مهدي</t>
  </si>
  <si>
    <t>مبيع</t>
  </si>
  <si>
    <t>من الخزنة</t>
  </si>
  <si>
    <t>الأحمد</t>
  </si>
  <si>
    <t>محمود فواز</t>
  </si>
  <si>
    <t>عدة كبس عيتاني</t>
  </si>
  <si>
    <t>براغي وريشة</t>
  </si>
  <si>
    <t>نربيج زراعي</t>
  </si>
  <si>
    <t>أبو المجد</t>
  </si>
  <si>
    <t>عدة سحب عيتاني</t>
  </si>
  <si>
    <t>قسطل 25 وتيه</t>
  </si>
  <si>
    <t>مع الحاج  بيد جهاد</t>
  </si>
  <si>
    <t>سك غروهي وكوع</t>
  </si>
  <si>
    <t>للحاج بيد احمد</t>
  </si>
  <si>
    <t>فاتورة بياض</t>
  </si>
  <si>
    <t>رزيستنس 1200</t>
  </si>
  <si>
    <t>خلاط دوش ومغسلة</t>
  </si>
  <si>
    <t>فرق سكر</t>
  </si>
  <si>
    <t>3 ام بيروت</t>
  </si>
  <si>
    <t>فرق خلاطات</t>
  </si>
  <si>
    <t>سيليكون مع فرد</t>
  </si>
  <si>
    <t>أبو زكور</t>
  </si>
  <si>
    <t>غطاء نصار انتاية</t>
  </si>
  <si>
    <t>محبرة</t>
  </si>
  <si>
    <t>طباعة لائحة أسعار القبس</t>
  </si>
  <si>
    <t>حلمي</t>
  </si>
  <si>
    <t>موتيرات فلو حلمي</t>
  </si>
  <si>
    <t>عويس</t>
  </si>
  <si>
    <t>مصفاية أكياس ردم</t>
  </si>
  <si>
    <t>ديسك 11.5</t>
  </si>
  <si>
    <t>24-04</t>
  </si>
  <si>
    <t>عمر حجازي</t>
  </si>
  <si>
    <t>سيفون P</t>
  </si>
  <si>
    <t>مرتجع خلاط وعنق</t>
  </si>
  <si>
    <t>أسامة تركية</t>
  </si>
  <si>
    <t>اكواع</t>
  </si>
  <si>
    <t>نايلون كروتون</t>
  </si>
  <si>
    <t>محمد القييسي</t>
  </si>
  <si>
    <t>موتير اكوا</t>
  </si>
  <si>
    <t>شقير</t>
  </si>
  <si>
    <t>مسكة شطافة م غروهي</t>
  </si>
  <si>
    <t>خزان وموتير</t>
  </si>
  <si>
    <t>خالد أبو الدفن</t>
  </si>
  <si>
    <t>مسكة شطافة وجوان</t>
  </si>
  <si>
    <t>تيه كروم</t>
  </si>
  <si>
    <t>حسام الصانع بيد ايراهيم</t>
  </si>
  <si>
    <t>حسام الصانع بيد إبراهيم</t>
  </si>
  <si>
    <t>أبو عمار</t>
  </si>
  <si>
    <t>فرشاية وبراغي</t>
  </si>
  <si>
    <t>نربيج 60سم</t>
  </si>
  <si>
    <t>جلول</t>
  </si>
  <si>
    <t>سبراي ابيض</t>
  </si>
  <si>
    <t>تيه كروم وبعزقة</t>
  </si>
  <si>
    <t>ترابة جاهزة</t>
  </si>
  <si>
    <t>قسطل 25 اسود</t>
  </si>
  <si>
    <t>وصل 3/4</t>
  </si>
  <si>
    <t>غال طيش</t>
  </si>
  <si>
    <t>خزان 2000 و 1000</t>
  </si>
  <si>
    <t>وصل زراعي</t>
  </si>
  <si>
    <t>مرتجع المختار</t>
  </si>
  <si>
    <t>وصل 18</t>
  </si>
  <si>
    <t>خلاط لعويس</t>
  </si>
  <si>
    <t>25-04</t>
  </si>
  <si>
    <t>رزيستنس كامل</t>
  </si>
  <si>
    <t>ترابة+باكس</t>
  </si>
  <si>
    <t>ركور + وصل</t>
  </si>
  <si>
    <t>معلم بسام</t>
  </si>
  <si>
    <t>نربيج 1.2</t>
  </si>
  <si>
    <t>مؤيد</t>
  </si>
  <si>
    <t>معجونة وترابة</t>
  </si>
  <si>
    <t>فوم</t>
  </si>
  <si>
    <t>تلحيم ابيض</t>
  </si>
  <si>
    <t>معلم جهاد</t>
  </si>
  <si>
    <t>تلزيق كهرباء</t>
  </si>
  <si>
    <t>بعزقة</t>
  </si>
  <si>
    <t>عنق فيتاس</t>
  </si>
  <si>
    <t>نجيب مراد</t>
  </si>
  <si>
    <t>قلبين ومسكتين</t>
  </si>
  <si>
    <t>محمد الأبيض</t>
  </si>
  <si>
    <t>محمد شهاب</t>
  </si>
  <si>
    <t>داخون</t>
  </si>
  <si>
    <t>أبو علي نصر الله</t>
  </si>
  <si>
    <t>عبد الله</t>
  </si>
  <si>
    <t>أبو طارق حرير</t>
  </si>
  <si>
    <t xml:space="preserve">براغي </t>
  </si>
  <si>
    <t>ماجد</t>
  </si>
  <si>
    <t>ورشة الحاج بيضون</t>
  </si>
  <si>
    <t>جبريل خزان</t>
  </si>
  <si>
    <t>الى الحاج المنجد</t>
  </si>
  <si>
    <t>هاي لاند</t>
  </si>
  <si>
    <t>ربيع</t>
  </si>
  <si>
    <t>مجلى صناعي 80*50</t>
  </si>
  <si>
    <t>عمر فحام بيد عبد</t>
  </si>
  <si>
    <t>ركور دوبل</t>
  </si>
  <si>
    <t>معجونة حديد</t>
  </si>
  <si>
    <t>شرتطون</t>
  </si>
  <si>
    <t>قفل 50</t>
  </si>
  <si>
    <t>فاروق حوسو مع الحاج</t>
  </si>
  <si>
    <t>سليمان تركية مع الحاج</t>
  </si>
  <si>
    <t>سكر</t>
  </si>
  <si>
    <t>شطافة وتفلون</t>
  </si>
  <si>
    <t>أبو عبد الله</t>
  </si>
  <si>
    <t>رولبول</t>
  </si>
  <si>
    <t>شادي</t>
  </si>
  <si>
    <t>محمد الصايغ</t>
  </si>
  <si>
    <t>برس كونترول ليو</t>
  </si>
  <si>
    <t>خليل</t>
  </si>
  <si>
    <t>سكرين زاوية</t>
  </si>
  <si>
    <t>صليب خلاط</t>
  </si>
  <si>
    <t>مسدس</t>
  </si>
  <si>
    <t>علي عساف</t>
  </si>
  <si>
    <t>بسام عبد الله</t>
  </si>
  <si>
    <t>27-04</t>
  </si>
  <si>
    <t>رمل+ترابة سودا 5</t>
  </si>
  <si>
    <t>مفتاح مقدح</t>
  </si>
  <si>
    <t>أبو عيسى الفاتح</t>
  </si>
  <si>
    <t>باكس ورمل</t>
  </si>
  <si>
    <t>كوع تلحيم</t>
  </si>
  <si>
    <t>سيفون صليب 5*2</t>
  </si>
  <si>
    <t>جوني</t>
  </si>
  <si>
    <t>شطافة وسكرين</t>
  </si>
  <si>
    <t>قلبين</t>
  </si>
  <si>
    <t>مجموعة</t>
  </si>
  <si>
    <t xml:space="preserve"> </t>
  </si>
  <si>
    <t>حسن حريري</t>
  </si>
  <si>
    <t>غطاء 040 وسيفون</t>
  </si>
  <si>
    <t>سكر زاوية وطابة</t>
  </si>
  <si>
    <t>طابة نص</t>
  </si>
  <si>
    <t>مخالف 3/8</t>
  </si>
  <si>
    <t xml:space="preserve"> رولبوت</t>
  </si>
  <si>
    <t>بنزين ابرهيم</t>
  </si>
  <si>
    <t>سكرين إيطالي</t>
  </si>
  <si>
    <t>احمد الدير</t>
  </si>
  <si>
    <t>شريط كهرباء</t>
  </si>
  <si>
    <t>رامي الدقاق</t>
  </si>
  <si>
    <t>عبد موتسيك خليل</t>
  </si>
  <si>
    <t>نربيج شفاف 4م</t>
  </si>
  <si>
    <t>أبو طارق الحريري</t>
  </si>
  <si>
    <t>مع الحاج عدنان</t>
  </si>
  <si>
    <t>جلدة</t>
  </si>
  <si>
    <t>شطافة إيطالي</t>
  </si>
  <si>
    <t>غال</t>
  </si>
  <si>
    <t>قازان</t>
  </si>
  <si>
    <t>أبو جعفر</t>
  </si>
  <si>
    <t>عدة سحب وشطافة ماليزي</t>
  </si>
  <si>
    <t>سكر + شطافة</t>
  </si>
  <si>
    <t>سطل معجونة</t>
  </si>
  <si>
    <t>برس كونترول وكاشكبل</t>
  </si>
  <si>
    <t>مفتاح إنكليزي</t>
  </si>
  <si>
    <t>اتوماتيك وركور</t>
  </si>
  <si>
    <t>أبو حسن بعلبكي</t>
  </si>
  <si>
    <t>قلب ومسكتين</t>
  </si>
  <si>
    <t>لمبة</t>
  </si>
  <si>
    <t>م دوش</t>
  </si>
  <si>
    <t>بار دوش وسكر زاوية</t>
  </si>
  <si>
    <t>محمد البلاط</t>
  </si>
  <si>
    <t>سكر زاوية ومسكة شطافة</t>
  </si>
  <si>
    <t>رواتب واجور وايجارات</t>
  </si>
  <si>
    <t>28-04</t>
  </si>
  <si>
    <t>مع الحاج إبراهيم مقداد</t>
  </si>
  <si>
    <t>قنينة مع رزيستنس</t>
  </si>
  <si>
    <t>حاج تركي</t>
  </si>
  <si>
    <t>أبو بكر</t>
  </si>
  <si>
    <t>اسد</t>
  </si>
  <si>
    <t xml:space="preserve">ربيع </t>
  </si>
  <si>
    <t>مرتجع برس كونترول</t>
  </si>
  <si>
    <t>بنزين البيك اب</t>
  </si>
  <si>
    <t>فلاتر</t>
  </si>
  <si>
    <t>قنينة واغراض</t>
  </si>
  <si>
    <t>باقي أغراض القنينة</t>
  </si>
  <si>
    <t>شطافة ودوش</t>
  </si>
  <si>
    <t>مصفاية بلاستيك</t>
  </si>
  <si>
    <t>ديسك</t>
  </si>
  <si>
    <t>لقط صغير</t>
  </si>
  <si>
    <t>قهوة</t>
  </si>
  <si>
    <t>أبو هشام</t>
  </si>
  <si>
    <t>فاتورة بنت أبو هيثم</t>
  </si>
  <si>
    <t>ماي نار</t>
  </si>
  <si>
    <t>علي الأحمد</t>
  </si>
  <si>
    <t>عبد مجذوب</t>
  </si>
  <si>
    <t>للحاج ادوية بيد إبراهيم</t>
  </si>
  <si>
    <t>نربيج ومسكة</t>
  </si>
  <si>
    <t>عنق رصور</t>
  </si>
  <si>
    <t>مرتجع خلاط مغسلة</t>
  </si>
  <si>
    <t>ربيع حمزة</t>
  </si>
  <si>
    <t>لفة زراعي 10متر</t>
  </si>
  <si>
    <t>بار دوش</t>
  </si>
  <si>
    <t>50*50 غطاء ريغار</t>
  </si>
  <si>
    <t>نربيج ضغط اسباني</t>
  </si>
  <si>
    <t>موتير داب وصباب</t>
  </si>
  <si>
    <t>مصاريف اخت الحاج</t>
  </si>
  <si>
    <t>مصاريف الحاج</t>
  </si>
  <si>
    <t>29-04</t>
  </si>
  <si>
    <t>غطاء نصار ذكر</t>
  </si>
  <si>
    <t>بيع شهر4</t>
  </si>
  <si>
    <t>مصاريف شهر4</t>
  </si>
  <si>
    <t>هادي عبيدي</t>
  </si>
  <si>
    <t>طرش</t>
  </si>
  <si>
    <t>فرق جفصين</t>
  </si>
  <si>
    <t>بلال مكداشي طابات 3/4</t>
  </si>
  <si>
    <t>سكر ورباط وركور</t>
  </si>
  <si>
    <t>مسكة باب</t>
  </si>
  <si>
    <t>تركي</t>
  </si>
  <si>
    <t>ايزي مع صباب + زترابة</t>
  </si>
  <si>
    <t>فيلوكس</t>
  </si>
  <si>
    <t>تيه 1/2</t>
  </si>
  <si>
    <t>جوان حصر</t>
  </si>
  <si>
    <t>براغي ورندالات</t>
  </si>
  <si>
    <t>خزان 1000 سومو</t>
  </si>
  <si>
    <t>3M مع إبراهيم</t>
  </si>
  <si>
    <t>ايزي وبلاستيك</t>
  </si>
  <si>
    <t xml:space="preserve">مسكة </t>
  </si>
  <si>
    <t>من الحاج بيد إبراهيم</t>
  </si>
  <si>
    <t>3M من إبراهيم</t>
  </si>
  <si>
    <t>تيه زراعي</t>
  </si>
  <si>
    <t>خضر شعبان</t>
  </si>
  <si>
    <t>ديمول بلا ريحه</t>
  </si>
  <si>
    <t>حسن خليفة</t>
  </si>
  <si>
    <t>ارضية يكادوش</t>
  </si>
  <si>
    <t>من المحل أغراض للمستودع</t>
  </si>
  <si>
    <t>تيه وركور</t>
  </si>
  <si>
    <t>جوزة خريطة</t>
  </si>
  <si>
    <t>بواب</t>
  </si>
  <si>
    <t>سكر مصري</t>
  </si>
  <si>
    <t>بلاستيك احمد الناطور</t>
  </si>
  <si>
    <t>أبو محمد الشاعر</t>
  </si>
  <si>
    <t>حجي</t>
  </si>
  <si>
    <t>براغ صندوق</t>
  </si>
  <si>
    <t>كوع ورباطين</t>
  </si>
  <si>
    <t>ايزي 1 1/2 عدد 2</t>
  </si>
  <si>
    <t>كويك</t>
  </si>
  <si>
    <t xml:space="preserve">لفة زراعي ووصل </t>
  </si>
  <si>
    <t>ايزي 1 1/2</t>
  </si>
  <si>
    <t>30-04</t>
  </si>
  <si>
    <t>رباط مغيط</t>
  </si>
  <si>
    <t>موتير غسالة</t>
  </si>
  <si>
    <t>مدرسة العاملية</t>
  </si>
  <si>
    <t>فلتر وعدة</t>
  </si>
  <si>
    <t>نحاتة ورمل</t>
  </si>
  <si>
    <t>زيرقون وفرشاية</t>
  </si>
  <si>
    <t>بول</t>
  </si>
  <si>
    <t>وليد قليلات</t>
  </si>
  <si>
    <t>مشتريات شريط كهرباء</t>
  </si>
  <si>
    <t>امين نعماني</t>
  </si>
  <si>
    <t>قنينة 100 3ملم</t>
  </si>
  <si>
    <t>ترابة سوداء 10ك</t>
  </si>
  <si>
    <t>اصبع معجونة 2</t>
  </si>
  <si>
    <t>صباب 110</t>
  </si>
  <si>
    <t>سكر زاوي</t>
  </si>
  <si>
    <t>براغي صندوق</t>
  </si>
  <si>
    <t>غراوت</t>
  </si>
  <si>
    <t>مرتجع رزيستنس</t>
  </si>
  <si>
    <t>نربيج 1/2 10 م</t>
  </si>
  <si>
    <t>موتير + طابة</t>
  </si>
  <si>
    <t>ديمول</t>
  </si>
  <si>
    <t>محمد هاشم</t>
  </si>
  <si>
    <t>عدة نفخ ترمولادا</t>
  </si>
  <si>
    <t>غال عربي</t>
  </si>
  <si>
    <t>غطاء ازرق</t>
  </si>
  <si>
    <t>نسله منشار</t>
  </si>
  <si>
    <t>أغراض كهرباء</t>
  </si>
  <si>
    <t>الحاج بلال جبر</t>
  </si>
  <si>
    <t>تصليح تليفون</t>
  </si>
  <si>
    <t>عبد الحنان</t>
  </si>
  <si>
    <t>من مشتريات كهرباء</t>
  </si>
  <si>
    <t>01-05</t>
  </si>
  <si>
    <t>مع الحاج بيد جهاد</t>
  </si>
  <si>
    <t>ماليزي</t>
  </si>
  <si>
    <t>كرسي ليسيكو</t>
  </si>
  <si>
    <t>علي عواضة WISH</t>
  </si>
  <si>
    <t>.</t>
  </si>
  <si>
    <t>حاج وائل</t>
  </si>
  <si>
    <t xml:space="preserve">احمد عيتاني </t>
  </si>
  <si>
    <t>مرتجع ترابة</t>
  </si>
  <si>
    <t>محمد</t>
  </si>
  <si>
    <t>شطافة غروهي ص</t>
  </si>
  <si>
    <t>مجموعة شطافة إيطالي</t>
  </si>
  <si>
    <t>مسكة مع قلب</t>
  </si>
  <si>
    <t>قازان غاز واغراض</t>
  </si>
  <si>
    <t>كبس عيتاني</t>
  </si>
  <si>
    <t>نص بدرلو</t>
  </si>
  <si>
    <t>عداد ماي إيطالي</t>
  </si>
  <si>
    <t>اشتراك موتير لبيت اخت الحاج</t>
  </si>
  <si>
    <t>اشتارك موتير للمحل</t>
  </si>
  <si>
    <t>زاوية</t>
  </si>
  <si>
    <t>عدة كبس</t>
  </si>
  <si>
    <t>دفعة حسن سليمان</t>
  </si>
  <si>
    <t>عبد سوبرة تليفونات</t>
  </si>
  <si>
    <t>شاشة للحاج</t>
  </si>
  <si>
    <t>تاب للمحل</t>
  </si>
  <si>
    <t>مخالف</t>
  </si>
  <si>
    <t>طابة وايزي</t>
  </si>
  <si>
    <t>حنفية غلة مصري</t>
  </si>
  <si>
    <t>بنزين حساب</t>
  </si>
  <si>
    <t>مرتجع تلحيم</t>
  </si>
  <si>
    <t xml:space="preserve">قسطل 4 </t>
  </si>
  <si>
    <t>بلاط وبلاستيك</t>
  </si>
  <si>
    <t>غريب</t>
  </si>
  <si>
    <t>مرتجع موتير</t>
  </si>
  <si>
    <t>صباب مع ايزي إيطالي</t>
  </si>
  <si>
    <t>02-05</t>
  </si>
  <si>
    <t>خزان بطح</t>
  </si>
  <si>
    <t>مسكة عدة جنب</t>
  </si>
  <si>
    <t>حاج عبد سوبره</t>
  </si>
  <si>
    <t>حنفية مصري</t>
  </si>
  <si>
    <t>تنر وقطرون</t>
  </si>
  <si>
    <t>ابرهيم طبوش</t>
  </si>
  <si>
    <t>اتومتيك وكوع</t>
  </si>
  <si>
    <t>ايزي وروبة وصباب</t>
  </si>
  <si>
    <t>حسين عيسى</t>
  </si>
  <si>
    <t>مبيع من الحاج</t>
  </si>
  <si>
    <t>أبو هيثم</t>
  </si>
  <si>
    <t>كرسي عربي وبلاستيك</t>
  </si>
  <si>
    <t>للحاج بيد المنجد</t>
  </si>
  <si>
    <t>علي خميس مرتجع</t>
  </si>
  <si>
    <t>سحب صتدوق عدة</t>
  </si>
  <si>
    <t xml:space="preserve">بنزين عبد </t>
  </si>
  <si>
    <t>موتير ليو نص</t>
  </si>
  <si>
    <t>محاسب مع ضريبة</t>
  </si>
  <si>
    <t>سدتين</t>
  </si>
  <si>
    <t>حجازي</t>
  </si>
  <si>
    <t>قهوة وكلينكس</t>
  </si>
  <si>
    <t>دلاية</t>
  </si>
  <si>
    <t>زيت موتسيك</t>
  </si>
  <si>
    <t>بسن</t>
  </si>
  <si>
    <t>علي السطل</t>
  </si>
  <si>
    <t>خلاط و سكر زاوية</t>
  </si>
  <si>
    <t>سامي</t>
  </si>
  <si>
    <t>من شادي  بيد جهاد</t>
  </si>
  <si>
    <t>الحاج أبو حسين</t>
  </si>
  <si>
    <t>لقطة غطاء كرسي</t>
  </si>
  <si>
    <t>مفك شق</t>
  </si>
  <si>
    <t>محمد دبوس</t>
  </si>
  <si>
    <t>جرن بلاستيك</t>
  </si>
  <si>
    <t xml:space="preserve">صباب </t>
  </si>
  <si>
    <t>04-05</t>
  </si>
  <si>
    <t>نربيج غسالة 1.5 دخول</t>
  </si>
  <si>
    <t>عضمات 6ملم</t>
  </si>
  <si>
    <t>مرشة</t>
  </si>
  <si>
    <t>علي عثمان</t>
  </si>
  <si>
    <t>AB صيني</t>
  </si>
  <si>
    <t>مجمو شطافة بريفا</t>
  </si>
  <si>
    <t>لقط 2</t>
  </si>
  <si>
    <t>صباب كبس 1 1/4</t>
  </si>
  <si>
    <t xml:space="preserve">مسكتين شطافة </t>
  </si>
  <si>
    <t>خلاط دوش توليدو</t>
  </si>
  <si>
    <t>طابة وشريط مخالف</t>
  </si>
  <si>
    <t>مصافي وجلود</t>
  </si>
  <si>
    <t>تلزيق اسباني</t>
  </si>
  <si>
    <t>حميد</t>
  </si>
  <si>
    <t>جمال سعدو</t>
  </si>
  <si>
    <t>يوسف حافظ</t>
  </si>
  <si>
    <t>أبو علي صالح</t>
  </si>
  <si>
    <t>مصفاية جرس+وصل</t>
  </si>
  <si>
    <t>عمار</t>
  </si>
  <si>
    <t>محمود سلامة - مرتجع</t>
  </si>
  <si>
    <t>رواتب وايجارات</t>
  </si>
  <si>
    <t>05-05</t>
  </si>
  <si>
    <t>كرسي مع صندوق زغرتا</t>
  </si>
  <si>
    <t>ركور زراعي</t>
  </si>
  <si>
    <t>أغراض مكتبية</t>
  </si>
  <si>
    <t>غراوت 2</t>
  </si>
  <si>
    <t>الصيفي مع ابراهيم</t>
  </si>
  <si>
    <t>أبو عماد الصالحاني</t>
  </si>
  <si>
    <t>اشقر</t>
  </si>
  <si>
    <t>كوع مدفع</t>
  </si>
  <si>
    <t>عباس عيسى</t>
  </si>
  <si>
    <t>قنينة سوداي وايزي</t>
  </si>
  <si>
    <t>أبو حسين</t>
  </si>
  <si>
    <t>علبة كهرباء</t>
  </si>
  <si>
    <t>بشار أبو علاء</t>
  </si>
  <si>
    <t>اترابة جاهزة</t>
  </si>
  <si>
    <t>أبو هيثم الرشيد</t>
  </si>
  <si>
    <t>شطافات</t>
  </si>
  <si>
    <t>خلاط وعدة</t>
  </si>
  <si>
    <t>بلال دمشقية</t>
  </si>
  <si>
    <t>سك زاوية صيني</t>
  </si>
  <si>
    <t>رول صغير</t>
  </si>
  <si>
    <t xml:space="preserve">باقي 100 مع الحاج </t>
  </si>
  <si>
    <t>وسام</t>
  </si>
  <si>
    <t>تامين الحاج</t>
  </si>
  <si>
    <t>ترابة ورمل</t>
  </si>
  <si>
    <t>مطرقة</t>
  </si>
  <si>
    <t>خلاط معسلة</t>
  </si>
  <si>
    <t>شفاط</t>
  </si>
  <si>
    <t>ديمول بلا ريحة</t>
  </si>
  <si>
    <t>مشتريات ديمول</t>
  </si>
  <si>
    <t>مع الحاج اخت الحاج</t>
  </si>
  <si>
    <t>خميس</t>
  </si>
  <si>
    <t>06-05</t>
  </si>
  <si>
    <t>ترابة سريعة+PU</t>
  </si>
  <si>
    <t>مع إبراهيم عمر فحام</t>
  </si>
  <si>
    <t>لبناني</t>
  </si>
  <si>
    <t>كوع ونقاص</t>
  </si>
  <si>
    <t>زياد</t>
  </si>
  <si>
    <t>عباس هزيمي</t>
  </si>
  <si>
    <t>حاج خضر</t>
  </si>
  <si>
    <t>خلاط دوش ونربيج</t>
  </si>
  <si>
    <t>بلاستيك 3/4</t>
  </si>
  <si>
    <t>نفط</t>
  </si>
  <si>
    <t>مرتجع احمد</t>
  </si>
  <si>
    <t>بنزين اراهيم</t>
  </si>
  <si>
    <t>عمر اسومة</t>
  </si>
  <si>
    <t>سكر غلة</t>
  </si>
  <si>
    <t>نفط وبويا</t>
  </si>
  <si>
    <t>حسين السنكري</t>
  </si>
  <si>
    <t>غطاء نصار</t>
  </si>
  <si>
    <t>عصايا معول</t>
  </si>
  <si>
    <t>نربيج + قنينة سوداء</t>
  </si>
  <si>
    <t>محمد غزاوي</t>
  </si>
  <si>
    <t>صباب مجلى</t>
  </si>
  <si>
    <t>موتير نص اكوا</t>
  </si>
  <si>
    <t>عدة عيتاني وم دوش</t>
  </si>
  <si>
    <t>نسبة البيع</t>
  </si>
  <si>
    <t>نسبة الربح</t>
  </si>
  <si>
    <t>خلاطات+أغراض</t>
  </si>
  <si>
    <t>مشد حبل غسيل</t>
  </si>
  <si>
    <t>قازان 50 فيلوكس</t>
  </si>
  <si>
    <t>قيمة النسبة</t>
  </si>
  <si>
    <t>15*15</t>
  </si>
  <si>
    <t>الكترود</t>
  </si>
  <si>
    <t>مرتجع خلاط</t>
  </si>
  <si>
    <t>موتير ستانلس</t>
  </si>
  <si>
    <t>موتير 3/4 بدرلو</t>
  </si>
  <si>
    <t>شريط مشكل</t>
  </si>
  <si>
    <t>محمود</t>
  </si>
  <si>
    <t xml:space="preserve">دفعة </t>
  </si>
  <si>
    <t>رباطات</t>
  </si>
  <si>
    <t>مشتريات تيتان</t>
  </si>
  <si>
    <t>خضر حمود</t>
  </si>
  <si>
    <t>07-05</t>
  </si>
  <si>
    <t>مبيعات بالدفتر</t>
  </si>
  <si>
    <t>أبو خالد</t>
  </si>
  <si>
    <t>اصبع PU</t>
  </si>
  <si>
    <t>خلاط وشطافة</t>
  </si>
  <si>
    <t>من أبو هيثم للخشب</t>
  </si>
  <si>
    <t>للخشب بيد جهاد للخشب</t>
  </si>
  <si>
    <t>أبو خليل</t>
  </si>
  <si>
    <t>علي الأحمد خزان</t>
  </si>
  <si>
    <t>عثمان سوبرة</t>
  </si>
  <si>
    <t>مرتجع الأشقر</t>
  </si>
  <si>
    <t>احمد عيتاني قازانات</t>
  </si>
  <si>
    <t>ايزي سيليكون</t>
  </si>
  <si>
    <t>لفة زراعي 100م 20ملم</t>
  </si>
  <si>
    <t>تلزيق عريض</t>
  </si>
  <si>
    <t>تراب سوداء</t>
  </si>
  <si>
    <t>ام امير</t>
  </si>
  <si>
    <t>مرتجع غريب</t>
  </si>
  <si>
    <t>بيد موسى</t>
  </si>
  <si>
    <t>08-05</t>
  </si>
  <si>
    <t>تانجيت</t>
  </si>
  <si>
    <t>جفصين</t>
  </si>
  <si>
    <t>أبو حسن زين</t>
  </si>
  <si>
    <t>فوم وايزي</t>
  </si>
  <si>
    <t>روبة وترابة</t>
  </si>
  <si>
    <t>محمود حافظة</t>
  </si>
  <si>
    <t>مجلى</t>
  </si>
  <si>
    <t>ترابة بيضاء وتلزيق</t>
  </si>
  <si>
    <t>طارق</t>
  </si>
  <si>
    <t>موتير داب</t>
  </si>
  <si>
    <t>مسكة سحب</t>
  </si>
  <si>
    <t>كرسي ومراية</t>
  </si>
  <si>
    <t>جعفر مراد</t>
  </si>
  <si>
    <t>مرتجع فرق شطافة</t>
  </si>
  <si>
    <t>خوري</t>
  </si>
  <si>
    <t>اكسسوار خزان</t>
  </si>
  <si>
    <t>قطرون ورباط</t>
  </si>
  <si>
    <t>قسطل 20 المنيوم</t>
  </si>
  <si>
    <t>أبو علي تلحيم</t>
  </si>
  <si>
    <t>كوع 20</t>
  </si>
  <si>
    <t>خلاط ومسكة دوش</t>
  </si>
  <si>
    <t>بلاستيك وكرسي</t>
  </si>
  <si>
    <t>تحويلة كرسي</t>
  </si>
  <si>
    <t xml:space="preserve">مقدح وز </t>
  </si>
  <si>
    <t>ركور وباكس</t>
  </si>
  <si>
    <t>الأبيض</t>
  </si>
  <si>
    <t>مهدي من دين امبارح</t>
  </si>
  <si>
    <t>معجونة اكرليك</t>
  </si>
  <si>
    <t>مرتجع الشيخ</t>
  </si>
  <si>
    <t>محمد الحلبي</t>
  </si>
  <si>
    <t>موتير SXS1100</t>
  </si>
  <si>
    <t>عداد ماء إيطالي</t>
  </si>
  <si>
    <t>صابون</t>
  </si>
  <si>
    <t>الصيفي</t>
  </si>
  <si>
    <t>بطارية مع عبد</t>
  </si>
  <si>
    <t>كرسي + ترابة سريعة</t>
  </si>
  <si>
    <t>ترابة رمل</t>
  </si>
  <si>
    <t>طبتين كروم</t>
  </si>
  <si>
    <t xml:space="preserve">تحويلة </t>
  </si>
  <si>
    <t>عبد السلام</t>
  </si>
  <si>
    <t>كوليه للموتسيك</t>
  </si>
  <si>
    <t>عبد المحمود</t>
  </si>
  <si>
    <t>نربيج + مسكة</t>
  </si>
  <si>
    <t>بيضاء</t>
  </si>
  <si>
    <t>كردلي</t>
  </si>
  <si>
    <t>وصل كروم</t>
  </si>
  <si>
    <t>زمور</t>
  </si>
  <si>
    <t>بلال wish</t>
  </si>
  <si>
    <t>كهرباء اخت الحاج</t>
  </si>
  <si>
    <t>لعبد سوبرة</t>
  </si>
  <si>
    <t>إبراهيم</t>
  </si>
  <si>
    <t>قرمش</t>
  </si>
  <si>
    <t>09-05</t>
  </si>
  <si>
    <t>قيسي</t>
  </si>
  <si>
    <t>وسام مشاقة</t>
  </si>
  <si>
    <t>عبد الله عيتاني</t>
  </si>
  <si>
    <t>3/8 مع سدة</t>
  </si>
  <si>
    <t>احمد عوض</t>
  </si>
  <si>
    <t>تعليقة منشفة</t>
  </si>
  <si>
    <t>ديسكين</t>
  </si>
  <si>
    <t>خشب</t>
  </si>
  <si>
    <t>ديمول ومرشة</t>
  </si>
  <si>
    <t>طابة صينية</t>
  </si>
  <si>
    <t>أغراض</t>
  </si>
  <si>
    <t>علي خميس</t>
  </si>
  <si>
    <t>جفصين رمل</t>
  </si>
  <si>
    <t>طابة وركور</t>
  </si>
  <si>
    <t>محمد شعر</t>
  </si>
  <si>
    <t>محمد القيسي</t>
  </si>
  <si>
    <t>معجونة</t>
  </si>
  <si>
    <t>غال صيني</t>
  </si>
  <si>
    <t>مع الحاج تديم</t>
  </si>
  <si>
    <t>خلاط مجلى مرخم</t>
  </si>
  <si>
    <t>احمد الديري فرق</t>
  </si>
  <si>
    <t>حسن حريري مع الحاج</t>
  </si>
  <si>
    <t>أبو طارق</t>
  </si>
  <si>
    <t>موتير XKS40SU</t>
  </si>
  <si>
    <t>ربيع سكر</t>
  </si>
  <si>
    <t>أبو الدقن</t>
  </si>
  <si>
    <t>حسين عاشور</t>
  </si>
  <si>
    <t>براغي 6سم</t>
  </si>
  <si>
    <t>أغراض بويا</t>
  </si>
  <si>
    <t>بنزين وغيار زيت</t>
  </si>
  <si>
    <t>11-05</t>
  </si>
  <si>
    <t>فؤاد</t>
  </si>
  <si>
    <t>بانيو</t>
  </si>
  <si>
    <t>مرتجع ايزي</t>
  </si>
  <si>
    <t>عساف</t>
  </si>
  <si>
    <t>فرق خلاط</t>
  </si>
  <si>
    <t>قنينة سوداء وديسك</t>
  </si>
  <si>
    <t>علي بيضون</t>
  </si>
  <si>
    <t>شرارة</t>
  </si>
  <si>
    <t>أبو علي قازان</t>
  </si>
  <si>
    <t>زكريا</t>
  </si>
  <si>
    <t>مفتاح مسدس</t>
  </si>
  <si>
    <t>ريتا</t>
  </si>
  <si>
    <t>قسطل 1</t>
  </si>
  <si>
    <t>مامون</t>
  </si>
  <si>
    <t>بطارية</t>
  </si>
  <si>
    <t>مشتريات</t>
  </si>
  <si>
    <t>عمر</t>
  </si>
  <si>
    <t>الخياط</t>
  </si>
  <si>
    <t>كراسي 3</t>
  </si>
  <si>
    <t>صفا</t>
  </si>
  <si>
    <t>مرتجع علي السطل</t>
  </si>
  <si>
    <t>محمو سلامة</t>
  </si>
  <si>
    <t>12-05</t>
  </si>
  <si>
    <t>برس كونترول 2</t>
  </si>
  <si>
    <t>خزان طابة ركورات</t>
  </si>
  <si>
    <t>احمد طبش</t>
  </si>
  <si>
    <t>كوع ووصل حديد</t>
  </si>
  <si>
    <t>مشتريات صباب 2" ايكو</t>
  </si>
  <si>
    <t>خزانة مع خلاط</t>
  </si>
  <si>
    <t>تلزيق جوان</t>
  </si>
  <si>
    <t>ايجار</t>
  </si>
  <si>
    <t>ايجار اخت الحاج</t>
  </si>
  <si>
    <t>معلم فهد</t>
  </si>
  <si>
    <t>غطاء ابيض</t>
  </si>
  <si>
    <t>احمد القاضي</t>
  </si>
  <si>
    <t>تجديد سنوي برنامج</t>
  </si>
  <si>
    <t>كرسي تعليق</t>
  </si>
  <si>
    <t>ترابة وسداء ورمل</t>
  </si>
  <si>
    <t>حنفيات</t>
  </si>
  <si>
    <t>غطا تركي</t>
  </si>
  <si>
    <t>رفش مع عصايا</t>
  </si>
  <si>
    <t>موتير واغراض</t>
  </si>
  <si>
    <t>شهيد</t>
  </si>
  <si>
    <t>سيلكون</t>
  </si>
  <si>
    <t>15*15 بلاستيك</t>
  </si>
  <si>
    <t>ركور وسدة</t>
  </si>
  <si>
    <t>كوع 4</t>
  </si>
  <si>
    <t xml:space="preserve">قلب </t>
  </si>
  <si>
    <t>جعفر</t>
  </si>
  <si>
    <t xml:space="preserve">بنزين </t>
  </si>
  <si>
    <t>تراب بيضاء</t>
  </si>
  <si>
    <t>قسطل 25 عدد 2</t>
  </si>
  <si>
    <t>محمد اسكندراني</t>
  </si>
  <si>
    <t xml:space="preserve">للمستودع </t>
  </si>
  <si>
    <t>موتير حصان ليو</t>
  </si>
  <si>
    <t>تيه باكس</t>
  </si>
  <si>
    <t>بيع شهر5</t>
  </si>
  <si>
    <t>مصاريف شهر5</t>
  </si>
  <si>
    <t>13-05</t>
  </si>
  <si>
    <t>خزان حسام</t>
  </si>
  <si>
    <t>بنزين الحاج</t>
  </si>
  <si>
    <t>حاج أبو هيثم</t>
  </si>
  <si>
    <t>رباط 4</t>
  </si>
  <si>
    <t>خلاط دوش برم</t>
  </si>
  <si>
    <t>حنفي غلة</t>
  </si>
  <si>
    <t>ساقوطة</t>
  </si>
  <si>
    <t>دفعة</t>
  </si>
  <si>
    <t>حسن مقداد</t>
  </si>
  <si>
    <t>كوع ومخالفة</t>
  </si>
  <si>
    <t>ركرو ومسكة شطافة</t>
  </si>
  <si>
    <t>فراش موتير</t>
  </si>
  <si>
    <t>بيد إبراهيم غروهي</t>
  </si>
  <si>
    <t>أكياس</t>
  </si>
  <si>
    <t>فادي</t>
  </si>
  <si>
    <t>محمد أبو ياسر</t>
  </si>
  <si>
    <t>مرتجع خلاط مجلى</t>
  </si>
  <si>
    <t>أبو علاء</t>
  </si>
  <si>
    <t>اجرين للاخشاب للمستودع</t>
  </si>
  <si>
    <t>مخالف بلاستيك</t>
  </si>
  <si>
    <t>تيه وبعزقة وقسطل</t>
  </si>
  <si>
    <t>مخالف حديد</t>
  </si>
  <si>
    <t>حاج نبيل</t>
  </si>
  <si>
    <t>14-05</t>
  </si>
  <si>
    <t>شعبة المعلومات</t>
  </si>
  <si>
    <t>محمد الهايل</t>
  </si>
  <si>
    <t>حنفية شك</t>
  </si>
  <si>
    <t>بول طنوس</t>
  </si>
  <si>
    <t>لفة نربيج</t>
  </si>
  <si>
    <t>ورق وبطارية مع عبد</t>
  </si>
  <si>
    <t>معلم شعلان</t>
  </si>
  <si>
    <t>سيما</t>
  </si>
  <si>
    <t>طابة 3/4</t>
  </si>
  <si>
    <t>طلال نيفي</t>
  </si>
  <si>
    <t>لفة 1/2 16بار</t>
  </si>
  <si>
    <t>نربيج 50 إيطالي</t>
  </si>
  <si>
    <t>احمد الصباغ</t>
  </si>
  <si>
    <t>قمر</t>
  </si>
  <si>
    <t>مالج</t>
  </si>
  <si>
    <t>علي كاتشاب</t>
  </si>
  <si>
    <t>محود عمايا</t>
  </si>
  <si>
    <t>لفة كرتون</t>
  </si>
  <si>
    <t>أنور ياسين</t>
  </si>
  <si>
    <t>نربيج فيتاس وسكر</t>
  </si>
  <si>
    <t>عصام طنمبجي</t>
  </si>
  <si>
    <t>حمزة</t>
  </si>
  <si>
    <t>خزان 300 واغراض</t>
  </si>
  <si>
    <t>زوايا</t>
  </si>
  <si>
    <t>سليمان</t>
  </si>
  <si>
    <t>أغراض سنكرية</t>
  </si>
  <si>
    <t>الباشا</t>
  </si>
  <si>
    <t>15-05</t>
  </si>
  <si>
    <t>مازن</t>
  </si>
  <si>
    <t>عبود البلاط</t>
  </si>
  <si>
    <t>قطع وصل+سيليكون</t>
  </si>
  <si>
    <t xml:space="preserve">تلزيق </t>
  </si>
  <si>
    <t>عمو بلال</t>
  </si>
  <si>
    <t>تلزيق بلاط</t>
  </si>
  <si>
    <t>رمل وحجارة</t>
  </si>
  <si>
    <t>اكما</t>
  </si>
  <si>
    <t>من الحاج بيد أبو عبدو</t>
  </si>
  <si>
    <t>فاتورة ادريس</t>
  </si>
  <si>
    <t>قازان غاز وشبك</t>
  </si>
  <si>
    <t>توفيق علوان</t>
  </si>
  <si>
    <t>ايكو</t>
  </si>
  <si>
    <t>تلحيم وتلزيق</t>
  </si>
  <si>
    <t>مرتجع خزان</t>
  </si>
  <si>
    <t>عدة ونربيج</t>
  </si>
  <si>
    <t>AB</t>
  </si>
  <si>
    <t>كاما</t>
  </si>
  <si>
    <t>حسن حمدان</t>
  </si>
  <si>
    <t>احمد ديري</t>
  </si>
  <si>
    <t>تلزيق يوناني</t>
  </si>
  <si>
    <t>عدة ترمولادا</t>
  </si>
  <si>
    <t>16-05</t>
  </si>
  <si>
    <t>مع الحاج جمل وشعبان</t>
  </si>
  <si>
    <t>أبو محمود</t>
  </si>
  <si>
    <t>محمد اللاز</t>
  </si>
  <si>
    <t>الشيخ</t>
  </si>
  <si>
    <t>كاتشاب</t>
  </si>
  <si>
    <t>الشامي</t>
  </si>
  <si>
    <t>عبد الله الأحمد</t>
  </si>
  <si>
    <t>وسام عيتاني</t>
  </si>
  <si>
    <t>شريط</t>
  </si>
  <si>
    <t>مدام زهرة</t>
  </si>
  <si>
    <t>شطافة إيطالية</t>
  </si>
  <si>
    <t>الحاج تركي</t>
  </si>
  <si>
    <t>عزقة</t>
  </si>
  <si>
    <t>مسكة شطافة ماتركس</t>
  </si>
  <si>
    <t>اسانة تركية</t>
  </si>
  <si>
    <t>خلاطات</t>
  </si>
  <si>
    <t xml:space="preserve">مسكة شطافة </t>
  </si>
  <si>
    <t>بضاعة حديد</t>
  </si>
  <si>
    <t>خضر عيسى</t>
  </si>
  <si>
    <t>فرشاية ورولو</t>
  </si>
  <si>
    <t>خلاط برم</t>
  </si>
  <si>
    <t xml:space="preserve">سبراي </t>
  </si>
  <si>
    <t>ترابة جاهزة 3</t>
  </si>
  <si>
    <t>15*15 كروم</t>
  </si>
  <si>
    <t>زكوان</t>
  </si>
  <si>
    <t>18-05</t>
  </si>
  <si>
    <t>تلزيق عريض ص</t>
  </si>
  <si>
    <t>حنفية PG</t>
  </si>
  <si>
    <t>3M بيروت</t>
  </si>
  <si>
    <t>بنزين حسام السبت</t>
  </si>
  <si>
    <t>فرق ترابة</t>
  </si>
  <si>
    <t>جهاد أبو عبدو</t>
  </si>
  <si>
    <t>مفتاح 8</t>
  </si>
  <si>
    <t>ترابة بيضا ومصفاية</t>
  </si>
  <si>
    <t>مؤسسة خوري</t>
  </si>
  <si>
    <t>شيخ</t>
  </si>
  <si>
    <t>أبو سلطان</t>
  </si>
  <si>
    <t>سبراي فوم</t>
  </si>
  <si>
    <t>أبو مراد</t>
  </si>
  <si>
    <t>موتير غنوم</t>
  </si>
  <si>
    <t>نربيج سيليكون</t>
  </si>
  <si>
    <t>صباب كبس 1 1/2</t>
  </si>
  <si>
    <t>جمعية بنين</t>
  </si>
  <si>
    <t>موتير ضغط كومت</t>
  </si>
  <si>
    <t>حلاق</t>
  </si>
  <si>
    <t>لفة نربيج سيليكون</t>
  </si>
  <si>
    <t>انترنت وتليفون</t>
  </si>
  <si>
    <t>19-05</t>
  </si>
  <si>
    <t>سبراي التيكو</t>
  </si>
  <si>
    <t>مع الحاج بيد ابراهيم</t>
  </si>
  <si>
    <t>شطافة غروهي</t>
  </si>
  <si>
    <t>عدة سحب تحاس</t>
  </si>
  <si>
    <t>سكر+شطافة</t>
  </si>
  <si>
    <t>محمد الحص</t>
  </si>
  <si>
    <t>خزان + زراعي</t>
  </si>
  <si>
    <t>خزان أبو عبدو</t>
  </si>
  <si>
    <t>سكر وبراغي</t>
  </si>
  <si>
    <t>مرتجع محمد اللاز</t>
  </si>
  <si>
    <t>شميطلي</t>
  </si>
  <si>
    <t>صراصير</t>
  </si>
  <si>
    <t>مسكة ونربيج</t>
  </si>
  <si>
    <t>تعليقة شطافة</t>
  </si>
  <si>
    <t>إبراهيم غراوت وفيبر</t>
  </si>
  <si>
    <t>أبراج بيروت</t>
  </si>
  <si>
    <t>سامر الخوري</t>
  </si>
  <si>
    <t>موتير وستن</t>
  </si>
  <si>
    <t>فرق ركور</t>
  </si>
  <si>
    <t>بريز وشريط</t>
  </si>
  <si>
    <t>محد الأشقر</t>
  </si>
  <si>
    <t>تلزيق الشامي</t>
  </si>
  <si>
    <t>مدين</t>
  </si>
  <si>
    <t>دواء</t>
  </si>
  <si>
    <t>20-05</t>
  </si>
  <si>
    <t>اغطية</t>
  </si>
  <si>
    <t>كيس ردم</t>
  </si>
  <si>
    <t>مع الحاج بيد أبو هيثم</t>
  </si>
  <si>
    <t>تيه 1/2 بلاستيك</t>
  </si>
  <si>
    <t>ظروف مع ابراهيم</t>
  </si>
  <si>
    <t>احمد فرحات</t>
  </si>
  <si>
    <t>عبد الله بغدادي</t>
  </si>
  <si>
    <t>برج الصنوبر مغسلة</t>
  </si>
  <si>
    <t>حاج عمار</t>
  </si>
  <si>
    <t>نص اكوا</t>
  </si>
  <si>
    <t>أبو عماد</t>
  </si>
  <si>
    <t>هالك</t>
  </si>
  <si>
    <t>مع الحاج WISH</t>
  </si>
  <si>
    <t>نربيج إيطالي وشطافة</t>
  </si>
  <si>
    <t>فلتر</t>
  </si>
  <si>
    <t>محمود القيسي</t>
  </si>
  <si>
    <t>للحاج مع احمد</t>
  </si>
  <si>
    <t>للحاج بيد خليل WISH</t>
  </si>
  <si>
    <t>مسكة شطافة 2</t>
  </si>
  <si>
    <t>21-05</t>
  </si>
  <si>
    <t>عدة تركي</t>
  </si>
  <si>
    <t>اسافين+عضمات</t>
  </si>
  <si>
    <t>محمد الصايل</t>
  </si>
  <si>
    <t>AM TOOLS</t>
  </si>
  <si>
    <t>كاشكابل</t>
  </si>
  <si>
    <t>سرك</t>
  </si>
  <si>
    <t xml:space="preserve">ترابة </t>
  </si>
  <si>
    <t>جلدة وكعكة</t>
  </si>
  <si>
    <t>صباب 1/2</t>
  </si>
  <si>
    <t>زياد باشا</t>
  </si>
  <si>
    <t>كباس</t>
  </si>
  <si>
    <t>بار دوبل</t>
  </si>
  <si>
    <t>100 4ملم</t>
  </si>
  <si>
    <t>سبراي بويا</t>
  </si>
  <si>
    <t>سيبه</t>
  </si>
  <si>
    <t>للمستودع بيد جهاد</t>
  </si>
  <si>
    <t>محمود الكردي</t>
  </si>
  <si>
    <t>كرسي عربي</t>
  </si>
  <si>
    <t>ايلي مجدلاني</t>
  </si>
  <si>
    <t>الدار</t>
  </si>
  <si>
    <t>22-05</t>
  </si>
  <si>
    <t>رصيد</t>
  </si>
  <si>
    <t>سلمان الحمصي</t>
  </si>
  <si>
    <t>محمود السنكري</t>
  </si>
  <si>
    <t>طابة فروهي</t>
  </si>
  <si>
    <t>بيروت 3ام</t>
  </si>
  <si>
    <t>الشيخ قاسم</t>
  </si>
  <si>
    <t>وصل 1 حديد</t>
  </si>
  <si>
    <t>طابات+زراعي</t>
  </si>
  <si>
    <t>عبد الحمرا</t>
  </si>
  <si>
    <t>ضغط</t>
  </si>
  <si>
    <t>جلال</t>
  </si>
  <si>
    <t>مخالفة</t>
  </si>
  <si>
    <t>طبلية</t>
  </si>
  <si>
    <t>دواء جردون</t>
  </si>
  <si>
    <t>مشتريات عدة خرضوات</t>
  </si>
  <si>
    <t>نزار عميرات</t>
  </si>
  <si>
    <t xml:space="preserve">موسى </t>
  </si>
  <si>
    <t>23-05</t>
  </si>
  <si>
    <t>وصل 1 1/4</t>
  </si>
  <si>
    <t>أبو خالد الحداد</t>
  </si>
  <si>
    <t>فراش</t>
  </si>
  <si>
    <t>FIRM WISH</t>
  </si>
  <si>
    <t>مرتجع أبو طارق</t>
  </si>
  <si>
    <t>أبو عمادج الصالحاني</t>
  </si>
  <si>
    <t>ام سليمان</t>
  </si>
  <si>
    <t>عماد</t>
  </si>
  <si>
    <t>ينزين أبو هيثم</t>
  </si>
  <si>
    <t xml:space="preserve">مرتجع </t>
  </si>
  <si>
    <t>ربيع البسط</t>
  </si>
  <si>
    <t>مشتريات تلزيق</t>
  </si>
  <si>
    <t>القهوة</t>
  </si>
  <si>
    <t>سليم البواب</t>
  </si>
  <si>
    <t>صباغ</t>
  </si>
  <si>
    <t>مرتجع جوزة</t>
  </si>
  <si>
    <t>يومية شغيل</t>
  </si>
  <si>
    <t>أبو علي زريق</t>
  </si>
  <si>
    <t>القيسي</t>
  </si>
  <si>
    <t>مارسيل</t>
  </si>
  <si>
    <t>سمير نعماني</t>
  </si>
  <si>
    <t>25-05</t>
  </si>
  <si>
    <t>محاسب زين</t>
  </si>
  <si>
    <t>غطا زغرتا</t>
  </si>
  <si>
    <t>غطاء زهر</t>
  </si>
  <si>
    <t>تركي الأحمد</t>
  </si>
  <si>
    <t>بنزين موتسيك</t>
  </si>
  <si>
    <t>خلاط ونربيج</t>
  </si>
  <si>
    <t>الورع</t>
  </si>
  <si>
    <t>خلاط دوش مرخم و 800</t>
  </si>
  <si>
    <t>حنفية وتيه وبعزقة</t>
  </si>
  <si>
    <t>مكنسة</t>
  </si>
  <si>
    <t>فرق غطاء</t>
  </si>
  <si>
    <t>نربيج 3/8</t>
  </si>
  <si>
    <t>طابة وزراعي</t>
  </si>
  <si>
    <t>تالا</t>
  </si>
  <si>
    <t>أبو</t>
  </si>
  <si>
    <t>من حسام لزبون</t>
  </si>
  <si>
    <t>26-05</t>
  </si>
  <si>
    <t>طاسة وعمود</t>
  </si>
  <si>
    <t>وليد</t>
  </si>
  <si>
    <t>أبو قاسم</t>
  </si>
  <si>
    <t>ركور نربيج</t>
  </si>
  <si>
    <t>برميل طرش وترابة</t>
  </si>
  <si>
    <t>بنزين وغسيل</t>
  </si>
  <si>
    <t>اكباس</t>
  </si>
  <si>
    <t>تليفون منشفة</t>
  </si>
  <si>
    <t>محمدح علي أبو ياسين</t>
  </si>
  <si>
    <t>ريشة حديد</t>
  </si>
  <si>
    <t>موتير وطابة</t>
  </si>
  <si>
    <t>تيه زراعي 25</t>
  </si>
  <si>
    <t>SBR</t>
  </si>
  <si>
    <t>عبد الكريم</t>
  </si>
  <si>
    <t>عبد الله احمد</t>
  </si>
  <si>
    <t>بدرلو نص</t>
  </si>
  <si>
    <t>علي نصر الله</t>
  </si>
  <si>
    <t>موتير ليو 1</t>
  </si>
  <si>
    <t>WISH</t>
  </si>
  <si>
    <t>حسين الأحمد WISH</t>
  </si>
  <si>
    <t>أبو علي زريق WISH</t>
  </si>
  <si>
    <t>مع الحاج بيد إبراهيم</t>
  </si>
  <si>
    <t>30-05</t>
  </si>
  <si>
    <t>رمزي</t>
  </si>
  <si>
    <t>ابراهيم</t>
  </si>
  <si>
    <t>شطافة وسدة</t>
  </si>
  <si>
    <t>شمعة قطن وفحم</t>
  </si>
  <si>
    <t>عياش</t>
  </si>
  <si>
    <t>مع الحاج معمار</t>
  </si>
  <si>
    <t>مشكة شطافة</t>
  </si>
  <si>
    <t>حنفية على وقفل</t>
  </si>
  <si>
    <t>تصليح بيك اب</t>
  </si>
  <si>
    <t>عدة سحب وبراغي</t>
  </si>
  <si>
    <t>حسن</t>
  </si>
  <si>
    <t>علاء</t>
  </si>
  <si>
    <t>فازان مدين</t>
  </si>
  <si>
    <t>مصاريف من الحاج</t>
  </si>
  <si>
    <t>تصليح البيك اب</t>
  </si>
  <si>
    <t>01-06</t>
  </si>
  <si>
    <t>أبو محمد السنكري</t>
  </si>
  <si>
    <t>زاوبة بلاط</t>
  </si>
  <si>
    <t>سكر 1/2</t>
  </si>
  <si>
    <t>شوكة</t>
  </si>
  <si>
    <t>فادي السنكري</t>
  </si>
  <si>
    <t>من الكرسي</t>
  </si>
  <si>
    <t>مسطرين</t>
  </si>
  <si>
    <t>تيه 16</t>
  </si>
  <si>
    <t>محمد المصري</t>
  </si>
  <si>
    <t>محمد مجيد</t>
  </si>
  <si>
    <t>صبرا</t>
  </si>
  <si>
    <t>صبرا مع الحاج 31-05</t>
  </si>
  <si>
    <t>وسام  شقير</t>
  </si>
  <si>
    <t>ايلي صعب</t>
  </si>
  <si>
    <t>اشتراك موتير المحل</t>
  </si>
  <si>
    <t>حوسو</t>
  </si>
  <si>
    <t>عنق متحرك</t>
  </si>
  <si>
    <t>رواتب واجور وعيديات</t>
  </si>
  <si>
    <t>02-06</t>
  </si>
  <si>
    <t>حنفية شك تركي</t>
  </si>
  <si>
    <t>سلر</t>
  </si>
  <si>
    <t xml:space="preserve">بسام </t>
  </si>
  <si>
    <t>الأسمر</t>
  </si>
  <si>
    <t>ايجار بيت نجارين</t>
  </si>
  <si>
    <t>بنزين موسى</t>
  </si>
  <si>
    <t>دهانات</t>
  </si>
  <si>
    <t>جوان</t>
  </si>
  <si>
    <t>من الحاج بيد حسام</t>
  </si>
  <si>
    <t>كهرباء المحل 1-2 / 2026</t>
  </si>
  <si>
    <t>موتير بدرلو</t>
  </si>
  <si>
    <t>مع إبراهيم قنينة</t>
  </si>
  <si>
    <t>زراعي وركورات</t>
  </si>
  <si>
    <t>من إبراهيم</t>
  </si>
  <si>
    <t>مصاريف للحاج نزلت في شهر 5</t>
  </si>
  <si>
    <t>مراية</t>
  </si>
  <si>
    <t>للحاج اشتراك اختو</t>
  </si>
  <si>
    <t>من الحاج اشتراك اختو</t>
  </si>
  <si>
    <t>رزيسيتنس</t>
  </si>
  <si>
    <t>روبة</t>
  </si>
  <si>
    <t>بالصالة</t>
  </si>
  <si>
    <t>احمد الأحمد</t>
  </si>
  <si>
    <t>عجينة تلزيق بلاط</t>
  </si>
  <si>
    <t>إبراهيم مرسيل</t>
  </si>
  <si>
    <t>عنق + حنفية</t>
  </si>
  <si>
    <t>03-06</t>
  </si>
  <si>
    <t>شيك بلا حدود</t>
  </si>
  <si>
    <t>شيك مع الحاج</t>
  </si>
  <si>
    <t>خلاط دوش مرخم</t>
  </si>
  <si>
    <t>ماء سودة</t>
  </si>
  <si>
    <t>احمد نزال</t>
  </si>
  <si>
    <t>من إبراهيم علي الاحمد</t>
  </si>
  <si>
    <t>مع إبراهيم علي الأحمد</t>
  </si>
  <si>
    <t>احمد صباغ</t>
  </si>
  <si>
    <t>طابة وسكر</t>
  </si>
  <si>
    <t>علوش تلحيم</t>
  </si>
  <si>
    <t>شريط عمار</t>
  </si>
  <si>
    <t>04-06</t>
  </si>
  <si>
    <t>حسن الاشوح</t>
  </si>
  <si>
    <t>برونزو</t>
  </si>
  <si>
    <t>حسن شقير</t>
  </si>
  <si>
    <t>السفارة العمري البيت</t>
  </si>
  <si>
    <t>مشكل</t>
  </si>
  <si>
    <t>الشاعر</t>
  </si>
  <si>
    <t>مصلى الشيخين</t>
  </si>
  <si>
    <t>قمر برغي</t>
  </si>
  <si>
    <t>الجيش</t>
  </si>
  <si>
    <t>ماكس</t>
  </si>
  <si>
    <t>سكر زاوية إيطالي</t>
  </si>
  <si>
    <t>قصي</t>
  </si>
  <si>
    <t>مقداد WISH</t>
  </si>
  <si>
    <t>WISH مع الحاج</t>
  </si>
  <si>
    <t>جملة</t>
  </si>
  <si>
    <t>مقداد</t>
  </si>
  <si>
    <t>فخرو</t>
  </si>
  <si>
    <t>انترنت المحل</t>
  </si>
  <si>
    <t xml:space="preserve">من الحاج </t>
  </si>
  <si>
    <t>05-06</t>
  </si>
  <si>
    <t>سيليكون + معجونة</t>
  </si>
  <si>
    <t>عدة جنب مقداد</t>
  </si>
  <si>
    <t>أبو علي مع الحاج</t>
  </si>
  <si>
    <t>حسين الناطور</t>
  </si>
  <si>
    <t>اطبارء بلا حدود</t>
  </si>
  <si>
    <t>طابة 1</t>
  </si>
  <si>
    <t xml:space="preserve">غريب </t>
  </si>
  <si>
    <t>أطباء بلا حدود شيك</t>
  </si>
  <si>
    <t>الحاج أبو هيثم</t>
  </si>
  <si>
    <t>بدرلو حصان كاتم</t>
  </si>
  <si>
    <t>حاج محمود</t>
  </si>
  <si>
    <t>أبو كريم</t>
  </si>
  <si>
    <t>زاوية حديد</t>
  </si>
  <si>
    <t>مخالفة 3/8</t>
  </si>
  <si>
    <t>نسكافيه</t>
  </si>
  <si>
    <t>06-06</t>
  </si>
  <si>
    <t>أبو علي  زريق</t>
  </si>
  <si>
    <t>عدة جنب</t>
  </si>
  <si>
    <t>مختار</t>
  </si>
  <si>
    <t>كروم</t>
  </si>
  <si>
    <t>برميل طرش</t>
  </si>
  <si>
    <t>عامر</t>
  </si>
  <si>
    <t>ورشة بيضون</t>
  </si>
  <si>
    <t>موتير WSTN</t>
  </si>
  <si>
    <t>مطاب</t>
  </si>
  <si>
    <t>احمد الصايع</t>
  </si>
  <si>
    <t>زكوان فخري</t>
  </si>
  <si>
    <t>08-06</t>
  </si>
  <si>
    <t>غاز</t>
  </si>
  <si>
    <t>أبو فادي</t>
  </si>
  <si>
    <t>شمعة</t>
  </si>
  <si>
    <t>مشدات غسيل</t>
  </si>
  <si>
    <t>مع الحاج بيد أبو عمر</t>
  </si>
  <si>
    <t>مع الحاج بريمو</t>
  </si>
  <si>
    <t>اكشاي</t>
  </si>
  <si>
    <t>حبلى</t>
  </si>
  <si>
    <t>غسان</t>
  </si>
  <si>
    <t>أبو طلال</t>
  </si>
  <si>
    <t xml:space="preserve">موتير روتور </t>
  </si>
  <si>
    <t>اندركوت</t>
  </si>
  <si>
    <t>مفصلة</t>
  </si>
  <si>
    <t xml:space="preserve">من الححاج </t>
  </si>
  <si>
    <t>09-06</t>
  </si>
  <si>
    <t>حجر+ترابة</t>
  </si>
  <si>
    <t>ريشة</t>
  </si>
  <si>
    <t>ضو</t>
  </si>
  <si>
    <t>رودي</t>
  </si>
  <si>
    <t>توكتوك مع الحاج</t>
  </si>
  <si>
    <t>مقص</t>
  </si>
  <si>
    <t>ديسك غرانيت</t>
  </si>
  <si>
    <t>موتير ليو سراق</t>
  </si>
  <si>
    <t>مطلق مع الحاج</t>
  </si>
  <si>
    <t>البواب</t>
  </si>
  <si>
    <t>خزان صغير</t>
  </si>
  <si>
    <t>خلاط وتلزيق</t>
  </si>
  <si>
    <t xml:space="preserve">سليمان </t>
  </si>
  <si>
    <t>سلمان</t>
  </si>
  <si>
    <t>10-06</t>
  </si>
  <si>
    <t>وسام منصور مع الحاج</t>
  </si>
  <si>
    <t>حبل موتو</t>
  </si>
  <si>
    <t>حسن الداير</t>
  </si>
  <si>
    <t>حاجي</t>
  </si>
  <si>
    <t>أبو علاء مع الحاج</t>
  </si>
  <si>
    <t>بكداشي</t>
  </si>
  <si>
    <t>بكداشي مع الحاج</t>
  </si>
  <si>
    <t>أبو عبد مع الحاج</t>
  </si>
  <si>
    <t>أبو احمد</t>
  </si>
  <si>
    <t>حسام فاتورة خميس</t>
  </si>
  <si>
    <t>حسام روحي العشي</t>
  </si>
  <si>
    <t>محمد الأحمد مع الحاج</t>
  </si>
  <si>
    <t>معلم حسين</t>
  </si>
  <si>
    <t>عازار</t>
  </si>
  <si>
    <t>عدنان لحام</t>
  </si>
  <si>
    <t>تحويلة+مجموعة</t>
  </si>
  <si>
    <t>الصباغ</t>
  </si>
  <si>
    <t>فريد</t>
  </si>
  <si>
    <t>مع إبراهيم خزان</t>
  </si>
  <si>
    <t>أبو حسن حريري</t>
  </si>
  <si>
    <t>من إبراهيم خزان</t>
  </si>
  <si>
    <t>11-06</t>
  </si>
  <si>
    <t>محمد زكور</t>
  </si>
  <si>
    <t>احمد صفا</t>
  </si>
  <si>
    <t>احمد صفا مع الحاج</t>
  </si>
  <si>
    <t>أبو حسين سلامة</t>
  </si>
  <si>
    <t>كرسي زغرتا</t>
  </si>
  <si>
    <t>زياد عساف</t>
  </si>
  <si>
    <t>سامي مع الحاج</t>
  </si>
  <si>
    <t>رمضان</t>
  </si>
  <si>
    <t>ربيع غنوم</t>
  </si>
  <si>
    <t>مرتجع زراعي</t>
  </si>
  <si>
    <t>من حسام</t>
  </si>
  <si>
    <t>12-06</t>
  </si>
  <si>
    <t>رامي</t>
  </si>
  <si>
    <t>حسن السنكري</t>
  </si>
  <si>
    <t>وصل تلحيم 40</t>
  </si>
  <si>
    <t xml:space="preserve">حسن </t>
  </si>
  <si>
    <t>مروان</t>
  </si>
  <si>
    <t>علي</t>
  </si>
  <si>
    <t>خزان محمد</t>
  </si>
  <si>
    <t>مرتجع ربيع غنوم</t>
  </si>
  <si>
    <t>13-06</t>
  </si>
  <si>
    <t>مرتجع بلاستيك</t>
  </si>
  <si>
    <t>الحاج ربيع</t>
  </si>
  <si>
    <t>كمال جبر</t>
  </si>
  <si>
    <t>ام بيروت</t>
  </si>
  <si>
    <t>معمار مع الحاج</t>
  </si>
  <si>
    <t>ايمن</t>
  </si>
  <si>
    <t>مع حسام</t>
  </si>
  <si>
    <t>تيه اف</t>
  </si>
  <si>
    <t>حنفية  عضم</t>
  </si>
  <si>
    <t>مصفاية رمادي</t>
  </si>
  <si>
    <t>15-06</t>
  </si>
  <si>
    <t>دفاتر</t>
  </si>
  <si>
    <t>صندوق غروهي</t>
  </si>
  <si>
    <t>بلال  مكداشي</t>
  </si>
  <si>
    <t>قطران</t>
  </si>
  <si>
    <t>أبو يوسف فقيه</t>
  </si>
  <si>
    <t>حيدر</t>
  </si>
  <si>
    <t>توك توك</t>
  </si>
  <si>
    <t>حنفية بلاستيك</t>
  </si>
  <si>
    <t>تيه 16*16*16</t>
  </si>
  <si>
    <t>16-06</t>
  </si>
  <si>
    <t>أبو يوسف</t>
  </si>
  <si>
    <t>خزان القيسي</t>
  </si>
  <si>
    <t>20*20 باج</t>
  </si>
  <si>
    <t>مصطفى خاروف</t>
  </si>
  <si>
    <t>قباقيبي</t>
  </si>
  <si>
    <t>خزان 2.5</t>
  </si>
  <si>
    <t>السفارة مع الحاج</t>
  </si>
  <si>
    <t>17-06</t>
  </si>
  <si>
    <t>مغيط</t>
  </si>
  <si>
    <t>سيبليني من حسام</t>
  </si>
  <si>
    <t>تلزيق+عظمات</t>
  </si>
  <si>
    <t>رزيساتس</t>
  </si>
  <si>
    <t>بكداش خزان</t>
  </si>
  <si>
    <t>رزتنس</t>
  </si>
  <si>
    <t>3ام بيروت</t>
  </si>
  <si>
    <t xml:space="preserve">غطاء </t>
  </si>
  <si>
    <t>برميل طرش سايبس</t>
  </si>
  <si>
    <t>منشار</t>
  </si>
  <si>
    <t>فتح مجرور</t>
  </si>
  <si>
    <t>ادبتر</t>
  </si>
  <si>
    <t>سيبليني</t>
  </si>
  <si>
    <t>ركور خزان</t>
  </si>
  <si>
    <t>من مؤيد</t>
  </si>
  <si>
    <t>18-06</t>
  </si>
  <si>
    <t>يوسف هزيمة</t>
  </si>
  <si>
    <t>عدة+سكر</t>
  </si>
  <si>
    <t>يوسف فقيه</t>
  </si>
  <si>
    <t>الحاج احمد</t>
  </si>
  <si>
    <t>أبو غانم مع الحاج</t>
  </si>
  <si>
    <t>خالد زين</t>
  </si>
  <si>
    <t>محمد خيو أبو غانم مع الحاج</t>
  </si>
  <si>
    <t>صعب</t>
  </si>
  <si>
    <t>باسكال</t>
  </si>
  <si>
    <t>رامكو الطس</t>
  </si>
  <si>
    <t>جنزير وقفل</t>
  </si>
  <si>
    <t>غالونين</t>
  </si>
  <si>
    <t>بسام</t>
  </si>
  <si>
    <t>الطبش</t>
  </si>
  <si>
    <t>Column1</t>
  </si>
  <si>
    <t>الربح الصافي</t>
  </si>
  <si>
    <t>غروهي</t>
  </si>
  <si>
    <t>محمد مع الحاج</t>
  </si>
  <si>
    <t>مروحة للصالة</t>
  </si>
  <si>
    <t>19-06</t>
  </si>
  <si>
    <t>مرتجع نربيج</t>
  </si>
  <si>
    <t>حاجة</t>
  </si>
  <si>
    <t>مقدح</t>
  </si>
  <si>
    <t>مهند</t>
  </si>
  <si>
    <t>كرسي 040</t>
  </si>
  <si>
    <t>سامي يموت</t>
  </si>
  <si>
    <t>شريف</t>
  </si>
  <si>
    <t>دواء رش</t>
  </si>
  <si>
    <t>غالون معجونة</t>
  </si>
  <si>
    <t>حجار</t>
  </si>
  <si>
    <t>فرق خزان</t>
  </si>
  <si>
    <t>فواز</t>
  </si>
  <si>
    <t>20-06</t>
  </si>
  <si>
    <t>الصايل</t>
  </si>
  <si>
    <t>تصليح غاز</t>
  </si>
  <si>
    <t>PU</t>
  </si>
  <si>
    <t>أبو عمر الجزائري</t>
  </si>
  <si>
    <t>أوراق وكبيسة</t>
  </si>
  <si>
    <t>عصام بدر</t>
  </si>
  <si>
    <t>اكوالينك</t>
  </si>
  <si>
    <t>فحام</t>
  </si>
  <si>
    <t>مععجونة</t>
  </si>
  <si>
    <t>مجدلاني</t>
  </si>
  <si>
    <t>المجمع</t>
  </si>
  <si>
    <t>دبوس منيمنة</t>
  </si>
  <si>
    <t>مدام اماني</t>
  </si>
  <si>
    <t>مخفف ضغط</t>
  </si>
  <si>
    <t>22-06</t>
  </si>
  <si>
    <t>الحاج خضر</t>
  </si>
  <si>
    <t>عنق خلاط متحرك</t>
  </si>
  <si>
    <t>مصاريف كاملة لجمعتين</t>
  </si>
  <si>
    <t>قنينة سودا</t>
  </si>
  <si>
    <t>أكياس للمحل</t>
  </si>
  <si>
    <t>انترنت للمحل</t>
  </si>
  <si>
    <t>نربيج 1/2</t>
  </si>
  <si>
    <t>وصل+نربيج</t>
  </si>
  <si>
    <t>شطافة وحنفية</t>
  </si>
  <si>
    <t>عمر كردلي</t>
  </si>
  <si>
    <t>عبد الحنان السنكري</t>
  </si>
  <si>
    <t>مهدي باعتماد الحاج</t>
  </si>
  <si>
    <t>تصليح مكيف وتعبئة مكيف</t>
  </si>
  <si>
    <t>حاج علي</t>
  </si>
  <si>
    <t>خلاط برم حائط</t>
  </si>
  <si>
    <t>مشتريات غروهي</t>
  </si>
  <si>
    <t>23-06</t>
  </si>
  <si>
    <t>ديسكين حديد</t>
  </si>
  <si>
    <t>أبو زريق</t>
  </si>
  <si>
    <t>أطباء بلا حدود</t>
  </si>
  <si>
    <t>بنزين حسام 20-6</t>
  </si>
  <si>
    <t>سم</t>
  </si>
  <si>
    <t>أبو صطيف</t>
  </si>
  <si>
    <t>سليم</t>
  </si>
  <si>
    <t>أبو موسى</t>
  </si>
  <si>
    <t>24-06</t>
  </si>
  <si>
    <t>أبو الليل</t>
  </si>
  <si>
    <t>غطاء عاج</t>
  </si>
  <si>
    <t>عبد السقا</t>
  </si>
  <si>
    <t>لوباني</t>
  </si>
  <si>
    <t>برميل معجونة</t>
  </si>
  <si>
    <t>ماي سودااء</t>
  </si>
  <si>
    <t>خلاط بوزيه</t>
  </si>
  <si>
    <t>خلاط غروهي</t>
  </si>
  <si>
    <t>ركور علام</t>
  </si>
  <si>
    <t>25-06</t>
  </si>
  <si>
    <t>درويش</t>
  </si>
  <si>
    <t>حاج عبد سوبرة</t>
  </si>
  <si>
    <t>مقداد مع الحاج</t>
  </si>
  <si>
    <t>مع أبو هيثم</t>
  </si>
  <si>
    <t>مستودع</t>
  </si>
  <si>
    <t>غريب مع الحاج</t>
  </si>
  <si>
    <t>دفعة كرسي لاغونا</t>
  </si>
  <si>
    <t>محمود أبو الحسن</t>
  </si>
  <si>
    <t>26-06</t>
  </si>
  <si>
    <t>بنسه</t>
  </si>
  <si>
    <t>بنزين جهاد</t>
  </si>
  <si>
    <t>ورشة الشعار</t>
  </si>
  <si>
    <t>زياد العساف</t>
  </si>
  <si>
    <t>إبراهيم خزان</t>
  </si>
  <si>
    <t>حسن الدهان</t>
  </si>
  <si>
    <t>المبيعات</t>
  </si>
  <si>
    <t>بيع شهر6</t>
  </si>
  <si>
    <t>مصاريف شهر6</t>
  </si>
  <si>
    <t>المصاريف</t>
  </si>
  <si>
    <t>عصام رنو</t>
  </si>
  <si>
    <t>جملة4</t>
  </si>
  <si>
    <t>جملة5</t>
  </si>
  <si>
    <t>جملة6</t>
  </si>
  <si>
    <t>الأرباح</t>
  </si>
  <si>
    <t>الصافي</t>
  </si>
  <si>
    <t>رصور</t>
  </si>
  <si>
    <t>27-06</t>
  </si>
  <si>
    <t>اصبع هايتك</t>
  </si>
  <si>
    <t>عدنان عباس</t>
  </si>
  <si>
    <t xml:space="preserve">عدنان </t>
  </si>
  <si>
    <t>PPR</t>
  </si>
  <si>
    <t>من أبو هيثم من العيتاني</t>
  </si>
  <si>
    <t>احمد الصيداني</t>
  </si>
  <si>
    <t>50يورو+50$</t>
  </si>
  <si>
    <t>بلال عكش</t>
  </si>
  <si>
    <t>أبو عبد الله مع الحاج</t>
  </si>
  <si>
    <t>29-06</t>
  </si>
  <si>
    <t>خوري مع الحاج</t>
  </si>
  <si>
    <t>قفل 63ملم</t>
  </si>
  <si>
    <t>نرابيج</t>
  </si>
  <si>
    <t>فريدريك</t>
  </si>
  <si>
    <t>فول</t>
  </si>
  <si>
    <t xml:space="preserve">فواتير كهرباء </t>
  </si>
  <si>
    <t>من حسام تلزيق</t>
  </si>
  <si>
    <t>ترا بة سوداء</t>
  </si>
  <si>
    <t>عاصي</t>
  </si>
  <si>
    <t>30-06</t>
  </si>
  <si>
    <t>نربيج 60</t>
  </si>
  <si>
    <t>جهاد مع الحاج</t>
  </si>
  <si>
    <t>ترابة مع الحاج</t>
  </si>
  <si>
    <t>جعفر مع الحاج</t>
  </si>
  <si>
    <t xml:space="preserve">إبراهيم مع الحاج </t>
  </si>
  <si>
    <t>مفداد</t>
  </si>
  <si>
    <t>مرتجع قازان غاز</t>
  </si>
  <si>
    <t>منقوشة</t>
  </si>
  <si>
    <t>تصليح توكتوك</t>
  </si>
  <si>
    <t>تصليح بيك اب من الحاج</t>
  </si>
  <si>
    <t>01-07</t>
  </si>
  <si>
    <t>ليسيكو</t>
  </si>
  <si>
    <t>عبد بغدادي</t>
  </si>
  <si>
    <t>حسين شدياق</t>
  </si>
  <si>
    <t>مرتجع كرسي</t>
  </si>
  <si>
    <t>أبو هيثم تلزيق</t>
  </si>
  <si>
    <t>بكادويش</t>
  </si>
  <si>
    <t>هايدروغارد</t>
  </si>
  <si>
    <t>خلاط مغسلة اسبانيا</t>
  </si>
  <si>
    <t>سدة كروم</t>
  </si>
  <si>
    <t>خلاط ومغسلة</t>
  </si>
  <si>
    <t>02-07</t>
  </si>
  <si>
    <t>أبو علي رزين</t>
  </si>
  <si>
    <t>دهان</t>
  </si>
  <si>
    <t>دولاب</t>
  </si>
  <si>
    <t>برجس مع الحاج</t>
  </si>
  <si>
    <t>حمدان مع الحاج</t>
  </si>
  <si>
    <t>كهرباء للحاج</t>
  </si>
  <si>
    <t>خالد البو الدقن</t>
  </si>
  <si>
    <t>لفة زراعي</t>
  </si>
  <si>
    <t>عبدالشيخ</t>
  </si>
  <si>
    <t>طرمبة</t>
  </si>
  <si>
    <t>طاسة</t>
  </si>
  <si>
    <t>حسن أبو كر بيد جهاد</t>
  </si>
  <si>
    <t>الشهر</t>
  </si>
  <si>
    <t>شيك أطباء بلا حديد</t>
  </si>
  <si>
    <t>فرق حنفية</t>
  </si>
  <si>
    <t>صباب غاطس</t>
  </si>
  <si>
    <t>جنزير</t>
  </si>
  <si>
    <t>فرق داخون</t>
  </si>
  <si>
    <t>نايلون+كرتون</t>
  </si>
  <si>
    <t>محمود سلامة مع الحاج</t>
  </si>
  <si>
    <t>محمد سليت</t>
  </si>
  <si>
    <t xml:space="preserve">ايجار مع الحاج </t>
  </si>
  <si>
    <t>03-07</t>
  </si>
  <si>
    <t>ضبط</t>
  </si>
  <si>
    <t>شبك+قاعدة</t>
  </si>
  <si>
    <t>أبو عباس</t>
  </si>
  <si>
    <t>غطاء فينينسيا</t>
  </si>
  <si>
    <t>قنينة+رزيستنس</t>
  </si>
  <si>
    <t>فرق عنق</t>
  </si>
  <si>
    <t>هيثم</t>
  </si>
  <si>
    <t>السفارة ط4 مع الحاج</t>
  </si>
  <si>
    <t>عل يايبو</t>
  </si>
  <si>
    <t>بيع شهر7</t>
  </si>
  <si>
    <t>مصاريف شهر7</t>
  </si>
  <si>
    <t>جملة7</t>
  </si>
  <si>
    <t xml:space="preserve">بيد إبراهيم مع الحاج </t>
  </si>
  <si>
    <t>اغراض</t>
  </si>
  <si>
    <t>ايهم</t>
  </si>
  <si>
    <t>غاندي مع الحاج</t>
  </si>
  <si>
    <t>04-07</t>
  </si>
  <si>
    <t>20*20 بلاطة</t>
  </si>
  <si>
    <t>شقيفة</t>
  </si>
  <si>
    <t>تحويل الى يورو</t>
  </si>
  <si>
    <t>AM TOOLS منيمنة</t>
  </si>
  <si>
    <t>حسن يبليني</t>
  </si>
  <si>
    <t>مهندس محمد زين</t>
  </si>
  <si>
    <t>مرتجع قفل</t>
  </si>
  <si>
    <t>06-07</t>
  </si>
  <si>
    <t>قلب إيطالي</t>
  </si>
  <si>
    <t>سكر وسدة</t>
  </si>
  <si>
    <t>سعدو من حسام</t>
  </si>
  <si>
    <t>من الحاج من إبراهيم</t>
  </si>
  <si>
    <t>07-07</t>
  </si>
  <si>
    <t>ميوركس</t>
  </si>
  <si>
    <t>الحاج مصطفى الصبح</t>
  </si>
  <si>
    <t>ملياني</t>
  </si>
  <si>
    <t>أبو محمد</t>
  </si>
  <si>
    <t>محمد مصطفى</t>
  </si>
  <si>
    <t>A</t>
  </si>
  <si>
    <t>سكر مجوز</t>
  </si>
  <si>
    <t>ديمول+ترابة</t>
  </si>
  <si>
    <t>محمد بكار</t>
  </si>
  <si>
    <t>مشتريات حنفية بقفل</t>
  </si>
  <si>
    <t>محمود الحص</t>
  </si>
  <si>
    <t>دولاب موتسيك الكارجو</t>
  </si>
  <si>
    <t>08-07</t>
  </si>
  <si>
    <t>الصبح</t>
  </si>
  <si>
    <t>بياض</t>
  </si>
  <si>
    <t>إبراهيم للتلزيق</t>
  </si>
  <si>
    <t>حنفية 3/8</t>
  </si>
  <si>
    <t>عدة وقلب</t>
  </si>
  <si>
    <t>الحاج تركي الأحمد</t>
  </si>
  <si>
    <t>طبش</t>
  </si>
  <si>
    <t>حسين قاسم ترابة وجفصين</t>
  </si>
  <si>
    <t>حنفية بقفل</t>
  </si>
  <si>
    <t>مصطفى صندوقلي</t>
  </si>
  <si>
    <t>موتير 3/4</t>
  </si>
  <si>
    <t xml:space="preserve">من إبراهيم </t>
  </si>
  <si>
    <t>09-07</t>
  </si>
  <si>
    <t>لانس</t>
  </si>
  <si>
    <t>الحاج عبد سوبرة</t>
  </si>
  <si>
    <t>رزيتنس</t>
  </si>
  <si>
    <t>على ايبو</t>
  </si>
  <si>
    <t>سيبه 6 درجات</t>
  </si>
  <si>
    <t>بنزين حاج أبو هيثم</t>
  </si>
  <si>
    <t>ديمول ودواء</t>
  </si>
  <si>
    <t>تطويلة</t>
  </si>
  <si>
    <t>غنوم</t>
  </si>
  <si>
    <t>قنينة 4ملم</t>
  </si>
  <si>
    <t>صباب 1 1/2 إيطالي</t>
  </si>
  <si>
    <t>10-07</t>
  </si>
  <si>
    <t>عضمات</t>
  </si>
  <si>
    <t>قازان غاز مصري</t>
  </si>
  <si>
    <t>عيد المحمود</t>
  </si>
  <si>
    <t>قنينة 100ل 3م</t>
  </si>
  <si>
    <t>زيت فريم</t>
  </si>
  <si>
    <t>جامع ذي النوري</t>
  </si>
  <si>
    <t>حسن الناعس</t>
  </si>
  <si>
    <t>مرنجع</t>
  </si>
  <si>
    <t>خلاطات غروهي</t>
  </si>
  <si>
    <t>كملاكا</t>
  </si>
  <si>
    <t>ايمن الأحمد</t>
  </si>
  <si>
    <t>11-07</t>
  </si>
  <si>
    <t>مرتجعات</t>
  </si>
  <si>
    <t>استعارة حبل</t>
  </si>
  <si>
    <t>سنو</t>
  </si>
  <si>
    <t>تعليقة</t>
  </si>
  <si>
    <t>بنزين عبد رمادية</t>
  </si>
  <si>
    <t>فيصل</t>
  </si>
  <si>
    <t>13-07</t>
  </si>
  <si>
    <t>قلب حنفية</t>
  </si>
  <si>
    <t>ريشة 6ملم</t>
  </si>
  <si>
    <t>زيت محطة الامل</t>
  </si>
  <si>
    <t>محمد القيسي موتير ليو</t>
  </si>
  <si>
    <t>عدة نحاس</t>
  </si>
  <si>
    <t>ركور سن ناعم</t>
  </si>
  <si>
    <t>محمد سلامة</t>
  </si>
  <si>
    <t>المصلحة الوطنية</t>
  </si>
  <si>
    <t>أبو محمود السنكري</t>
  </si>
  <si>
    <t>اسامة تركية</t>
  </si>
  <si>
    <t>رول مع مسكة</t>
  </si>
  <si>
    <t>غالون سايبس PU</t>
  </si>
  <si>
    <t>الفاروق</t>
  </si>
  <si>
    <t>مصاريف نهاية الشهر</t>
  </si>
  <si>
    <t>14-07</t>
  </si>
  <si>
    <t>مؤيد خزانات</t>
  </si>
  <si>
    <t>ورق</t>
  </si>
  <si>
    <t>تامين</t>
  </si>
  <si>
    <t>شاسيه غروهي</t>
  </si>
  <si>
    <t>عمولة تصريف 500$</t>
  </si>
  <si>
    <t>عماد تصريف 500</t>
  </si>
  <si>
    <t>15-07</t>
  </si>
  <si>
    <t>مرتجع طرمبة</t>
  </si>
  <si>
    <t>رمل حجر ترابة</t>
  </si>
  <si>
    <t>مجمو شطاقة</t>
  </si>
  <si>
    <t>بيد حسام من الحاج</t>
  </si>
  <si>
    <t>قاروط</t>
  </si>
  <si>
    <t>خشب وحديد لجهاد</t>
  </si>
  <si>
    <t>تبعول حسام</t>
  </si>
  <si>
    <t>دواء جرادين</t>
  </si>
  <si>
    <t>غطاء غاردينيا</t>
  </si>
  <si>
    <t>16-07</t>
  </si>
  <si>
    <t>كلينكس</t>
  </si>
  <si>
    <t>الحنون</t>
  </si>
  <si>
    <t>مسكة شطافة إيطالي</t>
  </si>
  <si>
    <t>اكرم</t>
  </si>
  <si>
    <t>محمد الناعس</t>
  </si>
  <si>
    <t>الحاج جهاد</t>
  </si>
  <si>
    <t>17-07</t>
  </si>
  <si>
    <t>ايبوكسي</t>
  </si>
  <si>
    <t>هادي خليل</t>
  </si>
  <si>
    <t>غطاء صندوق</t>
  </si>
  <si>
    <t>رمل وبحص</t>
  </si>
  <si>
    <t>عزت يعفوري</t>
  </si>
  <si>
    <t>محمود عمايا</t>
  </si>
  <si>
    <t>غريب بار دوش</t>
  </si>
  <si>
    <t>18-07</t>
  </si>
  <si>
    <t>عبده</t>
  </si>
  <si>
    <t>الجمل</t>
  </si>
  <si>
    <t>علي حمود</t>
  </si>
  <si>
    <t>سرحان</t>
  </si>
  <si>
    <t>جملة8</t>
  </si>
  <si>
    <t>بيع شهر8</t>
  </si>
  <si>
    <t>مصاريف شهر8</t>
  </si>
  <si>
    <t>عازل</t>
  </si>
  <si>
    <t>سريعة</t>
  </si>
  <si>
    <t>تيه حديد</t>
  </si>
  <si>
    <t>اكسسوار حديد</t>
  </si>
  <si>
    <t>20-07</t>
  </si>
  <si>
    <t>منظم كهرباء</t>
  </si>
  <si>
    <t>بنزين رمادي</t>
  </si>
  <si>
    <t>lcb ميرزان الكتروني واغراض</t>
  </si>
  <si>
    <t>21-07</t>
  </si>
  <si>
    <t>الديوان</t>
  </si>
  <si>
    <t>برادي</t>
  </si>
  <si>
    <t>معجونة pu</t>
  </si>
  <si>
    <t>لقمة</t>
  </si>
  <si>
    <t>سلة غروهي</t>
  </si>
  <si>
    <t>مقدح توتال</t>
  </si>
  <si>
    <t>حسام سوبرة</t>
  </si>
  <si>
    <t>بنزين وزيت فريم حسام</t>
  </si>
  <si>
    <t>عيسى</t>
  </si>
  <si>
    <t>22-07</t>
  </si>
  <si>
    <t>منال</t>
  </si>
  <si>
    <t>الحاج حسن</t>
  </si>
  <si>
    <t>عبد زين</t>
  </si>
  <si>
    <t>توتال</t>
  </si>
  <si>
    <t>مرتجع شطافة</t>
  </si>
  <si>
    <t>عدنان قباني</t>
  </si>
  <si>
    <t>الشامي تلزيق بلاط</t>
  </si>
  <si>
    <t>زيادة بالمكنة</t>
  </si>
  <si>
    <t>زهرة</t>
  </si>
  <si>
    <t>23-07</t>
  </si>
  <si>
    <t>العريس</t>
  </si>
  <si>
    <t>نربيج بلاستيك</t>
  </si>
  <si>
    <t>أبو عمر</t>
  </si>
  <si>
    <t>شركة صابر</t>
  </si>
  <si>
    <t>دفتر فواتير واقلام</t>
  </si>
  <si>
    <t>صرف يورو</t>
  </si>
  <si>
    <t>أبو وسيم</t>
  </si>
  <si>
    <t>أبو علي درويش</t>
  </si>
  <si>
    <t>مع الحاج سلامة</t>
  </si>
  <si>
    <t>كرسي ومغسلة</t>
  </si>
  <si>
    <t>مرتجع فرق PU</t>
  </si>
  <si>
    <t>24-07</t>
  </si>
  <si>
    <t>خلاط مغسلة تركي</t>
  </si>
  <si>
    <t>انترنت من الحاج</t>
  </si>
  <si>
    <t>سامي الصيفي</t>
  </si>
  <si>
    <t>اماني حبال</t>
  </si>
  <si>
    <t>تيرمو</t>
  </si>
  <si>
    <t>كراسي للمحل</t>
  </si>
  <si>
    <t>احمد الناطور</t>
  </si>
  <si>
    <t>25-07</t>
  </si>
  <si>
    <t>رفش</t>
  </si>
  <si>
    <t>تنفيسة</t>
  </si>
  <si>
    <t>صباب بانيو</t>
  </si>
  <si>
    <t>جهاد الغول</t>
  </si>
  <si>
    <t>فراس</t>
  </si>
  <si>
    <t>تلزيق وطني</t>
  </si>
  <si>
    <t>محارم</t>
  </si>
  <si>
    <t>مرايتين</t>
  </si>
  <si>
    <t>مرتجع مصافي</t>
  </si>
  <si>
    <t>معلم ياسر</t>
  </si>
  <si>
    <t>200 يورو</t>
  </si>
  <si>
    <t>27-07</t>
  </si>
  <si>
    <t>مياه</t>
  </si>
  <si>
    <t>العيتاني</t>
  </si>
  <si>
    <t>وائل شرارة</t>
  </si>
  <si>
    <t>غسيل السيارة</t>
  </si>
  <si>
    <t>غطاء صيني ابيض</t>
  </si>
  <si>
    <t>يوسف فخرو</t>
  </si>
  <si>
    <t>بيضون</t>
  </si>
  <si>
    <t>كتب لفؤاد</t>
  </si>
  <si>
    <t>28-07</t>
  </si>
  <si>
    <t>قنينة 150</t>
  </si>
  <si>
    <t>محمد علي ياسين</t>
  </si>
  <si>
    <t>علي قازانات</t>
  </si>
  <si>
    <t>فادي شبو</t>
  </si>
  <si>
    <t>نقلة ردم ايمن الأحمد</t>
  </si>
  <si>
    <t>29-07</t>
  </si>
  <si>
    <t>مثال</t>
  </si>
  <si>
    <t>تيه ووصل 1/2</t>
  </si>
  <si>
    <t>نربيش</t>
  </si>
  <si>
    <t xml:space="preserve">موتير نص </t>
  </si>
  <si>
    <t>مصاريف شهرية</t>
  </si>
  <si>
    <t>بزون</t>
  </si>
  <si>
    <t>بيد إبراهيم لبن للحاج</t>
  </si>
  <si>
    <t>فريد الخياط</t>
  </si>
  <si>
    <t>طوقان</t>
  </si>
  <si>
    <t>ندى نجارين</t>
  </si>
  <si>
    <t>مرتجع ركور</t>
  </si>
  <si>
    <t>مرتجع مجموعة دوش</t>
  </si>
  <si>
    <t xml:space="preserve">أبو علي </t>
  </si>
  <si>
    <t>فيركو</t>
  </si>
  <si>
    <t>30-07</t>
  </si>
  <si>
    <t>طارق حريري</t>
  </si>
  <si>
    <t>بيد جهاد</t>
  </si>
  <si>
    <t>من جهاد</t>
  </si>
  <si>
    <t>هادي</t>
  </si>
  <si>
    <t>حرقوص</t>
  </si>
  <si>
    <t>أبو غانم</t>
  </si>
  <si>
    <t>صباب كلابيه</t>
  </si>
  <si>
    <t>هيثم AM TOOLS</t>
  </si>
  <si>
    <t>خلاط سحب</t>
  </si>
  <si>
    <t>31-07</t>
  </si>
  <si>
    <t>ازميل SDS</t>
  </si>
  <si>
    <t>براغي+مسكة شطافة</t>
  </si>
  <si>
    <t>ترابة وجفصين</t>
  </si>
  <si>
    <t>تليفونات اوجيرو</t>
  </si>
  <si>
    <t>إبراهيم تسديد للحاج</t>
  </si>
  <si>
    <t>هيثم الكنغ</t>
  </si>
  <si>
    <t>ترابة بيضاء بيد أبو هيثم</t>
  </si>
  <si>
    <t>بالظرف</t>
  </si>
  <si>
    <t>01-08</t>
  </si>
  <si>
    <t>عرباية زبالة</t>
  </si>
  <si>
    <t>عبد الرحمن</t>
  </si>
  <si>
    <t>اشتراك كهرباء اخت الحاج</t>
  </si>
  <si>
    <t>للصراف</t>
  </si>
  <si>
    <t>صرافة</t>
  </si>
  <si>
    <t>03-08</t>
  </si>
  <si>
    <t>منيمنة رمل وترابة</t>
  </si>
  <si>
    <t>منيمنة</t>
  </si>
  <si>
    <t>تلزيق بوناني</t>
  </si>
  <si>
    <t>فرق قنينة</t>
  </si>
  <si>
    <t>كلش</t>
  </si>
  <si>
    <t>احمد  القيسي</t>
  </si>
  <si>
    <t>خوري دولار</t>
  </si>
  <si>
    <t>بلا حدود</t>
  </si>
  <si>
    <t>عصام حلبية</t>
  </si>
  <si>
    <t>صابر</t>
  </si>
  <si>
    <t>عماد منصور تغير الدولار</t>
  </si>
  <si>
    <t>CMA</t>
  </si>
  <si>
    <t>اشتراك كهرباء المحل</t>
  </si>
  <si>
    <t xml:space="preserve">بيد حسام </t>
  </si>
  <si>
    <t xml:space="preserve">ماي </t>
  </si>
  <si>
    <t>04-08</t>
  </si>
  <si>
    <t>آبو</t>
  </si>
  <si>
    <t>بلا سيد</t>
  </si>
  <si>
    <t>حاج عدنان خضر</t>
  </si>
  <si>
    <t>موسوي most</t>
  </si>
  <si>
    <t>محمد سراج</t>
  </si>
  <si>
    <t>ايهم مرشة إيطالي</t>
  </si>
  <si>
    <t>رازان بكرلي</t>
  </si>
  <si>
    <t>بيع شهر9</t>
  </si>
  <si>
    <t>مصاريف شهر9</t>
  </si>
  <si>
    <t>جملة9</t>
  </si>
  <si>
    <t>فاطمة</t>
  </si>
  <si>
    <t>05-08</t>
  </si>
  <si>
    <t>احمد الاحمد</t>
  </si>
  <si>
    <t>من الحاج بلال مكداشي</t>
  </si>
  <si>
    <t>أبو جبل</t>
  </si>
  <si>
    <t>مرتجع أبو جبل</t>
  </si>
  <si>
    <t>AM tools</t>
  </si>
  <si>
    <t>حسن أبو حمود</t>
  </si>
  <si>
    <t>صاروخ</t>
  </si>
  <si>
    <t>علي البطل</t>
  </si>
  <si>
    <t>مشتريات كهرباء</t>
  </si>
  <si>
    <t>عيسى فاعور</t>
  </si>
  <si>
    <t>عدة فوق</t>
  </si>
  <si>
    <t xml:space="preserve">نقلة ردم لجهاد </t>
  </si>
  <si>
    <t>06-08</t>
  </si>
  <si>
    <t>خالد العلي / احمد</t>
  </si>
  <si>
    <t>بلال الكهربجي</t>
  </si>
  <si>
    <t>جفصين ترابة</t>
  </si>
  <si>
    <t>شطافة+سكر دوبل</t>
  </si>
  <si>
    <t>كراسي</t>
  </si>
  <si>
    <t>محمد كنيعو</t>
  </si>
  <si>
    <t>كفاية الترابة</t>
  </si>
  <si>
    <t>قسطل حديد</t>
  </si>
  <si>
    <t>أبو ايمن تاكسي</t>
  </si>
  <si>
    <t>الحاج عدنان</t>
  </si>
  <si>
    <t>نفط بدون رريحة</t>
  </si>
  <si>
    <t>07-08</t>
  </si>
  <si>
    <t>قسطل 110</t>
  </si>
  <si>
    <t>بياض عبد المحمود</t>
  </si>
  <si>
    <t>كرسي فريش</t>
  </si>
  <si>
    <t>بويا+أغراض</t>
  </si>
  <si>
    <t>ايزي+كبسة</t>
  </si>
  <si>
    <t>تصليح السيارة</t>
  </si>
  <si>
    <t>رزيستنس 800</t>
  </si>
  <si>
    <t>بيد إبراهيم للمستشفى للحاج</t>
  </si>
  <si>
    <t>لفة بابل</t>
  </si>
  <si>
    <t>سكر زاوية غروهي</t>
  </si>
  <si>
    <t>تصليح بيت اخت الحاج</t>
  </si>
  <si>
    <t>غطاء مانهاتن</t>
  </si>
  <si>
    <t>بيد محمد الأبيض للحاج</t>
  </si>
  <si>
    <t>المنجد</t>
  </si>
  <si>
    <t>عمر قليلات</t>
  </si>
  <si>
    <t>مطابقة الظرف</t>
  </si>
  <si>
    <t>احمد ناطور</t>
  </si>
  <si>
    <t>08-08</t>
  </si>
  <si>
    <t>روبة 173</t>
  </si>
  <si>
    <t>غيار زيت</t>
  </si>
  <si>
    <t>سراج</t>
  </si>
  <si>
    <t>ناطور</t>
  </si>
  <si>
    <t>بنزين كارجو</t>
  </si>
  <si>
    <t>علي ايبو خزان</t>
  </si>
  <si>
    <t>زراعي 1/2</t>
  </si>
  <si>
    <t xml:space="preserve">صابر </t>
  </si>
  <si>
    <t>كرسي اطلنتس</t>
  </si>
  <si>
    <t xml:space="preserve">عبد </t>
  </si>
  <si>
    <t>يالخزنة</t>
  </si>
  <si>
    <t>10-08</t>
  </si>
  <si>
    <t>خوري رافي</t>
  </si>
  <si>
    <t>دمشقية</t>
  </si>
  <si>
    <t>أبو ياسر</t>
  </si>
  <si>
    <t>نقلة ردم جهاد طوقان</t>
  </si>
  <si>
    <t>غطاء بنزين البيك اب كاسكو</t>
  </si>
  <si>
    <t>طوابع</t>
  </si>
  <si>
    <t xml:space="preserve"> 3 ام بيروت</t>
  </si>
  <si>
    <t>هشام قاروط</t>
  </si>
  <si>
    <t>11-08</t>
  </si>
  <si>
    <t>ارغاض</t>
  </si>
  <si>
    <t>قيمة أغراض</t>
  </si>
  <si>
    <t>احمد خالد</t>
  </si>
  <si>
    <t>مصاريف بيك اب</t>
  </si>
  <si>
    <t>بيد الأبيض</t>
  </si>
  <si>
    <t>12-08</t>
  </si>
  <si>
    <t>أبو عزيز</t>
  </si>
  <si>
    <t>أقلام</t>
  </si>
  <si>
    <t>تحويل من الحاج لمحمود سلامة</t>
  </si>
  <si>
    <t>عصير فرشوخ</t>
  </si>
  <si>
    <t>محمود عليان</t>
  </si>
  <si>
    <t>بيد عبد</t>
  </si>
  <si>
    <t>13-08</t>
  </si>
  <si>
    <t>محمد شرارة</t>
  </si>
  <si>
    <t>جمل وشعبان</t>
  </si>
  <si>
    <t>صواريخ</t>
  </si>
  <si>
    <t>فوزي عيتاني</t>
  </si>
  <si>
    <t>ريتا الحاج</t>
  </si>
  <si>
    <t>تصليح سيارة أبو هيثم</t>
  </si>
  <si>
    <t>تصليح موتسيك إبراهيم</t>
  </si>
  <si>
    <t>محمد عزاوي</t>
  </si>
  <si>
    <t>14-08</t>
  </si>
  <si>
    <t>بنزين+غسيل أبو هيثم</t>
  </si>
  <si>
    <t>منزوعة</t>
  </si>
  <si>
    <t>15-08</t>
  </si>
  <si>
    <t>بنزين حسن</t>
  </si>
  <si>
    <t>ابيض</t>
  </si>
  <si>
    <t>أبو  عبدو</t>
  </si>
  <si>
    <t>17-08</t>
  </si>
  <si>
    <t>مماسح</t>
  </si>
  <si>
    <t>عدنان البلاط</t>
  </si>
  <si>
    <t>الحاج احمد عيتاني</t>
  </si>
  <si>
    <t>الحنوني</t>
  </si>
  <si>
    <t>رول</t>
  </si>
  <si>
    <t>سكر+حنفية</t>
  </si>
  <si>
    <t>مسكة رول</t>
  </si>
  <si>
    <t>تلزيق بلا</t>
  </si>
  <si>
    <t>موتير +تفلون</t>
  </si>
  <si>
    <t>رول ترابة</t>
  </si>
  <si>
    <t>مصفاية AZ</t>
  </si>
  <si>
    <t>ماي سةداء</t>
  </si>
  <si>
    <t>تلزيق اكما</t>
  </si>
  <si>
    <t>عدة عيتاني</t>
  </si>
  <si>
    <t>حمداة</t>
  </si>
  <si>
    <t>18-08</t>
  </si>
  <si>
    <t>بيد عبد الحنان</t>
  </si>
  <si>
    <t>دكتور يوسف</t>
  </si>
  <si>
    <t>اغطية ميوركس</t>
  </si>
  <si>
    <t>هاني سكر</t>
  </si>
  <si>
    <t>زياد شاهين</t>
  </si>
  <si>
    <t>من ميوركس</t>
  </si>
  <si>
    <t>19-08</t>
  </si>
  <si>
    <t>أبو عيسى دفعة</t>
  </si>
  <si>
    <t>للزبون</t>
  </si>
  <si>
    <t>بالامانة لحسن الزين</t>
  </si>
  <si>
    <t>طابات</t>
  </si>
  <si>
    <t>عدي القيسي</t>
  </si>
  <si>
    <t>20-08</t>
  </si>
  <si>
    <t>عيتاني</t>
  </si>
  <si>
    <t>دولاب سيارة</t>
  </si>
  <si>
    <t>المقداد</t>
  </si>
  <si>
    <t>أبو احمد رضوان</t>
  </si>
  <si>
    <t>الموسى</t>
  </si>
  <si>
    <t>تامين للحاج</t>
  </si>
  <si>
    <t>للحاج بيد مهدي</t>
  </si>
  <si>
    <t>21-08</t>
  </si>
  <si>
    <t>عدنان عباني</t>
  </si>
  <si>
    <t>تلزيق اسود</t>
  </si>
  <si>
    <t>عدنان عيتاني</t>
  </si>
  <si>
    <t>عامود</t>
  </si>
  <si>
    <t>22-08</t>
  </si>
  <si>
    <t>تلزيق بلاط+معجونة</t>
  </si>
  <si>
    <t>غالون طرش ماكس</t>
  </si>
  <si>
    <t>سكر+نربيج شطافة</t>
  </si>
  <si>
    <t>طاابة عيتاني</t>
  </si>
  <si>
    <t>قهوة وماي</t>
  </si>
  <si>
    <t>علي خطاب</t>
  </si>
  <si>
    <t>حسين أبو جاسم</t>
  </si>
  <si>
    <t xml:space="preserve">محمد </t>
  </si>
  <si>
    <t>نفلة ردم لايمن</t>
  </si>
  <si>
    <t>24-08</t>
  </si>
  <si>
    <t>سيليكون+AB</t>
  </si>
  <si>
    <t>مصطفى الشاعر</t>
  </si>
  <si>
    <t>صبح</t>
  </si>
  <si>
    <t>الأستاذ إبراهيم</t>
  </si>
  <si>
    <t>بيد حسين</t>
  </si>
  <si>
    <t>قعقور</t>
  </si>
  <si>
    <t>احمد زيدان</t>
  </si>
  <si>
    <t>هادي السنكري</t>
  </si>
  <si>
    <t>25-08</t>
  </si>
  <si>
    <t>عبد سوبرة</t>
  </si>
  <si>
    <t>عازل مع عبد</t>
  </si>
  <si>
    <t>حسن الزين مع الحاج</t>
  </si>
  <si>
    <t>26-08</t>
  </si>
  <si>
    <t>عماد صلحاني</t>
  </si>
  <si>
    <t>بيد جهاد مع الحاج</t>
  </si>
  <si>
    <t>27-08</t>
  </si>
  <si>
    <t>عصام</t>
  </si>
  <si>
    <t>نركي الأحمد</t>
  </si>
  <si>
    <t>KAMA</t>
  </si>
  <si>
    <t>لوائل مع الحاج</t>
  </si>
  <si>
    <t>بلاط 42*42</t>
  </si>
  <si>
    <t>............</t>
  </si>
  <si>
    <t>بنزين حسام برجا</t>
  </si>
  <si>
    <t>28-08</t>
  </si>
  <si>
    <t>أبو رامي</t>
  </si>
  <si>
    <t>بديع عساف</t>
  </si>
  <si>
    <t>دولاب إبراهيم</t>
  </si>
  <si>
    <t>ماجد الزند</t>
  </si>
  <si>
    <t>29-08</t>
  </si>
  <si>
    <t>صابر محمد</t>
  </si>
  <si>
    <t>خالد اثيرة</t>
  </si>
  <si>
    <t>سامر صعب</t>
  </si>
  <si>
    <t>ملحمة</t>
  </si>
  <si>
    <t>إبراهيم طبوش</t>
  </si>
  <si>
    <t>31-08</t>
  </si>
  <si>
    <t>اشتراك شهري للبرمجة AI</t>
  </si>
  <si>
    <t>رياض قر ناؤوط</t>
  </si>
  <si>
    <t>قشاط</t>
  </si>
  <si>
    <t>01-09</t>
  </si>
  <si>
    <t>كبايات+ماء</t>
  </si>
  <si>
    <t>تامين سيارتين</t>
  </si>
  <si>
    <t>ريشة كورينغ</t>
  </si>
  <si>
    <t xml:space="preserve">فاتورة </t>
  </si>
  <si>
    <t>اشتراك كهرباء  اخت الحاج</t>
  </si>
  <si>
    <t>اشتارك المحل</t>
  </si>
  <si>
    <t>أبو عمر الجزائرلي</t>
  </si>
  <si>
    <t>02-09</t>
  </si>
  <si>
    <t>بنزبن إبراهيم</t>
  </si>
  <si>
    <t>تمام شعيب</t>
  </si>
  <si>
    <t>إبراهيم مع الحاج</t>
  </si>
  <si>
    <t>يوسف قلقاس</t>
  </si>
  <si>
    <t>داب</t>
  </si>
  <si>
    <t>زبط</t>
  </si>
  <si>
    <t>ماهر حداد</t>
  </si>
  <si>
    <t>03-09</t>
  </si>
  <si>
    <t>نور الدين</t>
  </si>
  <si>
    <t>قنينة ماي سوداء</t>
  </si>
  <si>
    <t>علي بازون</t>
  </si>
  <si>
    <t>طباعة أوراق</t>
  </si>
  <si>
    <t>حسن قرمش</t>
  </si>
  <si>
    <t>04-09</t>
  </si>
  <si>
    <t>عداد</t>
  </si>
  <si>
    <t>الأبيض مع الحاج</t>
  </si>
  <si>
    <t>حاجة الكوش</t>
  </si>
  <si>
    <t>علي اسعد</t>
  </si>
  <si>
    <t>مرضعة</t>
  </si>
  <si>
    <t>الحاج</t>
  </si>
  <si>
    <t>طلبية تلحيم</t>
  </si>
  <si>
    <t>05-09</t>
  </si>
  <si>
    <t>أبو حاتم</t>
  </si>
  <si>
    <t>فؤاد للحاج</t>
  </si>
  <si>
    <t>07-09</t>
  </si>
  <si>
    <t>دبن من زبون</t>
  </si>
  <si>
    <t>عدة جنب للحنون</t>
  </si>
  <si>
    <t>محمد عويس</t>
  </si>
  <si>
    <t>انترنت المحل من الحاج</t>
  </si>
  <si>
    <t>فادي كبارة</t>
  </si>
  <si>
    <t>08-09</t>
  </si>
  <si>
    <t>نفط بدون ريحة</t>
  </si>
  <si>
    <t>لؤي بدران</t>
  </si>
  <si>
    <t>الشيخ عبد الحميد</t>
  </si>
  <si>
    <t>حسن حمود</t>
  </si>
  <si>
    <t>عمر  حجازي</t>
  </si>
  <si>
    <t>09-09</t>
  </si>
  <si>
    <t>فراس قهوة</t>
  </si>
  <si>
    <t>10-09</t>
  </si>
  <si>
    <t>حسن الزين</t>
  </si>
  <si>
    <t>دفاتر فواتير وكبيسة</t>
  </si>
  <si>
    <t>صابون وكلينكس</t>
  </si>
  <si>
    <t>خليل ورقة الموتير</t>
  </si>
  <si>
    <t>12-09</t>
  </si>
  <si>
    <t>يوسف هزيمي</t>
  </si>
  <si>
    <t>ريشة 3</t>
  </si>
  <si>
    <t>فاعدة تلفزيون</t>
  </si>
  <si>
    <t>عيتاني مع الحاج</t>
  </si>
  <si>
    <t>11-09</t>
  </si>
  <si>
    <t>ربيع الحصيني</t>
  </si>
  <si>
    <t>بزابيز</t>
  </si>
  <si>
    <t>سيليكون وترابة جاهزة</t>
  </si>
  <si>
    <t>جاد الصبح</t>
  </si>
  <si>
    <t>هشام قاورط</t>
  </si>
  <si>
    <t>14-09</t>
  </si>
  <si>
    <t>مغنية</t>
  </si>
  <si>
    <t>زيت و بنزين حسام</t>
  </si>
  <si>
    <t>الحاج احمد صيداني</t>
  </si>
  <si>
    <t>حسين حريري</t>
  </si>
  <si>
    <t>عيسى اكشاي</t>
  </si>
  <si>
    <t>15-09</t>
  </si>
  <si>
    <t>قريب حجي</t>
  </si>
  <si>
    <t>سعادة</t>
  </si>
  <si>
    <t>رقبة خلاط</t>
  </si>
  <si>
    <t>محمد رحيم</t>
  </si>
  <si>
    <t>لفة 20</t>
  </si>
  <si>
    <t>عطوي</t>
  </si>
  <si>
    <t>خروج بضاعة</t>
  </si>
  <si>
    <t>حداد خزان خليل</t>
  </si>
  <si>
    <t>مصاريف سنكري خزان خليل</t>
  </si>
  <si>
    <t>ادوية للحاج</t>
  </si>
  <si>
    <t>16-09</t>
  </si>
  <si>
    <t>مرت خال الحاج</t>
  </si>
  <si>
    <t>الكوش</t>
  </si>
  <si>
    <t>براغي ستانلس</t>
  </si>
  <si>
    <t>نقليات</t>
  </si>
  <si>
    <t>طوابع لابو هيثم</t>
  </si>
  <si>
    <t>17-09</t>
  </si>
  <si>
    <t>قاطع</t>
  </si>
  <si>
    <t>غربال</t>
  </si>
  <si>
    <t>تسديد العيتاني</t>
  </si>
  <si>
    <t>حسين سنفور</t>
  </si>
  <si>
    <t>للجامع</t>
  </si>
  <si>
    <t>احمد جمال</t>
  </si>
  <si>
    <t>تيه بلاستيك</t>
  </si>
  <si>
    <t>خرطوشة رول</t>
  </si>
  <si>
    <t>18-09</t>
  </si>
  <si>
    <t>بنزين الحاج أبو هيثم</t>
  </si>
  <si>
    <t>غرفة التجارة والصناعة</t>
  </si>
  <si>
    <t>عدنان الحاج</t>
  </si>
  <si>
    <t>أبو كمال</t>
  </si>
  <si>
    <t>مشتريات باكس</t>
  </si>
  <si>
    <t>علي حمدان مغسلة</t>
  </si>
  <si>
    <t>نهار</t>
  </si>
  <si>
    <t>احمد عتريس</t>
  </si>
  <si>
    <t>أبو عاصم</t>
  </si>
  <si>
    <t>فرق مجلى</t>
  </si>
  <si>
    <t>السفارة الفلسطينية</t>
  </si>
  <si>
    <t>رياض قرناؤوط</t>
  </si>
  <si>
    <t>مرتجع الحاجة</t>
  </si>
  <si>
    <t>khwv</t>
  </si>
  <si>
    <t>بنزين  إبراهيم</t>
  </si>
  <si>
    <t>19-09</t>
  </si>
  <si>
    <t>مهند أبو عدس</t>
  </si>
  <si>
    <t>تصليح وغيار زيت</t>
  </si>
  <si>
    <t>تلزيق نص</t>
  </si>
  <si>
    <t>21-09</t>
  </si>
  <si>
    <t>علي قاووق</t>
  </si>
  <si>
    <t>مفداد مع الحاج</t>
  </si>
  <si>
    <t>22-09</t>
  </si>
  <si>
    <t>جنوب بلاست اغطية</t>
  </si>
  <si>
    <t xml:space="preserve">فراس ناجي </t>
  </si>
  <si>
    <t>فاطمة بيد ابراهيم</t>
  </si>
  <si>
    <t>فادي اللحام</t>
  </si>
  <si>
    <t>محمد عيسى دبوس</t>
  </si>
  <si>
    <t>23-09</t>
  </si>
  <si>
    <t>من الصندوق 23-9</t>
  </si>
  <si>
    <t>بنزين أبو هيثم 19-9</t>
  </si>
  <si>
    <t>بنزين لمولد المستودع</t>
  </si>
  <si>
    <t>علي كبى</t>
  </si>
  <si>
    <t>الناطور للسفريات</t>
  </si>
  <si>
    <t>للحاج مع عبد الحنان</t>
  </si>
  <si>
    <t>خضر البلاط</t>
  </si>
  <si>
    <t>24-09</t>
  </si>
  <si>
    <t>نقل صندوق</t>
  </si>
  <si>
    <t>احد القيسي</t>
  </si>
  <si>
    <t>علي عبود</t>
  </si>
  <si>
    <t>اشتراك انترنت للمحل</t>
  </si>
  <si>
    <t>مرتجع محمد فواز</t>
  </si>
  <si>
    <t>صيدلية ابيض</t>
  </si>
  <si>
    <t>حسام خاص الحاج</t>
  </si>
  <si>
    <t>مرتجع عبد المحمود</t>
  </si>
  <si>
    <t>25-09</t>
  </si>
  <si>
    <t>حاج علي بدران</t>
  </si>
  <si>
    <t>حاج باسم</t>
  </si>
  <si>
    <t>عذاب</t>
  </si>
  <si>
    <t>مع عبد بنزين</t>
  </si>
  <si>
    <t>أوراق A4</t>
  </si>
  <si>
    <t>26-09</t>
  </si>
  <si>
    <t>غسيل أبو هيثم</t>
  </si>
  <si>
    <t>هايلاند</t>
  </si>
  <si>
    <t>روتوش</t>
  </si>
  <si>
    <t>موتير بدرلو كاتم</t>
  </si>
  <si>
    <t>جرن</t>
  </si>
  <si>
    <t>جملة10</t>
  </si>
  <si>
    <t>بيع شهر10</t>
  </si>
  <si>
    <t>مصاريف شهر10</t>
  </si>
  <si>
    <t>حبل نايلون 25متر</t>
  </si>
  <si>
    <t xml:space="preserve">موتير </t>
  </si>
  <si>
    <t>بيك اب</t>
  </si>
  <si>
    <t>محاسب</t>
  </si>
  <si>
    <t>علي عاصي</t>
  </si>
  <si>
    <t>28-09</t>
  </si>
  <si>
    <t>جفصيت</t>
  </si>
  <si>
    <t>محد الأحمد</t>
  </si>
  <si>
    <t>سارا</t>
  </si>
  <si>
    <t>بيد عبد مع الحاج</t>
  </si>
  <si>
    <t>29-09</t>
  </si>
  <si>
    <t>حاج علي دعيس</t>
  </si>
  <si>
    <t>غطا عاج</t>
  </si>
  <si>
    <t>طابة إيطالية</t>
  </si>
  <si>
    <t>30-09</t>
  </si>
  <si>
    <t>موتير حصان</t>
  </si>
  <si>
    <t>بلال مكاشي</t>
  </si>
  <si>
    <t>مغاسل</t>
  </si>
  <si>
    <t>أبو عمر قصاب</t>
  </si>
  <si>
    <t>بيد إبراهيم مع الحاج</t>
  </si>
  <si>
    <t>إبراهيم ليسيكو</t>
  </si>
  <si>
    <t>01-10</t>
  </si>
  <si>
    <t>موتير نص حصان</t>
  </si>
  <si>
    <t>PWP</t>
  </si>
  <si>
    <t>خالد جلاد</t>
  </si>
  <si>
    <t>اشتراك اخت الحاج</t>
  </si>
  <si>
    <t>ايليي مجدلاني</t>
  </si>
  <si>
    <t>اشتارك كهرباء المحل</t>
  </si>
  <si>
    <t>غطاء بيكاليت</t>
  </si>
  <si>
    <t>احمد مع الحاج</t>
  </si>
  <si>
    <t>02-10</t>
  </si>
  <si>
    <t>هاني الاجاتي</t>
  </si>
  <si>
    <t>دفاتر فواتير</t>
  </si>
  <si>
    <t>تلزيق 1/4</t>
  </si>
  <si>
    <t>محمد شقير</t>
  </si>
  <si>
    <t>حسام 100$</t>
  </si>
  <si>
    <t>إبراهيم السنكري</t>
  </si>
  <si>
    <t>03-10</t>
  </si>
  <si>
    <t>الاشقر</t>
  </si>
  <si>
    <t>كاشكبل</t>
  </si>
  <si>
    <t>مرتجع حاجة الهام</t>
  </si>
  <si>
    <t>تعليقة دوش</t>
  </si>
  <si>
    <t>لمبات</t>
  </si>
  <si>
    <t>مراية ونواعم</t>
  </si>
  <si>
    <t>طرمبة غسالة</t>
  </si>
  <si>
    <t>مغسلة وبراغي</t>
  </si>
  <si>
    <t>مصفاية وتندير</t>
  </si>
  <si>
    <t>قنينة نفط</t>
  </si>
  <si>
    <t>سبراي ونربيج فيتاس</t>
  </si>
  <si>
    <t>نربيج وسيليكون</t>
  </si>
  <si>
    <t>خلاك وحديد</t>
  </si>
  <si>
    <t>سيفون بلاطة</t>
  </si>
  <si>
    <t>تصليح الكاركو</t>
  </si>
  <si>
    <t>لقطات 25</t>
  </si>
  <si>
    <t>قلب مع مسكة</t>
  </si>
  <si>
    <t>جرن 2</t>
  </si>
  <si>
    <t>عبد الكريم سلوم</t>
  </si>
  <si>
    <t>جهاد المصري</t>
  </si>
  <si>
    <t>110 وصل</t>
  </si>
  <si>
    <t>عمو لمطلق</t>
  </si>
  <si>
    <t>غطء ونربيج</t>
  </si>
  <si>
    <t>شطافة وسكر</t>
  </si>
  <si>
    <t>مرتجع محمود سلامة</t>
  </si>
  <si>
    <t>05-10</t>
  </si>
  <si>
    <t>ساكول</t>
  </si>
  <si>
    <t>ترابة ومصفاية</t>
  </si>
  <si>
    <t>وزاوية بلاط</t>
  </si>
  <si>
    <t>ربيع حمزة تياغرا</t>
  </si>
  <si>
    <t>وصل ونقاص</t>
  </si>
  <si>
    <t>100 يوور</t>
  </si>
  <si>
    <t>100 دولار</t>
  </si>
  <si>
    <t>فرق يورو</t>
  </si>
  <si>
    <t>هيكل</t>
  </si>
  <si>
    <t>شمعة وطابة</t>
  </si>
  <si>
    <t>كرتون</t>
  </si>
  <si>
    <t>حنفية بغلة</t>
  </si>
  <si>
    <t>شمعتين قطن</t>
  </si>
  <si>
    <t>رول طرش</t>
  </si>
  <si>
    <t>طرش ونايلون</t>
  </si>
  <si>
    <t>ركورات باكس</t>
  </si>
  <si>
    <t>مسكة سميكة</t>
  </si>
  <si>
    <t>تلزيق وورق خف</t>
  </si>
  <si>
    <t>بويا وجفصين</t>
  </si>
  <si>
    <t>ايزي وثباب</t>
  </si>
  <si>
    <t>زراعي لفة وتفلون</t>
  </si>
  <si>
    <t>سبراي ورزيتنس</t>
  </si>
  <si>
    <t>قرص كلور</t>
  </si>
  <si>
    <t>ركور ونربيج</t>
  </si>
  <si>
    <t>بيد الأبيض شريط</t>
  </si>
  <si>
    <t>رزيتنس فدار</t>
  </si>
  <si>
    <t>عنق وخلاط</t>
  </si>
  <si>
    <t>منشار حديد</t>
  </si>
  <si>
    <t>موتير سراق ليو</t>
  </si>
  <si>
    <t>غروهي من فاطمة</t>
  </si>
  <si>
    <t>جل الديب من إبراهيم</t>
  </si>
  <si>
    <t>طرش وفرشاية</t>
  </si>
  <si>
    <t>غال مع مسكة</t>
  </si>
  <si>
    <t xml:space="preserve">ايزي </t>
  </si>
  <si>
    <t xml:space="preserve">احمد </t>
  </si>
  <si>
    <t>بريس كونترول</t>
  </si>
  <si>
    <t>وصل باكس</t>
  </si>
  <si>
    <t>كوع 3 PVC</t>
  </si>
  <si>
    <t>غاز ديجتال</t>
  </si>
  <si>
    <t>أبو طعان</t>
  </si>
  <si>
    <t>06-10</t>
  </si>
  <si>
    <t>طابو كهرباء</t>
  </si>
  <si>
    <t>بلال جبر</t>
  </si>
  <si>
    <t>رمل+ترابة</t>
  </si>
  <si>
    <t>الحاج تركي موتير</t>
  </si>
  <si>
    <t>حزان 500</t>
  </si>
  <si>
    <t>100 يورو</t>
  </si>
  <si>
    <t>ركور ووصل باكس</t>
  </si>
  <si>
    <t>سدة كرسي</t>
  </si>
  <si>
    <t>لفة حبل</t>
  </si>
  <si>
    <t>قلبين خلاط</t>
  </si>
  <si>
    <t>محمد العيسى</t>
  </si>
  <si>
    <t>موتير بدرلو وبرس كونترول</t>
  </si>
  <si>
    <t>خزانة رمادي</t>
  </si>
  <si>
    <t>خزان 2000 +حجر</t>
  </si>
  <si>
    <t>محمد قاسم</t>
  </si>
  <si>
    <t>برميل</t>
  </si>
  <si>
    <t>ريشة SDS</t>
  </si>
  <si>
    <t>هشام  قاروط</t>
  </si>
  <si>
    <t>سبراي اسود</t>
  </si>
  <si>
    <t>دفعة خلاط</t>
  </si>
  <si>
    <t>ريشة باطون</t>
  </si>
  <si>
    <t>نربيج دوش 2م</t>
  </si>
  <si>
    <t xml:space="preserve">برميل طرش </t>
  </si>
  <si>
    <t>حنفية بريفا</t>
  </si>
  <si>
    <t>مصفاية خلاط</t>
  </si>
  <si>
    <t xml:space="preserve">رزيستنس </t>
  </si>
  <si>
    <t>قسطل ابيض</t>
  </si>
  <si>
    <t>سكر على وبعزقة</t>
  </si>
  <si>
    <t>عنق مغسلة</t>
  </si>
  <si>
    <t>احمد ا لديري</t>
  </si>
  <si>
    <t>محمد الاسطى</t>
  </si>
  <si>
    <t>دواء صراصير</t>
  </si>
  <si>
    <t>سامر سلطان مع الحاج</t>
  </si>
  <si>
    <t>المسى</t>
  </si>
  <si>
    <t>طرمبة غاطسة</t>
  </si>
  <si>
    <t>محمد ديوس</t>
  </si>
  <si>
    <t>طرمبة ضغط</t>
  </si>
  <si>
    <t>كاتو فيران</t>
  </si>
  <si>
    <t>07-10</t>
  </si>
  <si>
    <t>ركور+قطع وصل</t>
  </si>
  <si>
    <t>بويا+طرش</t>
  </si>
  <si>
    <t>عزل</t>
  </si>
  <si>
    <t>بعزقة 2</t>
  </si>
  <si>
    <t>طرش سايبس</t>
  </si>
  <si>
    <t>غالون سايبس</t>
  </si>
  <si>
    <t>كوع  ومخالف</t>
  </si>
  <si>
    <t>جهاد زين</t>
  </si>
  <si>
    <t>محمود  حافظة</t>
  </si>
  <si>
    <t>رمل ونحاته</t>
  </si>
  <si>
    <t>باقي خزانات</t>
  </si>
  <si>
    <t>برميل طرش بريمو</t>
  </si>
  <si>
    <t>روبة وتلزيق بلاط</t>
  </si>
  <si>
    <t>سكر زراعي</t>
  </si>
  <si>
    <t>شطافة اسباني</t>
  </si>
  <si>
    <t>هيثم الناطور</t>
  </si>
  <si>
    <t>عزق يعفوري</t>
  </si>
  <si>
    <t>رمزي السنكري</t>
  </si>
  <si>
    <t>برميل نفط</t>
  </si>
  <si>
    <t>صباب مجلى إيطالي</t>
  </si>
  <si>
    <t>شيخ انس</t>
  </si>
  <si>
    <t>الاخرس</t>
  </si>
  <si>
    <t>ركور باكس</t>
  </si>
  <si>
    <t>تندير</t>
  </si>
  <si>
    <t>عبد تصليح دولاب</t>
  </si>
  <si>
    <t>تحويلة</t>
  </si>
  <si>
    <t>مرتجع أبو حمود</t>
  </si>
  <si>
    <t>غبد المحمود</t>
  </si>
  <si>
    <t>08-10</t>
  </si>
  <si>
    <t xml:space="preserve">سكر غلة </t>
  </si>
  <si>
    <t>كوع وقسطل</t>
  </si>
  <si>
    <t>العميد</t>
  </si>
  <si>
    <t>تفلون وسدة</t>
  </si>
  <si>
    <t>ايزي انجليزي</t>
  </si>
  <si>
    <t>اغراض حديد</t>
  </si>
  <si>
    <t>نربيج إيطالي</t>
  </si>
  <si>
    <t>أغراض زراعي</t>
  </si>
  <si>
    <t>فينيسيا</t>
  </si>
  <si>
    <t>خلاط مغسلة ودوش</t>
  </si>
  <si>
    <t>ايزي وجوان حصر</t>
  </si>
  <si>
    <t>حاج علي عمار</t>
  </si>
  <si>
    <t>دهان سايبس</t>
  </si>
  <si>
    <t>مجموعة  دوش</t>
  </si>
  <si>
    <t>حنفية سميك</t>
  </si>
  <si>
    <t>فرد وشطافة</t>
  </si>
  <si>
    <t>خلاط مغسلة صيني</t>
  </si>
  <si>
    <t>علي دعيبس</t>
  </si>
  <si>
    <t xml:space="preserve">فادي </t>
  </si>
  <si>
    <t>وصل حديد</t>
  </si>
  <si>
    <t>حاج احمد</t>
  </si>
  <si>
    <t>وصل 40</t>
  </si>
  <si>
    <t>وصل ذكر نحاس</t>
  </si>
  <si>
    <t>فلتر وتفلون</t>
  </si>
  <si>
    <t>شادي بارود</t>
  </si>
  <si>
    <t>عماد خوري</t>
  </si>
  <si>
    <t>عبد الرؤوف</t>
  </si>
  <si>
    <t>نربيج 50 اسباني</t>
  </si>
  <si>
    <t>09-10</t>
  </si>
  <si>
    <t>تلزيق ساكول</t>
  </si>
  <si>
    <t>خالد برجاوي</t>
  </si>
  <si>
    <t>بكادوش وتعليقة</t>
  </si>
  <si>
    <t>تحويلة دوش</t>
  </si>
  <si>
    <t>قلب ةمسكة</t>
  </si>
  <si>
    <t xml:space="preserve">اكباس </t>
  </si>
  <si>
    <t>قازان مع باكس</t>
  </si>
  <si>
    <t>بنزين عبد واوراق</t>
  </si>
  <si>
    <t>احمد الأشقر</t>
  </si>
  <si>
    <t>حمودة</t>
  </si>
  <si>
    <t>بيد موسى مع الحاج</t>
  </si>
  <si>
    <t>أبو هادي رزق</t>
  </si>
  <si>
    <t>نربيج وحديد</t>
  </si>
  <si>
    <t>عباس يحيى</t>
  </si>
  <si>
    <t>شيخ طه</t>
  </si>
  <si>
    <t>محمد عيتاني</t>
  </si>
  <si>
    <t>شقرة تنضيف</t>
  </si>
  <si>
    <t xml:space="preserve">مجموعة شطافة </t>
  </si>
  <si>
    <t>شفرات</t>
  </si>
  <si>
    <t>خلاط دوش  مرخم</t>
  </si>
  <si>
    <t>تصليح شنطة</t>
  </si>
  <si>
    <t>خزان 500 عدد 2</t>
  </si>
  <si>
    <t>زيبق</t>
  </si>
  <si>
    <t>رتوش</t>
  </si>
  <si>
    <t>10-10</t>
  </si>
  <si>
    <t>SDS ريشة</t>
  </si>
  <si>
    <t>زاوية بلاط</t>
  </si>
  <si>
    <t>جرن وكعكة</t>
  </si>
  <si>
    <t>غطاء فينسيا ازرق</t>
  </si>
  <si>
    <t>مرتديلا</t>
  </si>
  <si>
    <t>بار دوش وخلاط</t>
  </si>
  <si>
    <t>قنينة ايطالي</t>
  </si>
  <si>
    <t>قازان 150 بورسلان</t>
  </si>
  <si>
    <t>فطرون</t>
  </si>
  <si>
    <t>أبوعذاب</t>
  </si>
  <si>
    <t>محطة الامل زيت</t>
  </si>
  <si>
    <t>مصفاية عنق</t>
  </si>
  <si>
    <t>مسكة درفة</t>
  </si>
  <si>
    <t>باكس 16</t>
  </si>
  <si>
    <t>إبراهيم سنكري</t>
  </si>
  <si>
    <t>أبو عمر ياسين</t>
  </si>
  <si>
    <t>علي تيبو</t>
  </si>
  <si>
    <t>سيليكن وترابة</t>
  </si>
  <si>
    <t>كيلو قطرون</t>
  </si>
  <si>
    <t>كيلو بويا ماكس</t>
  </si>
  <si>
    <t>وسا م عيتاني</t>
  </si>
  <si>
    <t>كبسة سيفون</t>
  </si>
  <si>
    <t>مخالف دوش</t>
  </si>
  <si>
    <t>محمد زين</t>
  </si>
  <si>
    <t>12-10</t>
  </si>
  <si>
    <t>اغراض لبيت الحاج</t>
  </si>
  <si>
    <t>شقف</t>
  </si>
  <si>
    <t xml:space="preserve">ايزي وصباب </t>
  </si>
  <si>
    <t>خلاط وحنفيات</t>
  </si>
  <si>
    <t>عماياي</t>
  </si>
  <si>
    <t>بغدادي</t>
  </si>
  <si>
    <t>بسام  عبد الله</t>
  </si>
  <si>
    <t>هادي سنكري</t>
  </si>
  <si>
    <t>سكر ومخالف</t>
  </si>
  <si>
    <t>عبد فارس</t>
  </si>
  <si>
    <t>هاني الجاتي</t>
  </si>
  <si>
    <t>دفتر</t>
  </si>
  <si>
    <t>نايلون ونربيج</t>
  </si>
  <si>
    <t>له زبون</t>
  </si>
  <si>
    <t>فرق عدة</t>
  </si>
  <si>
    <t>خضر داعوق</t>
  </si>
  <si>
    <t>رافي عقيقي</t>
  </si>
  <si>
    <t>بكادوش</t>
  </si>
  <si>
    <t>عبد الشيح</t>
  </si>
  <si>
    <t>مهرب</t>
  </si>
  <si>
    <t>فرق رزيتنس</t>
  </si>
  <si>
    <t>خزان 400</t>
  </si>
  <si>
    <t>حنفية برم توليدو</t>
  </si>
  <si>
    <t>قاعدة ونربيج</t>
  </si>
  <si>
    <t>موتير 3/4 ليو</t>
  </si>
  <si>
    <t>خزان مع نقل</t>
  </si>
  <si>
    <t>المبلغ ل.ل</t>
  </si>
  <si>
    <t>الرصيد ل.ل</t>
  </si>
  <si>
    <t>المبلغ $</t>
  </si>
  <si>
    <t>الرصيد $</t>
  </si>
  <si>
    <t>فرشاية صاروخ</t>
  </si>
  <si>
    <t>من الصندوق</t>
  </si>
  <si>
    <t>كتيت</t>
  </si>
  <si>
    <t>مسكة اسباني</t>
  </si>
  <si>
    <t>سكر زاوية 2</t>
  </si>
  <si>
    <t>أكياس ردم وشوكة</t>
  </si>
  <si>
    <t>معجونة واندركوت</t>
  </si>
  <si>
    <t>قنينة 100 4ملم</t>
  </si>
  <si>
    <t>13-10</t>
  </si>
  <si>
    <t>تلزيق بويا</t>
  </si>
  <si>
    <t>نرابة</t>
  </si>
  <si>
    <t>براغي واسافين</t>
  </si>
  <si>
    <t>ترابه سودا</t>
  </si>
  <si>
    <t xml:space="preserve">احمد 3 </t>
  </si>
  <si>
    <t>عصام هنو</t>
  </si>
  <si>
    <t>أبو عبدو السنكري</t>
  </si>
  <si>
    <t>15*15- تغليقة منشفة</t>
  </si>
  <si>
    <t>زيرقون</t>
  </si>
  <si>
    <t>حاج غصام شمس</t>
  </si>
  <si>
    <t>حاج أبو محمد</t>
  </si>
  <si>
    <t>جرن زيت سيليكون</t>
  </si>
  <si>
    <t>مغسلة روندا</t>
  </si>
  <si>
    <t>رمل وترابة سوداء</t>
  </si>
  <si>
    <t>كيلو هامر</t>
  </si>
  <si>
    <t>غطاء فيسني</t>
  </si>
  <si>
    <t>برس كونترول إيطالي</t>
  </si>
  <si>
    <t>اسود</t>
  </si>
  <si>
    <t>ادبتر تلحيم</t>
  </si>
  <si>
    <t>زحافات بلاط</t>
  </si>
  <si>
    <t>مجموعة شطافة اسباني</t>
  </si>
  <si>
    <t>مغاسل 900</t>
  </si>
  <si>
    <t xml:space="preserve">حنفية </t>
  </si>
  <si>
    <t>تيه بسن</t>
  </si>
  <si>
    <t>داوء فيران</t>
  </si>
  <si>
    <t>خلاط مغسلة غروهي</t>
  </si>
  <si>
    <t>كوع 2</t>
  </si>
  <si>
    <t>بالحزنة</t>
  </si>
  <si>
    <t>سكر ودوبل</t>
  </si>
  <si>
    <t>14-10</t>
  </si>
  <si>
    <t>مصفاية وترابة</t>
  </si>
  <si>
    <t>عبد الاحد</t>
  </si>
  <si>
    <t>كوع ثابت+ترابة</t>
  </si>
  <si>
    <t>الشيخ توفيق</t>
  </si>
  <si>
    <t>نقل رصيد</t>
  </si>
  <si>
    <t>خلاط مجلى حائط</t>
  </si>
  <si>
    <t>رمل وترابة وكفوف</t>
  </si>
  <si>
    <t>ابو ياسر</t>
  </si>
  <si>
    <t>جامع البركة للحاج</t>
  </si>
  <si>
    <t>قلب إيطالي وعنق</t>
  </si>
  <si>
    <t>شريط كهرباء مبروم</t>
  </si>
  <si>
    <t>النجار</t>
  </si>
  <si>
    <t>طاب ة كهرباء</t>
  </si>
  <si>
    <t>كيالي</t>
  </si>
  <si>
    <t>نربيج 1.2م</t>
  </si>
  <si>
    <t>حاج علي فارس</t>
  </si>
  <si>
    <t>عزقة عيار</t>
  </si>
  <si>
    <t>زراعي 1 1/4</t>
  </si>
  <si>
    <t>ايزي ونربيج</t>
  </si>
  <si>
    <t>رامكو</t>
  </si>
  <si>
    <t>الحمد الأحمد</t>
  </si>
  <si>
    <t xml:space="preserve">مصفاية </t>
  </si>
  <si>
    <t>سم جردون</t>
  </si>
  <si>
    <t>نربيج 50</t>
  </si>
  <si>
    <t>كوع مخالف</t>
  </si>
  <si>
    <t>خزان من حسام</t>
  </si>
  <si>
    <t>بنزين  ابراهيم</t>
  </si>
  <si>
    <t>تلزيق سيليكون</t>
  </si>
  <si>
    <t>علي الاحمد</t>
  </si>
  <si>
    <t>حنفية ووصل</t>
  </si>
  <si>
    <t>نربيج وايزي</t>
  </si>
  <si>
    <t>عبد الشبخ</t>
  </si>
  <si>
    <t>نربيج شطافة نابولي</t>
  </si>
  <si>
    <t>15-10</t>
  </si>
  <si>
    <t>شمسيات</t>
  </si>
  <si>
    <t>ضريبة الفصل الثاني بيد أبو هيثم</t>
  </si>
  <si>
    <t>جمعة</t>
  </si>
  <si>
    <t>أبو حسن خليفة</t>
  </si>
  <si>
    <t>سعيد ترياقي</t>
  </si>
  <si>
    <t>وصل 25</t>
  </si>
  <si>
    <t xml:space="preserve">قسطل 50 </t>
  </si>
  <si>
    <t>قازان بريفن</t>
  </si>
  <si>
    <t>عدة جنب وشطافة</t>
  </si>
  <si>
    <t>ثقبين نحاس وترابة</t>
  </si>
  <si>
    <t>محمد الأشقر</t>
  </si>
  <si>
    <t>محمد علي مرتجع</t>
  </si>
  <si>
    <t>مصطفى رحيم</t>
  </si>
  <si>
    <t>الى الصندوق tva</t>
  </si>
  <si>
    <t>سدة حديد</t>
  </si>
  <si>
    <t>فيش وترابة</t>
  </si>
  <si>
    <t>حسن مغنية</t>
  </si>
  <si>
    <t>أبو علي ملالي</t>
  </si>
  <si>
    <t>حسن  مغنية</t>
  </si>
  <si>
    <t>رزستنس</t>
  </si>
  <si>
    <t>16-10</t>
  </si>
  <si>
    <t>مغجونة صراصير</t>
  </si>
  <si>
    <t>سدة ريغار</t>
  </si>
  <si>
    <t>أبو جاسم</t>
  </si>
  <si>
    <t>دفتر فارة</t>
  </si>
  <si>
    <t>طابة وتيه</t>
  </si>
  <si>
    <t>كهرباء مستودع ومحل شور</t>
  </si>
  <si>
    <t>خلاط دوش يوروسمارت</t>
  </si>
  <si>
    <t>ساكول وسيليكون</t>
  </si>
  <si>
    <t>محمود البطل</t>
  </si>
  <si>
    <t>عوده وقاروط</t>
  </si>
  <si>
    <t>جزمة</t>
  </si>
  <si>
    <t>حشمة</t>
  </si>
  <si>
    <t>مسكة شطافة ونربيج</t>
  </si>
  <si>
    <t>كبسة عدة</t>
  </si>
  <si>
    <t>17-10</t>
  </si>
  <si>
    <t>أبو القاسم</t>
  </si>
  <si>
    <t>غامود دوش</t>
  </si>
  <si>
    <t>رزستنس 3000</t>
  </si>
  <si>
    <t>البنا</t>
  </si>
  <si>
    <t>حديد للرف</t>
  </si>
  <si>
    <t>من الخزنة ربيع البسط</t>
  </si>
  <si>
    <t>مطابق $</t>
  </si>
  <si>
    <t>ريشة سهم زهايتك</t>
  </si>
  <si>
    <t>عمر بلطجي</t>
  </si>
  <si>
    <t>قلب ومسكات</t>
  </si>
  <si>
    <t>كوع بلاستيك</t>
  </si>
  <si>
    <t>نربيج دوش وشطافة</t>
  </si>
  <si>
    <t>زكريا حرب</t>
  </si>
  <si>
    <t>كبايات وماي</t>
  </si>
  <si>
    <t>حس</t>
  </si>
  <si>
    <t>مه</t>
  </si>
  <si>
    <t>مح</t>
  </si>
  <si>
    <t>حن</t>
  </si>
  <si>
    <t>رح</t>
  </si>
  <si>
    <t>مو</t>
  </si>
  <si>
    <t>حر</t>
  </si>
  <si>
    <t>اح</t>
  </si>
  <si>
    <t>جا</t>
  </si>
  <si>
    <t>خل</t>
  </si>
  <si>
    <t>3/4 طابة</t>
  </si>
  <si>
    <t>19-10</t>
  </si>
  <si>
    <t>فنينة</t>
  </si>
  <si>
    <t>متر 5م</t>
  </si>
  <si>
    <t>أوراق صغيرة</t>
  </si>
  <si>
    <t>خلاط وصباب</t>
  </si>
  <si>
    <t>سكر 3/4</t>
  </si>
  <si>
    <t>اكيا س ردم</t>
  </si>
  <si>
    <t>خزان وغراض</t>
  </si>
  <si>
    <t>أبو الدقن مسكة شطافة</t>
  </si>
  <si>
    <t>سكر وشنمبر</t>
  </si>
  <si>
    <t>موتير كاتم</t>
  </si>
  <si>
    <t>قنينة تنر</t>
  </si>
  <si>
    <t>عدة مونو بلوك</t>
  </si>
  <si>
    <t>وصل حنفية متر</t>
  </si>
  <si>
    <t>حسن خواجة</t>
  </si>
  <si>
    <t>مسكة وترابة</t>
  </si>
  <si>
    <t>مبيد صراصير</t>
  </si>
  <si>
    <t>طابة 3/8</t>
  </si>
  <si>
    <t>مرتجع أبو علي</t>
  </si>
  <si>
    <t>خلاط مجلى نحاس</t>
  </si>
  <si>
    <t>صباب بعزقة غطاء</t>
  </si>
  <si>
    <t>80 فيلوكس</t>
  </si>
  <si>
    <t>قسطل حديد 1 1/4</t>
  </si>
  <si>
    <t>نربيج وسكر</t>
  </si>
  <si>
    <t>سدة ذكر</t>
  </si>
  <si>
    <t>ركور 16</t>
  </si>
  <si>
    <t>إبراهيم بلاستيك</t>
  </si>
  <si>
    <t>بي يو</t>
  </si>
  <si>
    <t>رنش وسدة</t>
  </si>
  <si>
    <t>فادي الخطيب</t>
  </si>
  <si>
    <t>طابة كهربا</t>
  </si>
  <si>
    <t>سكر وترابة</t>
  </si>
  <si>
    <t>بويا وتنر</t>
  </si>
  <si>
    <t>20-10</t>
  </si>
  <si>
    <t>قازان 80 مربط</t>
  </si>
  <si>
    <t>شريط بعزقة</t>
  </si>
  <si>
    <t>شبك فيبر</t>
  </si>
  <si>
    <t>تحويلة وشطافة</t>
  </si>
  <si>
    <t>تلزيق وتنر</t>
  </si>
  <si>
    <t>طلال شعيب</t>
  </si>
  <si>
    <t>طابة 3/4 أبو كريم</t>
  </si>
  <si>
    <t>مبيد بلا ريحة</t>
  </si>
  <si>
    <t>سترتش</t>
  </si>
  <si>
    <t>عدة وسكر</t>
  </si>
  <si>
    <t>ايزي وزوايا</t>
  </si>
  <si>
    <t xml:space="preserve">سكر </t>
  </si>
  <si>
    <t>رمل ونحاتة</t>
  </si>
  <si>
    <t>ايزي وترابة</t>
  </si>
  <si>
    <t>تلزي بلاط</t>
  </si>
  <si>
    <t>ترابة سوداء ورمل</t>
  </si>
  <si>
    <t>برميل عازل</t>
  </si>
  <si>
    <t>خلاط مغسلة بلاستيك</t>
  </si>
  <si>
    <t>عدة واغراض</t>
  </si>
  <si>
    <t>نربيج ضغط 3/4 اسباني</t>
  </si>
  <si>
    <t>جسلين</t>
  </si>
  <si>
    <t>سكر وركور</t>
  </si>
  <si>
    <t>طابة 1 1/4</t>
  </si>
  <si>
    <t>سكر وشريط</t>
  </si>
  <si>
    <t>سم جرادين</t>
  </si>
  <si>
    <t>نربيج وبعزقة</t>
  </si>
  <si>
    <t>كراسي ليسيكو</t>
  </si>
  <si>
    <t>كوع اخطبوط</t>
  </si>
  <si>
    <t>غحوصات اخت الحاج</t>
  </si>
  <si>
    <t>خلاط صناعي</t>
  </si>
  <si>
    <t>لفة 20 ورباط</t>
  </si>
  <si>
    <t>قازان غاز صيني</t>
  </si>
  <si>
    <t>مرتجع غطاء</t>
  </si>
  <si>
    <t>بعزقة نحاس</t>
  </si>
  <si>
    <t xml:space="preserve">فاروق </t>
  </si>
  <si>
    <t>رول بول</t>
  </si>
  <si>
    <t>موسى حبوبة</t>
  </si>
  <si>
    <t>باكس وركورات</t>
  </si>
  <si>
    <t>21-10</t>
  </si>
  <si>
    <t>برميل معجونة بروفايل</t>
  </si>
  <si>
    <t>رول مسكة</t>
  </si>
  <si>
    <t>مرايات</t>
  </si>
  <si>
    <t>كفوف ونربيج غاز</t>
  </si>
  <si>
    <t>مصفاية + مبيد</t>
  </si>
  <si>
    <t>وصل+باكس</t>
  </si>
  <si>
    <t>تيه 25</t>
  </si>
  <si>
    <t>بويا وتلزيق</t>
  </si>
  <si>
    <t>ايزي مجلى</t>
  </si>
  <si>
    <t>رتوش محمد الاسطا</t>
  </si>
  <si>
    <t>غضمات</t>
  </si>
  <si>
    <t>كوع بسن</t>
  </si>
  <si>
    <t>تلزيق بلاط يوناني</t>
  </si>
  <si>
    <t>رمل+اسود+كوع</t>
  </si>
  <si>
    <t>ربيع مياه</t>
  </si>
  <si>
    <t>جوزة باب صيني</t>
  </si>
  <si>
    <t>فرشاية وبويا</t>
  </si>
  <si>
    <t>غطاء فينيسيا وشطافة</t>
  </si>
  <si>
    <t xml:space="preserve">سيليكون </t>
  </si>
  <si>
    <t>كهرباء محل</t>
  </si>
  <si>
    <t>مصافي علي حمدان</t>
  </si>
  <si>
    <t>خلاطات وطابة</t>
  </si>
  <si>
    <t xml:space="preserve">فرشاية </t>
  </si>
  <si>
    <t>ركورات</t>
  </si>
  <si>
    <t>سبراي ذهبي</t>
  </si>
  <si>
    <t>شطافة ولمبة</t>
  </si>
  <si>
    <t>محمد السنكري</t>
  </si>
  <si>
    <t>ترابة  بيضاء</t>
  </si>
  <si>
    <t>نتفلون</t>
  </si>
  <si>
    <t>اكل جردون</t>
  </si>
  <si>
    <t>مجمو شطافة إيطالي</t>
  </si>
  <si>
    <t>طابة ليسكو</t>
  </si>
  <si>
    <t>لفة سترتش</t>
  </si>
  <si>
    <t>جوزة صيني</t>
  </si>
  <si>
    <t>فرشاية 3</t>
  </si>
  <si>
    <t>خلاط دوش فيتاس</t>
  </si>
  <si>
    <t>تلزيق ربع</t>
  </si>
  <si>
    <t>معجونة Pu</t>
  </si>
  <si>
    <t>ظرف صراصير</t>
  </si>
  <si>
    <t>نربيج 3/4</t>
  </si>
  <si>
    <t>علامة</t>
  </si>
  <si>
    <t>احدم القيسي مرتجع</t>
  </si>
  <si>
    <t>تصليح دوالاب وزيت</t>
  </si>
  <si>
    <t>22-10</t>
  </si>
  <si>
    <t>إبراهيم حريري</t>
  </si>
  <si>
    <t>وصل 20</t>
  </si>
  <si>
    <t>قفل 63</t>
  </si>
  <si>
    <t>تلزيق عريض شفاف</t>
  </si>
  <si>
    <t>يحيى الاغا</t>
  </si>
  <si>
    <t>حنفية فيتاس</t>
  </si>
  <si>
    <t>شطافة ووصل</t>
  </si>
  <si>
    <t>رول ومسكة</t>
  </si>
  <si>
    <t>خزان نصار</t>
  </si>
  <si>
    <t>بنسه لقط</t>
  </si>
  <si>
    <t>شطافة ديمول</t>
  </si>
  <si>
    <t>طابة وترابة</t>
  </si>
  <si>
    <t>مجد الدهيبي</t>
  </si>
  <si>
    <t>دواء فيران</t>
  </si>
  <si>
    <t>سيليكون اسود</t>
  </si>
  <si>
    <t>موتير وبرس</t>
  </si>
  <si>
    <t>رمل مرتجع</t>
  </si>
  <si>
    <t>خرطوشة شمع</t>
  </si>
  <si>
    <t>صبابات ورزيستنس</t>
  </si>
  <si>
    <t>ايز مجلى</t>
  </si>
  <si>
    <t>اونيسكو غاردن</t>
  </si>
  <si>
    <t>وصل 63</t>
  </si>
  <si>
    <t>تلزيق ورق عريض</t>
  </si>
  <si>
    <t>مسكة شطافة اسباني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</si>
</sst>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#,##0\ &quot;$&quot;;[Red]\-#,##0\ &quot;$&quot;"/>
    <numFmt numFmtId="8" formatCode="#,##0.00\ &quot;$&quot;;[Red]\-#,##0.00\ &quot;$&quot;"/>
    <numFmt numFmtId="44" formatCode="_-* #,##0.00\ &quot;$&quot;_-;\-* #,##0.00\ &quot;$&quot;_-;_-* &quot;-&quot;??\ &quot;$&quot;_-;_-@_-"/>
    <numFmt numFmtId="43" formatCode="_-* #,##0.00_-;\-* #,##0.00_-;_-* &quot;-&quot;??_-;_-@_-"/>
    <numFmt numFmtId="164" formatCode="_-* #,##0_-;\-* #,##0_-;_-* &quot;-&quot;??_-;_-@"/>
    <numFmt numFmtId="165" formatCode="#,##0_ ;[Red]\-#,##0\ "/>
    <numFmt numFmtId="166" formatCode="#,##0\ [$ل.ل.‏-3001];[Red]\-#,##0\ [$ل.ل.‏-3001]"/>
    <numFmt numFmtId="167" formatCode="#,##0.0_ ;[Red]\-#,##0.0\ "/>
    <numFmt numFmtId="168" formatCode="dddd\-dd\-mmm\-yyyy"/>
    <numFmt numFmtId="169" formatCode="_-* #,##0_-;\-* #,##0_-;_-* &quot;-&quot;??_-;_-@_-"/>
    <numFmt numFmtId="170" formatCode="#,##0\ [$€-1];[Red]\-#,##0\ [$€-1]"/>
    <numFmt numFmtId="171" formatCode="[$-401]dddd\,\ dd\-mm\-yyyy"/>
    <numFmt numFmtId="172" formatCode="_-* #,##0\ &quot;$&quot;_-;\-* #,##0\ &quot;$&quot;_-;_-* &quot;-&quot;??\ &quot;$&quot;_-;_-@_-"/>
    <numFmt numFmtId="173" formatCode="_-* #,##0\ [$ل.ل.‏-3001]_-;\-* #,##0\ [$ل.ل.‏-3001]_-;_-* &quot;-&quot;??\ [$ل.ل.‏-3001]_-;_-@_-"/>
  </numFmts>
  <fonts count="28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0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0" tint="-0.14999847407452621"/>
      <name val="Calibri"/>
      <family val="2"/>
    </font>
    <font>
      <b/>
      <sz val="12"/>
      <name val="Calibri"/>
      <family val="2"/>
    </font>
    <font>
      <b/>
      <sz val="12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2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2"/>
      <color theme="7" tint="-0.249977111117893"/>
      <name val="Calibri"/>
      <family val="2"/>
    </font>
    <font>
      <b/>
      <sz val="12"/>
      <color theme="9" tint="-0.249977111117893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8" tint="0.39997558519241921"/>
        <bgColor rgb="FFFFC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3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5" fontId="1" fillId="0" borderId="0" xfId="0" applyNumberFormat="1" applyFont="1"/>
    <xf numFmtId="164" fontId="2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/>
    <xf numFmtId="6" fontId="1" fillId="2" borderId="1" xfId="0" applyNumberFormat="1" applyFont="1" applyFill="1" applyBorder="1"/>
    <xf numFmtId="164" fontId="1" fillId="0" borderId="0" xfId="0" applyNumberFormat="1" applyFont="1"/>
    <xf numFmtId="166" fontId="1" fillId="0" borderId="0" xfId="0" applyNumberFormat="1" applyFont="1"/>
    <xf numFmtId="6" fontId="1" fillId="0" borderId="0" xfId="0" applyNumberFormat="1" applyFont="1"/>
    <xf numFmtId="167" fontId="1" fillId="0" borderId="0" xfId="0" applyNumberFormat="1" applyFont="1"/>
    <xf numFmtId="164" fontId="2" fillId="0" borderId="0" xfId="0" applyNumberFormat="1" applyFont="1" applyAlignment="1">
      <alignment horizontal="right" readingOrder="2"/>
    </xf>
    <xf numFmtId="0" fontId="1" fillId="2" borderId="1" xfId="0" applyFont="1" applyFill="1" applyBorder="1"/>
    <xf numFmtId="0" fontId="1" fillId="3" borderId="1" xfId="0" applyFont="1" applyFill="1" applyBorder="1"/>
    <xf numFmtId="6" fontId="1" fillId="3" borderId="1" xfId="0" applyNumberFormat="1" applyFont="1" applyFill="1" applyBorder="1"/>
    <xf numFmtId="164" fontId="1" fillId="4" borderId="1" xfId="0" applyNumberFormat="1" applyFont="1" applyFill="1" applyBorder="1"/>
    <xf numFmtId="166" fontId="1" fillId="4" borderId="1" xfId="0" applyNumberFormat="1" applyFont="1" applyFill="1" applyBorder="1"/>
    <xf numFmtId="166" fontId="1" fillId="2" borderId="1" xfId="0" applyNumberFormat="1" applyFont="1" applyFill="1" applyBorder="1"/>
    <xf numFmtId="8" fontId="1" fillId="0" borderId="0" xfId="0" applyNumberFormat="1" applyFont="1"/>
    <xf numFmtId="164" fontId="2" fillId="0" borderId="0" xfId="0" applyNumberFormat="1" applyFont="1" applyAlignment="1">
      <alignment horizontal="right" wrapText="1"/>
    </xf>
    <xf numFmtId="49" fontId="1" fillId="0" borderId="0" xfId="0" applyNumberFormat="1" applyFont="1"/>
    <xf numFmtId="166" fontId="1" fillId="0" borderId="4" xfId="0" applyNumberFormat="1" applyFont="1" applyBorder="1"/>
    <xf numFmtId="6" fontId="1" fillId="0" borderId="4" xfId="0" applyNumberFormat="1" applyFont="1" applyBorder="1"/>
    <xf numFmtId="166" fontId="1" fillId="5" borderId="4" xfId="0" applyNumberFormat="1" applyFont="1" applyFill="1" applyBorder="1"/>
    <xf numFmtId="6" fontId="1" fillId="5" borderId="4" xfId="0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65" fontId="5" fillId="0" borderId="0" xfId="0" applyNumberFormat="1" applyFont="1"/>
    <xf numFmtId="10" fontId="5" fillId="0" borderId="5" xfId="0" applyNumberFormat="1" applyFont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5" fontId="5" fillId="0" borderId="6" xfId="0" applyNumberFormat="1" applyFont="1" applyBorder="1"/>
    <xf numFmtId="10" fontId="5" fillId="0" borderId="0" xfId="0" applyNumberFormat="1" applyFont="1"/>
    <xf numFmtId="10" fontId="5" fillId="4" borderId="7" xfId="0" applyNumberFormat="1" applyFont="1" applyFill="1" applyBorder="1"/>
    <xf numFmtId="10" fontId="5" fillId="0" borderId="6" xfId="0" applyNumberFormat="1" applyFont="1" applyBorder="1"/>
    <xf numFmtId="164" fontId="2" fillId="0" borderId="3" xfId="0" applyNumberFormat="1" applyFont="1" applyBorder="1" applyAlignment="1">
      <alignment horizontal="right"/>
    </xf>
    <xf numFmtId="166" fontId="1" fillId="0" borderId="3" xfId="0" applyNumberFormat="1" applyFont="1" applyBorder="1"/>
    <xf numFmtId="6" fontId="1" fillId="0" borderId="3" xfId="0" applyNumberFormat="1" applyFont="1" applyBorder="1"/>
    <xf numFmtId="167" fontId="1" fillId="0" borderId="3" xfId="0" applyNumberFormat="1" applyFont="1" applyBorder="1"/>
    <xf numFmtId="166" fontId="1" fillId="5" borderId="3" xfId="0" applyNumberFormat="1" applyFont="1" applyFill="1" applyBorder="1"/>
    <xf numFmtId="6" fontId="1" fillId="5" borderId="3" xfId="0" applyNumberFormat="1" applyFont="1" applyFill="1" applyBorder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readingOrder="2"/>
    </xf>
    <xf numFmtId="164" fontId="6" fillId="0" borderId="0" xfId="0" applyNumberFormat="1" applyFont="1" applyAlignment="1">
      <alignment horizontal="right" wrapText="1"/>
    </xf>
    <xf numFmtId="164" fontId="7" fillId="0" borderId="0" xfId="0" applyNumberFormat="1" applyFont="1"/>
    <xf numFmtId="164" fontId="6" fillId="0" borderId="3" xfId="0" applyNumberFormat="1" applyFont="1" applyBorder="1" applyAlignment="1">
      <alignment horizontal="right"/>
    </xf>
    <xf numFmtId="6" fontId="7" fillId="0" borderId="0" xfId="0" applyNumberFormat="1" applyFont="1"/>
    <xf numFmtId="164" fontId="8" fillId="0" borderId="0" xfId="0" applyNumberFormat="1" applyFont="1"/>
    <xf numFmtId="0" fontId="7" fillId="2" borderId="8" xfId="0" applyFont="1" applyFill="1" applyBorder="1" applyAlignment="1">
      <alignment horizontal="center" vertical="center"/>
    </xf>
    <xf numFmtId="165" fontId="8" fillId="6" borderId="6" xfId="0" applyNumberFormat="1" applyFont="1" applyFill="1" applyBorder="1"/>
    <xf numFmtId="9" fontId="0" fillId="6" borderId="9" xfId="0" applyNumberFormat="1" applyFill="1" applyBorder="1"/>
    <xf numFmtId="10" fontId="8" fillId="6" borderId="7" xfId="0" applyNumberFormat="1" applyFont="1" applyFill="1" applyBorder="1"/>
    <xf numFmtId="169" fontId="0" fillId="0" borderId="9" xfId="1" applyNumberFormat="1" applyFont="1" applyBorder="1"/>
    <xf numFmtId="164" fontId="6" fillId="0" borderId="0" xfId="0" quotePrefix="1" applyNumberFormat="1" applyFont="1" applyAlignment="1">
      <alignment horizontal="right"/>
    </xf>
    <xf numFmtId="169" fontId="0" fillId="0" borderId="0" xfId="0" applyNumberFormat="1"/>
    <xf numFmtId="0" fontId="7" fillId="2" borderId="3" xfId="0" applyFont="1" applyFill="1" applyBorder="1" applyAlignment="1">
      <alignment horizontal="center" vertical="center"/>
    </xf>
    <xf numFmtId="6" fontId="5" fillId="0" borderId="0" xfId="0" applyNumberFormat="1" applyFont="1"/>
    <xf numFmtId="6" fontId="4" fillId="2" borderId="6" xfId="0" applyNumberFormat="1" applyFont="1" applyFill="1" applyBorder="1" applyAlignment="1">
      <alignment horizontal="center" vertical="center"/>
    </xf>
    <xf numFmtId="6" fontId="5" fillId="0" borderId="6" xfId="0" applyNumberFormat="1" applyFont="1" applyBorder="1"/>
    <xf numFmtId="6" fontId="5" fillId="4" borderId="6" xfId="0" applyNumberFormat="1" applyFont="1" applyFill="1" applyBorder="1"/>
    <xf numFmtId="6" fontId="0" fillId="0" borderId="0" xfId="0" applyNumberFormat="1"/>
    <xf numFmtId="164" fontId="6" fillId="0" borderId="3" xfId="0" quotePrefix="1" applyNumberFormat="1" applyFont="1" applyBorder="1" applyAlignment="1">
      <alignment horizontal="right"/>
    </xf>
    <xf numFmtId="0" fontId="10" fillId="0" borderId="0" xfId="0" applyFont="1"/>
    <xf numFmtId="0" fontId="4" fillId="2" borderId="10" xfId="0" applyFont="1" applyFill="1" applyBorder="1" applyAlignment="1">
      <alignment horizontal="center" vertical="center"/>
    </xf>
    <xf numFmtId="168" fontId="5" fillId="0" borderId="10" xfId="0" applyNumberFormat="1" applyFont="1" applyBorder="1"/>
    <xf numFmtId="168" fontId="5" fillId="4" borderId="10" xfId="0" applyNumberFormat="1" applyFont="1" applyFill="1" applyBorder="1"/>
    <xf numFmtId="166" fontId="1" fillId="5" borderId="0" xfId="0" applyNumberFormat="1" applyFont="1" applyFill="1"/>
    <xf numFmtId="6" fontId="1" fillId="5" borderId="0" xfId="0" applyNumberFormat="1" applyFont="1" applyFill="1"/>
    <xf numFmtId="166" fontId="1" fillId="7" borderId="0" xfId="0" applyNumberFormat="1" applyFont="1" applyFill="1"/>
    <xf numFmtId="6" fontId="1" fillId="7" borderId="0" xfId="0" applyNumberFormat="1" applyFont="1" applyFill="1"/>
    <xf numFmtId="164" fontId="2" fillId="0" borderId="0" xfId="0" quotePrefix="1" applyNumberFormat="1" applyFont="1" applyAlignment="1">
      <alignment horizontal="right"/>
    </xf>
    <xf numFmtId="0" fontId="7" fillId="0" borderId="0" xfId="0" applyFont="1"/>
    <xf numFmtId="166" fontId="7" fillId="0" borderId="0" xfId="0" applyNumberFormat="1" applyFont="1"/>
    <xf numFmtId="165" fontId="1" fillId="7" borderId="0" xfId="0" applyNumberFormat="1" applyFont="1" applyFill="1"/>
    <xf numFmtId="169" fontId="11" fillId="0" borderId="0" xfId="0" applyNumberFormat="1" applyFont="1"/>
    <xf numFmtId="165" fontId="12" fillId="0" borderId="0" xfId="1" applyNumberFormat="1" applyFont="1"/>
    <xf numFmtId="0" fontId="12" fillId="6" borderId="0" xfId="0" applyFont="1" applyFill="1"/>
    <xf numFmtId="0" fontId="12" fillId="6" borderId="0" xfId="0" applyFont="1" applyFill="1" applyAlignment="1">
      <alignment horizontal="center"/>
    </xf>
    <xf numFmtId="165" fontId="12" fillId="6" borderId="0" xfId="0" applyNumberFormat="1" applyFont="1" applyFill="1"/>
    <xf numFmtId="165" fontId="12" fillId="8" borderId="0" xfId="1" applyNumberFormat="1" applyFont="1" applyFill="1"/>
    <xf numFmtId="0" fontId="12" fillId="6" borderId="0" xfId="0" applyFont="1" applyFill="1" applyAlignment="1">
      <alignment horizontal="center" vertical="center"/>
    </xf>
    <xf numFmtId="170" fontId="1" fillId="0" borderId="0" xfId="0" applyNumberFormat="1" applyFont="1"/>
    <xf numFmtId="164" fontId="6" fillId="7" borderId="0" xfId="0" applyNumberFormat="1" applyFont="1" applyFill="1" applyAlignment="1">
      <alignment horizontal="right"/>
    </xf>
    <xf numFmtId="6" fontId="1" fillId="0" borderId="1" xfId="0" applyNumberFormat="1" applyFont="1" applyBorder="1"/>
    <xf numFmtId="166" fontId="1" fillId="0" borderId="1" xfId="0" applyNumberFormat="1" applyFont="1" applyBorder="1"/>
    <xf numFmtId="6" fontId="1" fillId="9" borderId="1" xfId="0" applyNumberFormat="1" applyFont="1" applyFill="1" applyBorder="1"/>
    <xf numFmtId="166" fontId="1" fillId="10" borderId="1" xfId="0" applyNumberFormat="1" applyFont="1" applyFill="1" applyBorder="1"/>
    <xf numFmtId="166" fontId="14" fillId="0" borderId="0" xfId="0" applyNumberFormat="1" applyFont="1"/>
    <xf numFmtId="6" fontId="15" fillId="0" borderId="0" xfId="0" applyNumberFormat="1" applyFont="1"/>
    <xf numFmtId="166" fontId="15" fillId="10" borderId="1" xfId="0" applyNumberFormat="1" applyFont="1" applyFill="1" applyBorder="1"/>
    <xf numFmtId="6" fontId="16" fillId="9" borderId="1" xfId="0" applyNumberFormat="1" applyFont="1" applyFill="1" applyBorder="1"/>
    <xf numFmtId="166" fontId="16" fillId="10" borderId="1" xfId="0" applyNumberFormat="1" applyFont="1" applyFill="1" applyBorder="1"/>
    <xf numFmtId="6" fontId="1" fillId="11" borderId="0" xfId="0" applyNumberFormat="1" applyFont="1" applyFill="1"/>
    <xf numFmtId="6" fontId="1" fillId="11" borderId="3" xfId="0" applyNumberFormat="1" applyFont="1" applyFill="1" applyBorder="1"/>
    <xf numFmtId="166" fontId="7" fillId="7" borderId="0" xfId="0" applyNumberFormat="1" applyFont="1" applyFill="1"/>
    <xf numFmtId="6" fontId="7" fillId="7" borderId="0" xfId="0" applyNumberFormat="1" applyFont="1" applyFill="1"/>
    <xf numFmtId="166" fontId="7" fillId="5" borderId="0" xfId="0" applyNumberFormat="1" applyFont="1" applyFill="1"/>
    <xf numFmtId="6" fontId="7" fillId="5" borderId="0" xfId="0" applyNumberFormat="1" applyFont="1" applyFill="1"/>
    <xf numFmtId="165" fontId="17" fillId="0" borderId="0" xfId="0" applyNumberFormat="1" applyFont="1"/>
    <xf numFmtId="6" fontId="17" fillId="2" borderId="1" xfId="0" applyNumberFormat="1" applyFont="1" applyFill="1" applyBorder="1"/>
    <xf numFmtId="6" fontId="17" fillId="0" borderId="0" xfId="0" applyNumberFormat="1" applyFont="1"/>
    <xf numFmtId="0" fontId="18" fillId="0" borderId="0" xfId="0" applyFont="1"/>
    <xf numFmtId="165" fontId="19" fillId="0" borderId="0" xfId="0" applyNumberFormat="1" applyFont="1"/>
    <xf numFmtId="164" fontId="19" fillId="2" borderId="1" xfId="0" applyNumberFormat="1" applyFont="1" applyFill="1" applyBorder="1"/>
    <xf numFmtId="166" fontId="19" fillId="0" borderId="0" xfId="0" applyNumberFormat="1" applyFont="1"/>
    <xf numFmtId="166" fontId="19" fillId="0" borderId="3" xfId="0" applyNumberFormat="1" applyFont="1" applyBorder="1"/>
    <xf numFmtId="166" fontId="19" fillId="5" borderId="3" xfId="0" applyNumberFormat="1" applyFont="1" applyFill="1" applyBorder="1"/>
    <xf numFmtId="0" fontId="20" fillId="0" borderId="0" xfId="0" applyFont="1"/>
    <xf numFmtId="6" fontId="21" fillId="0" borderId="0" xfId="0" applyNumberFormat="1" applyFont="1"/>
    <xf numFmtId="6" fontId="21" fillId="0" borderId="3" xfId="0" applyNumberFormat="1" applyFont="1" applyBorder="1"/>
    <xf numFmtId="6" fontId="21" fillId="5" borderId="3" xfId="0" applyNumberFormat="1" applyFont="1" applyFill="1" applyBorder="1"/>
    <xf numFmtId="165" fontId="22" fillId="0" borderId="0" xfId="0" applyNumberFormat="1" applyFont="1"/>
    <xf numFmtId="164" fontId="22" fillId="2" borderId="1" xfId="0" applyNumberFormat="1" applyFont="1" applyFill="1" applyBorder="1"/>
    <xf numFmtId="166" fontId="22" fillId="0" borderId="0" xfId="0" applyNumberFormat="1" applyFont="1"/>
    <xf numFmtId="166" fontId="22" fillId="0" borderId="3" xfId="0" applyNumberFormat="1" applyFont="1" applyBorder="1"/>
    <xf numFmtId="166" fontId="22" fillId="5" borderId="3" xfId="0" applyNumberFormat="1" applyFont="1" applyFill="1" applyBorder="1"/>
    <xf numFmtId="0" fontId="23" fillId="0" borderId="0" xfId="0" applyFont="1"/>
    <xf numFmtId="165" fontId="21" fillId="0" borderId="0" xfId="0" applyNumberFormat="1" applyFont="1"/>
    <xf numFmtId="6" fontId="21" fillId="2" borderId="1" xfId="0" applyNumberFormat="1" applyFont="1" applyFill="1" applyBorder="1"/>
    <xf numFmtId="0" fontId="24" fillId="0" borderId="0" xfId="0" applyFont="1"/>
    <xf numFmtId="167" fontId="7" fillId="0" borderId="0" xfId="0" applyNumberFormat="1" applyFont="1"/>
    <xf numFmtId="167" fontId="7" fillId="0" borderId="3" xfId="0" applyNumberFormat="1" applyFont="1" applyBorder="1"/>
    <xf numFmtId="164" fontId="7" fillId="0" borderId="0" xfId="0" applyNumberFormat="1" applyFont="1" applyAlignment="1">
      <alignment horizontal="right"/>
    </xf>
    <xf numFmtId="165" fontId="7" fillId="0" borderId="0" xfId="0" applyNumberFormat="1" applyFont="1"/>
    <xf numFmtId="164" fontId="7" fillId="2" borderId="1" xfId="0" applyNumberFormat="1" applyFont="1" applyFill="1" applyBorder="1" applyAlignment="1">
      <alignment horizontal="right"/>
    </xf>
    <xf numFmtId="6" fontId="7" fillId="2" borderId="1" xfId="0" applyNumberFormat="1" applyFont="1" applyFill="1" applyBorder="1"/>
    <xf numFmtId="164" fontId="7" fillId="0" borderId="0" xfId="0" applyNumberFormat="1" applyFont="1" applyAlignment="1">
      <alignment horizontal="right" readingOrder="2"/>
    </xf>
    <xf numFmtId="164" fontId="7" fillId="0" borderId="3" xfId="0" applyNumberFormat="1" applyFont="1" applyBorder="1" applyAlignment="1">
      <alignment horizontal="right"/>
    </xf>
    <xf numFmtId="0" fontId="25" fillId="0" borderId="0" xfId="0" applyFont="1"/>
    <xf numFmtId="0" fontId="26" fillId="0" borderId="0" xfId="0" applyFont="1"/>
    <xf numFmtId="0" fontId="27" fillId="0" borderId="0" xfId="0" applyFont="1"/>
    <xf numFmtId="164" fontId="2" fillId="11" borderId="0" xfId="0" applyNumberFormat="1" applyFont="1" applyFill="1" applyAlignment="1">
      <alignment horizontal="right"/>
    </xf>
    <xf numFmtId="166" fontId="22" fillId="11" borderId="0" xfId="0" applyNumberFormat="1" applyFont="1" applyFill="1"/>
    <xf numFmtId="6" fontId="21" fillId="11" borderId="0" xfId="0" applyNumberFormat="1" applyFont="1" applyFill="1"/>
    <xf numFmtId="164" fontId="6" fillId="11" borderId="0" xfId="0" applyNumberFormat="1" applyFont="1" applyFill="1" applyAlignment="1">
      <alignment horizontal="right"/>
    </xf>
    <xf numFmtId="164" fontId="6" fillId="11" borderId="3" xfId="0" applyNumberFormat="1" applyFont="1" applyFill="1" applyBorder="1" applyAlignment="1">
      <alignment horizontal="right"/>
    </xf>
    <xf numFmtId="166" fontId="22" fillId="11" borderId="3" xfId="0" applyNumberFormat="1" applyFont="1" applyFill="1" applyBorder="1"/>
    <xf numFmtId="6" fontId="21" fillId="11" borderId="3" xfId="0" applyNumberFormat="1" applyFont="1" applyFill="1" applyBorder="1"/>
    <xf numFmtId="166" fontId="22" fillId="12" borderId="3" xfId="0" applyNumberFormat="1" applyFont="1" applyFill="1" applyBorder="1"/>
    <xf numFmtId="6" fontId="21" fillId="12" borderId="3" xfId="0" applyNumberFormat="1" applyFont="1" applyFill="1" applyBorder="1"/>
    <xf numFmtId="164" fontId="1" fillId="11" borderId="0" xfId="0" applyNumberFormat="1" applyFont="1" applyFill="1"/>
    <xf numFmtId="167" fontId="1" fillId="11" borderId="0" xfId="0" applyNumberFormat="1" applyFont="1" applyFill="1"/>
    <xf numFmtId="167" fontId="1" fillId="11" borderId="3" xfId="0" applyNumberFormat="1" applyFont="1" applyFill="1" applyBorder="1"/>
    <xf numFmtId="164" fontId="7" fillId="11" borderId="0" xfId="0" applyNumberFormat="1" applyFont="1" applyFill="1"/>
    <xf numFmtId="49" fontId="7" fillId="0" borderId="0" xfId="0" applyNumberFormat="1" applyFont="1"/>
    <xf numFmtId="6" fontId="0" fillId="2" borderId="1" xfId="0" applyNumberFormat="1" applyFill="1" applyBorder="1"/>
    <xf numFmtId="166" fontId="0" fillId="2" borderId="1" xfId="0" applyNumberFormat="1" applyFill="1" applyBorder="1"/>
    <xf numFmtId="165" fontId="0" fillId="0" borderId="0" xfId="0" applyNumberFormat="1"/>
    <xf numFmtId="164" fontId="2" fillId="7" borderId="0" xfId="0" applyNumberFormat="1" applyFont="1" applyFill="1" applyAlignment="1">
      <alignment horizontal="right"/>
    </xf>
    <xf numFmtId="166" fontId="22" fillId="7" borderId="0" xfId="0" applyNumberFormat="1" applyFont="1" applyFill="1"/>
    <xf numFmtId="6" fontId="21" fillId="7" borderId="0" xfId="0" applyNumberFormat="1" applyFont="1" applyFill="1"/>
    <xf numFmtId="164" fontId="2" fillId="5" borderId="0" xfId="0" applyNumberFormat="1" applyFont="1" applyFill="1" applyAlignment="1">
      <alignment horizontal="right"/>
    </xf>
    <xf numFmtId="166" fontId="22" fillId="5" borderId="0" xfId="0" applyNumberFormat="1" applyFont="1" applyFill="1"/>
    <xf numFmtId="6" fontId="21" fillId="5" borderId="0" xfId="0" applyNumberFormat="1" applyFont="1" applyFill="1"/>
    <xf numFmtId="167" fontId="7" fillId="11" borderId="0" xfId="0" applyNumberFormat="1" applyFont="1" applyFill="1"/>
    <xf numFmtId="164" fontId="6" fillId="5" borderId="0" xfId="0" applyNumberFormat="1" applyFont="1" applyFill="1" applyAlignment="1">
      <alignment horizontal="right"/>
    </xf>
    <xf numFmtId="167" fontId="7" fillId="5" borderId="0" xfId="0" applyNumberFormat="1" applyFont="1" applyFill="1"/>
    <xf numFmtId="164" fontId="7" fillId="5" borderId="0" xfId="0" applyNumberFormat="1" applyFont="1" applyFill="1" applyAlignment="1">
      <alignment horizontal="right"/>
    </xf>
    <xf numFmtId="0" fontId="1" fillId="13" borderId="1" xfId="0" applyFont="1" applyFill="1" applyBorder="1"/>
    <xf numFmtId="6" fontId="1" fillId="13" borderId="1" xfId="0" applyNumberFormat="1" applyFont="1" applyFill="1" applyBorder="1"/>
    <xf numFmtId="166" fontId="1" fillId="13" borderId="1" xfId="0" applyNumberFormat="1" applyFont="1" applyFill="1" applyBorder="1"/>
    <xf numFmtId="6" fontId="7" fillId="14" borderId="0" xfId="0" applyNumberFormat="1" applyFont="1" applyFill="1"/>
    <xf numFmtId="6" fontId="1" fillId="14" borderId="0" xfId="0" applyNumberFormat="1" applyFont="1" applyFill="1"/>
    <xf numFmtId="6" fontId="1" fillId="14" borderId="1" xfId="0" applyNumberFormat="1" applyFont="1" applyFill="1" applyBorder="1"/>
    <xf numFmtId="0" fontId="1" fillId="14" borderId="0" xfId="0" applyFont="1" applyFill="1"/>
    <xf numFmtId="164" fontId="2" fillId="14" borderId="0" xfId="0" applyNumberFormat="1" applyFont="1" applyFill="1" applyAlignment="1">
      <alignment horizontal="right"/>
    </xf>
    <xf numFmtId="165" fontId="22" fillId="14" borderId="0" xfId="0" applyNumberFormat="1" applyFont="1" applyFill="1"/>
    <xf numFmtId="165" fontId="21" fillId="14" borderId="0" xfId="0" applyNumberFormat="1" applyFont="1" applyFill="1"/>
    <xf numFmtId="165" fontId="1" fillId="14" borderId="0" xfId="0" applyNumberFormat="1" applyFont="1" applyFill="1"/>
    <xf numFmtId="164" fontId="2" fillId="13" borderId="1" xfId="0" applyNumberFormat="1" applyFont="1" applyFill="1" applyBorder="1" applyAlignment="1">
      <alignment horizontal="right"/>
    </xf>
    <xf numFmtId="164" fontId="22" fillId="13" borderId="1" xfId="0" applyNumberFormat="1" applyFont="1" applyFill="1" applyBorder="1"/>
    <xf numFmtId="6" fontId="21" fillId="13" borderId="1" xfId="0" applyNumberFormat="1" applyFont="1" applyFill="1" applyBorder="1"/>
    <xf numFmtId="49" fontId="7" fillId="14" borderId="0" xfId="0" applyNumberFormat="1" applyFont="1" applyFill="1"/>
    <xf numFmtId="164" fontId="7" fillId="12" borderId="0" xfId="0" applyNumberFormat="1" applyFont="1" applyFill="1" applyAlignment="1">
      <alignment horizontal="right"/>
    </xf>
    <xf numFmtId="164" fontId="6" fillId="12" borderId="0" xfId="0" applyNumberFormat="1" applyFont="1" applyFill="1" applyAlignment="1">
      <alignment horizontal="right"/>
    </xf>
    <xf numFmtId="166" fontId="22" fillId="12" borderId="0" xfId="0" applyNumberFormat="1" applyFont="1" applyFill="1"/>
    <xf numFmtId="6" fontId="21" fillId="12" borderId="0" xfId="0" applyNumberFormat="1" applyFont="1" applyFill="1"/>
    <xf numFmtId="167" fontId="7" fillId="12" borderId="0" xfId="0" applyNumberFormat="1" applyFont="1" applyFill="1"/>
    <xf numFmtId="0" fontId="7" fillId="11" borderId="9" xfId="0" applyFont="1" applyFill="1" applyBorder="1"/>
    <xf numFmtId="43" fontId="7" fillId="11" borderId="0" xfId="1" applyFont="1" applyFill="1"/>
    <xf numFmtId="0" fontId="0" fillId="0" borderId="9" xfId="0" applyBorder="1"/>
    <xf numFmtId="171" fontId="0" fillId="0" borderId="9" xfId="0" applyNumberFormat="1" applyBorder="1"/>
    <xf numFmtId="172" fontId="0" fillId="16" borderId="9" xfId="2" applyNumberFormat="1" applyFont="1" applyFill="1" applyBorder="1"/>
    <xf numFmtId="173" fontId="0" fillId="15" borderId="9" xfId="0" applyNumberFormat="1" applyFill="1" applyBorder="1"/>
    <xf numFmtId="171" fontId="0" fillId="0" borderId="11" xfId="0" applyNumberFormat="1" applyBorder="1"/>
    <xf numFmtId="172" fontId="0" fillId="16" borderId="11" xfId="2" applyNumberFormat="1" applyFont="1" applyFill="1" applyBorder="1"/>
    <xf numFmtId="173" fontId="0" fillId="15" borderId="11" xfId="0" applyNumberFormat="1" applyFill="1" applyBorder="1"/>
    <xf numFmtId="0" fontId="10" fillId="6" borderId="12" xfId="0" applyFont="1" applyFill="1" applyBorder="1"/>
    <xf numFmtId="0" fontId="10" fillId="6" borderId="13" xfId="0" applyFont="1" applyFill="1" applyBorder="1"/>
    <xf numFmtId="171" fontId="0" fillId="0" borderId="12" xfId="0" applyNumberFormat="1" applyBorder="1"/>
    <xf numFmtId="173" fontId="0" fillId="15" borderId="13" xfId="0" applyNumberFormat="1" applyFill="1" applyBorder="1"/>
    <xf numFmtId="171" fontId="0" fillId="0" borderId="14" xfId="0" applyNumberFormat="1" applyBorder="1"/>
    <xf numFmtId="173" fontId="0" fillId="15" borderId="15" xfId="0" applyNumberFormat="1" applyFill="1" applyBorder="1"/>
    <xf numFmtId="171" fontId="0" fillId="0" borderId="16" xfId="0" applyNumberFormat="1" applyBorder="1"/>
    <xf numFmtId="173" fontId="0" fillId="15" borderId="17" xfId="0" applyNumberFormat="1" applyFill="1" applyBorder="1"/>
    <xf numFmtId="171" fontId="0" fillId="0" borderId="18" xfId="0" applyNumberFormat="1" applyBorder="1"/>
    <xf numFmtId="173" fontId="0" fillId="15" borderId="19" xfId="0" applyNumberFormat="1" applyFill="1" applyBorder="1"/>
    <xf numFmtId="0" fontId="10" fillId="6" borderId="20" xfId="0" applyFont="1" applyFill="1" applyBorder="1"/>
    <xf numFmtId="0" fontId="10" fillId="0" borderId="13" xfId="0" applyFont="1" applyBorder="1"/>
    <xf numFmtId="0" fontId="10" fillId="0" borderId="15" xfId="0" applyFont="1" applyBorder="1"/>
    <xf numFmtId="0" fontId="10" fillId="0" borderId="17" xfId="0" applyFont="1" applyBorder="1"/>
    <xf numFmtId="0" fontId="0" fillId="0" borderId="15" xfId="0" applyBorder="1"/>
    <xf numFmtId="0" fontId="10" fillId="0" borderId="19" xfId="0" applyFont="1" applyBorder="1"/>
    <xf numFmtId="0" fontId="0" fillId="0" borderId="19" xfId="0" applyBorder="1"/>
    <xf numFmtId="0" fontId="0" fillId="0" borderId="17" xfId="0" applyBorder="1"/>
    <xf numFmtId="173" fontId="0" fillId="15" borderId="20" xfId="0" applyNumberFormat="1" applyFill="1" applyBorder="1"/>
    <xf numFmtId="173" fontId="0" fillId="15" borderId="21" xfId="0" applyNumberFormat="1" applyFill="1" applyBorder="1"/>
    <xf numFmtId="173" fontId="0" fillId="15" borderId="22" xfId="0" applyNumberFormat="1" applyFill="1" applyBorder="1"/>
    <xf numFmtId="173" fontId="0" fillId="15" borderId="23" xfId="0" applyNumberFormat="1" applyFill="1" applyBorder="1"/>
    <xf numFmtId="172" fontId="0" fillId="16" borderId="12" xfId="2" applyNumberFormat="1" applyFont="1" applyFill="1" applyBorder="1"/>
    <xf numFmtId="172" fontId="0" fillId="16" borderId="13" xfId="2" applyNumberFormat="1" applyFont="1" applyFill="1" applyBorder="1"/>
    <xf numFmtId="172" fontId="0" fillId="16" borderId="14" xfId="2" applyNumberFormat="1" applyFont="1" applyFill="1" applyBorder="1"/>
    <xf numFmtId="172" fontId="0" fillId="16" borderId="15" xfId="2" applyNumberFormat="1" applyFont="1" applyFill="1" applyBorder="1"/>
    <xf numFmtId="172" fontId="0" fillId="16" borderId="16" xfId="2" applyNumberFormat="1" applyFont="1" applyFill="1" applyBorder="1"/>
    <xf numFmtId="172" fontId="0" fillId="16" borderId="17" xfId="2" applyNumberFormat="1" applyFont="1" applyFill="1" applyBorder="1"/>
    <xf numFmtId="172" fontId="0" fillId="16" borderId="18" xfId="2" applyNumberFormat="1" applyFont="1" applyFill="1" applyBorder="1"/>
    <xf numFmtId="172" fontId="0" fillId="16" borderId="19" xfId="2" applyNumberFormat="1" applyFont="1" applyFill="1" applyBorder="1"/>
    <xf numFmtId="0" fontId="10" fillId="0" borderId="9" xfId="0" applyFont="1" applyBorder="1"/>
    <xf numFmtId="0" fontId="10" fillId="0" borderId="24" xfId="0" applyFont="1" applyBorder="1"/>
    <xf numFmtId="172" fontId="0" fillId="16" borderId="24" xfId="2" applyNumberFormat="1" applyFont="1" applyFill="1" applyBorder="1"/>
    <xf numFmtId="173" fontId="0" fillId="15" borderId="24" xfId="0" applyNumberFormat="1" applyFill="1" applyBorder="1"/>
    <xf numFmtId="171" fontId="0" fillId="0" borderId="25" xfId="0" applyNumberFormat="1" applyBorder="1"/>
    <xf numFmtId="171" fontId="0" fillId="0" borderId="26" xfId="0" applyNumberFormat="1" applyBorder="1"/>
    <xf numFmtId="0" fontId="10" fillId="0" borderId="27" xfId="0" applyFont="1" applyBorder="1"/>
    <xf numFmtId="172" fontId="0" fillId="16" borderId="27" xfId="2" applyNumberFormat="1" applyFont="1" applyFill="1" applyBorder="1"/>
    <xf numFmtId="173" fontId="0" fillId="15" borderId="27" xfId="0" applyNumberFormat="1" applyFill="1" applyBorder="1"/>
    <xf numFmtId="0" fontId="0" fillId="0" borderId="24" xfId="0" applyBorder="1"/>
    <xf numFmtId="0" fontId="0" fillId="0" borderId="27" xfId="0" applyBorder="1"/>
    <xf numFmtId="6" fontId="1" fillId="11" borderId="1" xfId="0" applyNumberFormat="1" applyFont="1" applyFill="1" applyBorder="1"/>
    <xf numFmtId="6" fontId="7" fillId="11" borderId="0" xfId="0" applyNumberFormat="1" applyFont="1" applyFill="1"/>
    <xf numFmtId="166" fontId="1" fillId="11" borderId="1" xfId="0" applyNumberFormat="1" applyFont="1" applyFill="1" applyBorder="1"/>
    <xf numFmtId="0" fontId="0" fillId="0" borderId="11" xfId="0" applyBorder="1"/>
    <xf numFmtId="0" fontId="1" fillId="14" borderId="0" xfId="0" applyFont="1" applyFill="1" applyAlignment="1">
      <alignment horizontal="center"/>
    </xf>
    <xf numFmtId="0" fontId="0" fillId="14" borderId="0" xfId="0" applyFill="1"/>
    <xf numFmtId="0" fontId="1" fillId="13" borderId="2" xfId="0" applyFont="1" applyFill="1" applyBorder="1" applyAlignment="1">
      <alignment horizontal="center"/>
    </xf>
    <xf numFmtId="0" fontId="3" fillId="14" borderId="3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</cellXfs>
  <cellStyles count="3">
    <cellStyle name="Comma" xfId="1" builtinId="3"/>
    <cellStyle name="Currency" xfId="2" builtinId="4"/>
    <cellStyle name="Normal" xfId="0" builtinId="0"/>
  </cellStyles>
  <dxfs count="45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#,##0\ &quot;$&quot;;[Red]\-#,##0\ &quot;$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#,##0\ &quot;$&quot;;[Red]\-#,##0\ &quot;$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#,##0\ &quot;$&quot;;[Red]\-#,##0\ &quot;$&quot;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8" formatCode="dddd\-dd\-mmm\-yy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C000"/>
          <bgColor rgb="FFFFC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rgb="FFFFC000"/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7" tint="-0.249977111117893"/>
        <name val="Calibri"/>
        <family val="2"/>
      </font>
    </dxf>
    <dxf>
      <font>
        <strike val="0"/>
        <outline val="0"/>
        <shadow val="0"/>
        <u val="none"/>
        <vertAlign val="baseline"/>
        <color theme="9" tint="-0.249977111117893"/>
        <name val="Calibri"/>
        <family val="2"/>
      </font>
    </dxf>
    <dxf>
      <font>
        <b/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scheme val="none"/>
      </font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scheme val="none"/>
      </font>
    </dxf>
    <dxf>
      <font>
        <b/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b/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</font>
    </dxf>
    <dxf>
      <font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rgb="FF00B050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#,##0.0_ ;[Red]\-#,##0.0\ 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7" tint="-0.249977111117893"/>
        <name val="Calibri"/>
        <family val="2"/>
        <scheme val="none"/>
      </font>
      <numFmt numFmtId="10" formatCode="#,##0\ &quot;$&quot;;[Red]\-#,##0\ &quot;$&quot;"/>
      <fill>
        <patternFill patternType="solid">
          <fgColor rgb="FFFBE4D5"/>
          <bgColor rgb="FFFBE4D5"/>
        </patternFill>
      </fill>
    </dxf>
    <dxf>
      <font>
        <b/>
        <strike val="0"/>
        <outline val="0"/>
        <shadow val="0"/>
        <u val="none"/>
        <vertAlign val="baseline"/>
        <sz val="12"/>
        <color theme="9" tint="-0.249977111117893"/>
        <name val="Calibri"/>
        <family val="2"/>
        <scheme val="none"/>
      </font>
      <numFmt numFmtId="166" formatCode="#,##0\ [$ل.ل.‏-3001];[Red]\-#,##0\ [$ل.ل.‏-3001]"/>
      <fill>
        <patternFill patternType="solid">
          <fgColor rgb="FFFBE4D5"/>
          <bgColor rgb="FFFBE4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-* #,##0_-;\-* #,##0_-;_-* &quot;-&quot;??_-;_-@"/>
      <fill>
        <patternFill patternType="solid">
          <fgColor rgb="FFFBE4D5"/>
          <bgColor rgb="FFFBE4D5"/>
        </patternFill>
      </fill>
      <alignment horizontal="right" vertical="bottom" textRotation="0" wrapText="0" indent="0" justifyLastLine="0" shrinkToFit="0" readingOrder="0"/>
    </dxf>
    <dxf>
      <fill>
        <patternFill>
          <bgColor theme="8" tint="0.3999755851924192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</dxfs>
  <tableStyles count="12">
    <tableStyle name="01-04-style" pivot="0" count="3" xr9:uid="{00000000-0011-0000-FFFF-FFFF00000000}">
      <tableStyleElement type="headerRow" dxfId="454"/>
      <tableStyleElement type="firstRowStripe" dxfId="453"/>
      <tableStyleElement type="secondRowStripe" dxfId="452"/>
    </tableStyle>
    <tableStyle name="02-04-style" pivot="0" count="3" xr9:uid="{00000000-0011-0000-FFFF-FFFF01000000}">
      <tableStyleElement type="headerRow" dxfId="451"/>
      <tableStyleElement type="firstRowStripe" dxfId="450"/>
      <tableStyleElement type="secondRowStripe" dxfId="449"/>
    </tableStyle>
    <tableStyle name="03-04-style" pivot="0" count="3" xr9:uid="{00000000-0011-0000-FFFF-FFFF02000000}">
      <tableStyleElement type="headerRow" dxfId="448"/>
      <tableStyleElement type="firstRowStripe" dxfId="447"/>
      <tableStyleElement type="secondRowStripe" dxfId="446"/>
    </tableStyle>
    <tableStyle name="04-04-style" pivot="0" count="3" xr9:uid="{00000000-0011-0000-FFFF-FFFF03000000}">
      <tableStyleElement type="headerRow" dxfId="445"/>
      <tableStyleElement type="firstRowStripe" dxfId="444"/>
      <tableStyleElement type="secondRowStripe" dxfId="443"/>
    </tableStyle>
    <tableStyle name="05-04-style" pivot="0" count="3" xr9:uid="{00000000-0011-0000-FFFF-FFFF04000000}">
      <tableStyleElement type="headerRow" dxfId="442"/>
      <tableStyleElement type="firstRowStripe" dxfId="441"/>
      <tableStyleElement type="secondRowStripe" dxfId="440"/>
    </tableStyle>
    <tableStyle name="06-04-style" pivot="0" count="3" xr9:uid="{00000000-0011-0000-FFFF-FFFF05000000}">
      <tableStyleElement type="headerRow" dxfId="439"/>
      <tableStyleElement type="firstRowStripe" dxfId="438"/>
      <tableStyleElement type="secondRowStripe" dxfId="437"/>
    </tableStyle>
    <tableStyle name="07-04-style" pivot="0" count="3" xr9:uid="{00000000-0011-0000-FFFF-FFFF06000000}">
      <tableStyleElement type="headerRow" dxfId="436"/>
      <tableStyleElement type="firstRowStripe" dxfId="435"/>
      <tableStyleElement type="secondRowStripe" dxfId="434"/>
    </tableStyle>
    <tableStyle name="08-04-style" pivot="0" count="3" xr9:uid="{00000000-0011-0000-FFFF-FFFF07000000}">
      <tableStyleElement type="headerRow" dxfId="433"/>
      <tableStyleElement type="firstRowStripe" dxfId="432"/>
      <tableStyleElement type="secondRowStripe" dxfId="431"/>
    </tableStyle>
    <tableStyle name="09-04-style" pivot="0" count="3" xr9:uid="{00000000-0011-0000-FFFF-FFFF08000000}">
      <tableStyleElement type="headerRow" dxfId="430"/>
      <tableStyleElement type="firstRowStripe" dxfId="429"/>
      <tableStyleElement type="secondRowStripe" dxfId="428"/>
    </tableStyle>
    <tableStyle name="10-04-style" pivot="0" count="3" xr9:uid="{00000000-0011-0000-FFFF-FFFF09000000}">
      <tableStyleElement type="headerRow" dxfId="427"/>
      <tableStyleElement type="firstRowStripe" dxfId="426"/>
      <tableStyleElement type="secondRowStripe" dxfId="425"/>
    </tableStyle>
    <tableStyle name="11-04-style" pivot="0" count="3" xr9:uid="{00000000-0011-0000-FFFF-FFFF0A000000}">
      <tableStyleElement type="headerRow" dxfId="424"/>
      <tableStyleElement type="firstRowStripe" dxfId="423"/>
      <tableStyleElement type="secondRowStripe" dxfId="422"/>
    </tableStyle>
    <tableStyle name="13-04-style" pivot="0" count="3" xr9:uid="{00000000-0011-0000-FFFF-FFFF0B000000}">
      <tableStyleElement type="headerRow" dxfId="421"/>
      <tableStyleElement type="firstRowStripe" dxfId="420"/>
      <tableStyleElement type="secondRowStripe" dxfId="4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customschemas.google.com/relationships/workbookmetadata" Target="NUL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2:L100">
  <tableColumns count="4">
    <tableColumn id="1" xr3:uid="{00000000-0010-0000-0000-000001000000}" name="البيان"/>
    <tableColumn id="2" xr3:uid="{00000000-0010-0000-0000-000002000000}" name="اللبناني"/>
    <tableColumn id="3" xr3:uid="{00000000-0010-0000-0000-000003000000}" name="الدولار"/>
    <tableColumn id="4" xr3:uid="{00000000-0010-0000-0000-000004000000}" name="مبيع $"/>
  </tableColumns>
  <tableStyleInfo name="01-04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4:L138">
  <tableColumns count="4">
    <tableColumn id="1" xr3:uid="{00000000-0010-0000-0100-000001000000}" name="البيان"/>
    <tableColumn id="2" xr3:uid="{00000000-0010-0000-0100-000002000000}" name="اللبناني"/>
    <tableColumn id="3" xr3:uid="{00000000-0010-0000-0100-000003000000}" name="الدولار"/>
    <tableColumn id="4" xr3:uid="{00000000-0010-0000-0100-000004000000}" name="مبيع $"/>
  </tableColumns>
  <tableStyleInfo name="02-04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14:L135">
  <tableColumns count="4">
    <tableColumn id="1" xr3:uid="{00000000-0010-0000-0200-000001000000}" name="البيان"/>
    <tableColumn id="2" xr3:uid="{00000000-0010-0000-0200-000002000000}" name="اللبناني"/>
    <tableColumn id="3" xr3:uid="{00000000-0010-0000-0200-000003000000}" name="الدولار"/>
    <tableColumn id="4" xr3:uid="{00000000-0010-0000-0200-000004000000}" name="مبيع $"/>
  </tableColumns>
  <tableStyleInfo name="03-04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I14:L143">
  <tableColumns count="4">
    <tableColumn id="1" xr3:uid="{00000000-0010-0000-0300-000001000000}" name="البيان"/>
    <tableColumn id="2" xr3:uid="{00000000-0010-0000-0300-000002000000}" name="اللبناني"/>
    <tableColumn id="3" xr3:uid="{00000000-0010-0000-0300-000003000000}" name="الدولار"/>
    <tableColumn id="4" xr3:uid="{00000000-0010-0000-0300-000004000000}" name="مبيع $"/>
  </tableColumns>
  <tableStyleInfo name="04-04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I14:L30">
  <tableColumns count="4">
    <tableColumn id="1" xr3:uid="{00000000-0010-0000-0400-000001000000}" name="البيان"/>
    <tableColumn id="2" xr3:uid="{00000000-0010-0000-0400-000002000000}" name="اللبناني"/>
    <tableColumn id="3" xr3:uid="{00000000-0010-0000-0400-000003000000}" name="الدولار"/>
    <tableColumn id="4" xr3:uid="{00000000-0010-0000-0400-000004000000}" name="مبيع $"/>
  </tableColumns>
  <tableStyleInfo name="05-0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I18:L129">
  <tableColumns count="4">
    <tableColumn id="1" xr3:uid="{00000000-0010-0000-0500-000001000000}" name="البيان"/>
    <tableColumn id="2" xr3:uid="{00000000-0010-0000-0500-000002000000}" name="اللبناني"/>
    <tableColumn id="3" xr3:uid="{00000000-0010-0000-0500-000003000000}" name="الدولار"/>
    <tableColumn id="4" xr3:uid="{00000000-0010-0000-0500-000004000000}" name="مبيع $"/>
  </tableColumns>
  <tableStyleInfo name="06-04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I21:L126">
  <tableColumns count="4">
    <tableColumn id="1" xr3:uid="{00000000-0010-0000-0600-000001000000}" name="البيان"/>
    <tableColumn id="2" xr3:uid="{00000000-0010-0000-0600-000002000000}" name="اللبناني"/>
    <tableColumn id="3" xr3:uid="{00000000-0010-0000-0600-000003000000}" name="الدولار"/>
    <tableColumn id="4" xr3:uid="{00000000-0010-0000-0600-000004000000}" name="مبيع $"/>
  </tableColumns>
  <tableStyleInfo name="07-04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I21:L76">
  <tableColumns count="4">
    <tableColumn id="1" xr3:uid="{00000000-0010-0000-0700-000001000000}" name="البيان"/>
    <tableColumn id="2" xr3:uid="{00000000-0010-0000-0700-000002000000}" name="اللبناني"/>
    <tableColumn id="3" xr3:uid="{00000000-0010-0000-0700-000003000000}" name="الدولار"/>
    <tableColumn id="4" xr3:uid="{00000000-0010-0000-0700-000004000000}" name="مبيع $"/>
  </tableColumns>
  <tableStyleInfo name="08-04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21:L110">
  <tableColumns count="4">
    <tableColumn id="1" xr3:uid="{00000000-0010-0000-0800-000001000000}" name="البيان"/>
    <tableColumn id="2" xr3:uid="{00000000-0010-0000-0800-000002000000}" name="اللبناني"/>
    <tableColumn id="3" xr3:uid="{00000000-0010-0000-0800-000003000000}" name="الدولار"/>
    <tableColumn id="4" xr3:uid="{00000000-0010-0000-0800-000004000000}" name="مبيع $"/>
  </tableColumns>
  <tableStyleInfo name="09-04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I21:L109">
  <tableColumns count="4">
    <tableColumn id="1" xr3:uid="{00000000-0010-0000-0900-000001000000}" name="البيان"/>
    <tableColumn id="2" xr3:uid="{00000000-0010-0000-0900-000002000000}" name="اللبناني"/>
    <tableColumn id="3" xr3:uid="{00000000-0010-0000-0900-000003000000}" name="الدولار"/>
    <tableColumn id="4" xr3:uid="{00000000-0010-0000-0900-000004000000}" name="مبيع $"/>
  </tableColumns>
  <tableStyleInfo name="10-04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I21:L129">
  <tableColumns count="4">
    <tableColumn id="1" xr3:uid="{00000000-0010-0000-0A00-000001000000}" name="البيان"/>
    <tableColumn id="2" xr3:uid="{00000000-0010-0000-0A00-000002000000}" name="اللبناني"/>
    <tableColumn id="3" xr3:uid="{00000000-0010-0000-0A00-000003000000}" name="الدولار"/>
    <tableColumn id="4" xr3:uid="{00000000-0010-0000-0A00-000004000000}" name="مبيع $"/>
  </tableColumns>
  <tableStyleInfo name="11-04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I21:L137">
  <tableColumns count="4">
    <tableColumn id="1" xr3:uid="{00000000-0010-0000-0B00-000001000000}" name="البيان"/>
    <tableColumn id="2" xr3:uid="{00000000-0010-0000-0B00-000002000000}" name="اللبناني"/>
    <tableColumn id="3" xr3:uid="{00000000-0010-0000-0B00-000003000000}" name="الدولار"/>
    <tableColumn id="4" xr3:uid="{00000000-0010-0000-0B00-000004000000}" name="مبيع $"/>
  </tableColumns>
  <tableStyleInfo name="13-04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EFDDF9-B206-41CC-A681-DCC53FD09BC7}" name="Table_1214" displayName="Table_1214" ref="I21:L135">
  <tableColumns count="4">
    <tableColumn id="1" xr3:uid="{67D27447-B596-426A-B9FD-4474BBBC59E2}" name="البيان"/>
    <tableColumn id="2" xr3:uid="{D978A466-F0C3-43BD-8DC7-5E0CC8FF7BCC}" name="اللبناني"/>
    <tableColumn id="3" xr3:uid="{123AF59C-8B45-4BE8-A6B0-4689D6846D36}" name="الدولار"/>
    <tableColumn id="4" xr3:uid="{594EB7A6-0CE3-4087-8C54-A500CD0AC562}" name="مبيع $">
      <calculatedColumnFormula>'14-04'!$K22+('14-04'!$J22/90)</calculatedColumnFormula>
    </tableColumn>
  </tableColumns>
  <tableStyleInfo name="13-04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B991419-8086-43CA-B637-C4580BA8027E}" name="Table_121415" displayName="Table_121415" ref="I21:L121">
  <tableColumns count="4">
    <tableColumn id="1" xr3:uid="{4CA124B2-EB9C-49D6-A7ED-0F4ADAAD0907}" name="البيان"/>
    <tableColumn id="2" xr3:uid="{263DF75A-04E1-44BE-A20C-5E3BFC51780B}" name="اللبناني"/>
    <tableColumn id="3" xr3:uid="{1B2D017A-C5DA-4801-BAA7-BA384CE29DA2}" name="الدولار"/>
    <tableColumn id="4" xr3:uid="{6168D712-F0B7-48D0-94EE-07175E5F9F4F}" name="مبيع $">
      <calculatedColumnFormula>'15-04'!$K22+('15-04'!$J22/90)</calculatedColumnFormula>
    </tableColumn>
  </tableColumns>
  <tableStyleInfo name="13-04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FABFCE8-646A-4BA5-AA00-FB5E2D17DE75}" name="Table_12141516" displayName="Table_12141516" ref="I21:L121">
  <tableColumns count="4">
    <tableColumn id="1" xr3:uid="{EE5BCF42-5E27-4E6C-A245-BD932178C51A}" name="البيان"/>
    <tableColumn id="2" xr3:uid="{FF953C81-149B-42BA-95FE-B068CADF5EC7}" name="اللبناني"/>
    <tableColumn id="3" xr3:uid="{D56D2742-748C-449C-B7BF-CE7E355061A8}" name="الدولار"/>
    <tableColumn id="4" xr3:uid="{A71BD706-D90D-4A9C-8590-A70F3F7DDD20}" name="مبيع $">
      <calculatedColumnFormula>'16-04'!$K22+('16-04'!$J22/90)</calculatedColumnFormula>
    </tableColumn>
  </tableColumns>
  <tableStyleInfo name="13-04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D068055-BF29-4ECA-9C33-9C52B30C6496}" name="Table_1214151617" displayName="Table_1214151617" ref="I21:L135">
  <tableColumns count="4">
    <tableColumn id="1" xr3:uid="{115D3A8A-2F49-45FF-A3D1-22EFA0D75733}" name="البيان"/>
    <tableColumn id="2" xr3:uid="{D8E1EB62-F2E1-44C1-8610-05254DD5436E}" name="اللبناني"/>
    <tableColumn id="3" xr3:uid="{B2CEAA14-3853-43EA-BF8C-BB3ECB0D5283}" name="الدولار"/>
    <tableColumn id="4" xr3:uid="{73A8280A-5B02-4443-9D79-33DE082DA8F6}" name="مبيع $">
      <calculatedColumnFormula>'17-04'!$K22+('17-04'!$J22/90)</calculatedColumnFormula>
    </tableColumn>
  </tableColumns>
  <tableStyleInfo name="13-0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D074502-6826-4B2B-9AAD-C2F7444B30C3}" name="Table_121415161718" displayName="Table_121415161718" ref="I21:L121">
  <tableColumns count="4">
    <tableColumn id="1" xr3:uid="{61487B82-3D3A-436A-8D16-9626F28BBE59}" name="البيان"/>
    <tableColumn id="2" xr3:uid="{A85A9D56-B2A0-4FDC-A445-3A796594F179}" name="اللبناني"/>
    <tableColumn id="3" xr3:uid="{99490E5F-AC3E-48ED-8273-FC93417C28D8}" name="الدولار"/>
    <tableColumn id="4" xr3:uid="{BB7C6AF7-1973-41AA-B02A-A582CCC4E17B}" name="مبيع $">
      <calculatedColumnFormula>'18-04'!$K22+('18-04'!$J22/90)</calculatedColumnFormula>
    </tableColumn>
  </tableColumns>
  <tableStyleInfo name="13-04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297A7B3-68E7-4183-A310-C28054D89195}" name="Table_12141516171819" displayName="Table_12141516171819" ref="I21:L156">
  <tableColumns count="4">
    <tableColumn id="1" xr3:uid="{7AE01D4C-D262-4E4E-AC27-F5BA79B14B17}" name="البيان"/>
    <tableColumn id="2" xr3:uid="{2A50D401-F54E-49BF-AC31-9ADC270E9B88}" name="اللبناني"/>
    <tableColumn id="3" xr3:uid="{64F73A50-43D8-4D92-B9B7-211B8553067A}" name="الدولار"/>
    <tableColumn id="4" xr3:uid="{34386540-6F55-460E-8A04-A518AB57E143}" name="مبيع $">
      <calculatedColumnFormula>'20-04'!$K22+('20-04'!$J22/90)</calculatedColumnFormula>
    </tableColumn>
  </tableColumns>
  <tableStyleInfo name="13-04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71353B8-4382-4AB4-A198-43975FB44161}" name="Table_1214151617181920" displayName="Table_1214151617181920" ref="I21:L121">
  <tableColumns count="4">
    <tableColumn id="1" xr3:uid="{CFF83A91-648F-4E7F-BC02-C9A22D3D5682}" name="البيان"/>
    <tableColumn id="2" xr3:uid="{41B018B5-6F5B-4163-BABA-3901A7BE6CAA}" name="اللبناني"/>
    <tableColumn id="3" xr3:uid="{226018CE-BB37-4E38-ADCC-8CB79173F3F5}" name="الدولار"/>
    <tableColumn id="4" xr3:uid="{114B1170-590F-4E64-B04F-348D4A0FFF4D}" name="مبيع $">
      <calculatedColumnFormula>'21-04'!$K22+('21-04'!$J22/90)</calculatedColumnFormula>
    </tableColumn>
  </tableColumns>
  <tableStyleInfo name="13-04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3FE47D0-0B40-47D9-90DB-81D615E614DE}" name="Table_121415161718192021" displayName="Table_121415161718192021" ref="I21:L117">
  <tableColumns count="4">
    <tableColumn id="1" xr3:uid="{161DCC65-E2F9-40EA-A969-9BDBB9276B53}" name="البيان"/>
    <tableColumn id="2" xr3:uid="{75C21924-4ED1-4F86-9F73-B34F2F52DAC8}" name="اللبناني"/>
    <tableColumn id="3" xr3:uid="{A6C31DE2-6566-4D95-91BF-37FD3EA2EE79}" name="الدولار"/>
    <tableColumn id="4" xr3:uid="{5FCFCBA0-3B9C-4150-9476-7DE3E194E450}" name="مبيع $">
      <calculatedColumnFormula>'22-04'!$K22+('22-04'!$J22/90)</calculatedColumnFormula>
    </tableColumn>
  </tableColumns>
  <tableStyleInfo name="13-04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5A1FDF7-F60E-4300-877B-E7FCD6AC2B8A}" name="Table_12141516171819202122" displayName="Table_12141516171819202122" ref="I21:L128">
  <tableColumns count="4">
    <tableColumn id="1" xr3:uid="{FF6463C1-DE3E-473A-895F-EC7B18DF317F}" name="البيان"/>
    <tableColumn id="2" xr3:uid="{7FCC1D09-126E-4ED9-A0DB-AB5E34E0DC7E}" name="اللبناني"/>
    <tableColumn id="3" xr3:uid="{9FCF356B-F2CA-4FA0-962E-EA695CE95B46}" name="الدولار"/>
    <tableColumn id="4" xr3:uid="{E33B4C3E-CB5C-4CF2-8E03-9F584F5BE711}" name="مبيع $">
      <calculatedColumnFormula>'23-04'!$K22+('23-04'!$J22/90)</calculatedColumnFormula>
    </tableColumn>
  </tableColumns>
  <tableStyleInfo name="13-04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39E3B29-B9A2-4B20-9092-9AF2F91A07EE}" name="Table_1214151617181920212223" displayName="Table_1214151617181920212223" ref="I21:L123">
  <tableColumns count="4">
    <tableColumn id="1" xr3:uid="{9DE37C84-5D0A-49F0-AFF5-8EF3D2203885}" name="البيان"/>
    <tableColumn id="2" xr3:uid="{C01DDC50-DEFF-4EFF-B1D3-25B83ED630C4}" name="اللبناني"/>
    <tableColumn id="3" xr3:uid="{C1DAECA5-99CE-4670-A387-399679480720}" name="الدولار"/>
    <tableColumn id="4" xr3:uid="{81DA1530-885B-4919-BF5E-BA9DE6CB1D19}" name="مبيع $">
      <calculatedColumnFormula>'24-04'!$K22+('24-04'!$J22/90)</calculatedColumnFormula>
    </tableColumn>
  </tableColumns>
  <tableStyleInfo name="13-04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2BE9A2-BB60-40A1-B8F2-C55E15BC8C3E}" name="Table_121415161718192021222324" displayName="Table_121415161718192021222324" ref="I21:L137">
  <tableColumns count="4">
    <tableColumn id="1" xr3:uid="{402DBAA3-F639-4B18-BCA7-078A5E718ACE}" name="البيان"/>
    <tableColumn id="2" xr3:uid="{B61266A4-0AE7-4383-819D-3D7FB59BF4D5}" name="اللبناني"/>
    <tableColumn id="3" xr3:uid="{2CDEA020-FF61-48E2-8057-4A74B9547FE2}" name="الدولار"/>
    <tableColumn id="4" xr3:uid="{A0562DB8-1CE1-425E-B801-9732A54135EE}" name="مبيع $">
      <calculatedColumnFormula>'25-04'!$K22+('25-04'!$J22/90)</calculatedColumnFormula>
    </tableColumn>
  </tableColumns>
  <tableStyleInfo name="13-04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67DC8AC-C1ED-4A33-B4ED-91E4A23B3204}" name="Table_12141516171819202122232425" displayName="Table_12141516171819202122232425" ref="I21:L143">
  <tableColumns count="4">
    <tableColumn id="1" xr3:uid="{0098E3BE-48A4-472D-9E4F-EFCA07AD5BFF}" name="البيان"/>
    <tableColumn id="2" xr3:uid="{A69902AF-32B1-401D-8561-BC05A484BDBF}" name="اللبناني"/>
    <tableColumn id="3" xr3:uid="{4590771D-81D9-4919-A8C4-82D10CB6F575}" name="الدولار"/>
    <tableColumn id="4" xr3:uid="{6E8E7665-9661-4F77-BA02-B12095D6F49C}" name="مبيع $">
      <calculatedColumnFormula>'27-04'!$K22+('27-04'!$J22/90)</calculatedColumnFormula>
    </tableColumn>
  </tableColumns>
  <tableStyleInfo name="13-04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F265F00-8BBF-4EFF-B5C7-A3BED512F774}" name="Table_1214151617181920212223242526" displayName="Table_1214151617181920212223242526" ref="I21:L111">
  <tableColumns count="4">
    <tableColumn id="1" xr3:uid="{B581E520-D37A-429C-80AD-6A1915B93B9D}" name="البيان"/>
    <tableColumn id="2" xr3:uid="{29546F9F-5041-46B6-BE7B-29D2B4C8F6A1}" name="اللبناني"/>
    <tableColumn id="3" xr3:uid="{A563BE66-4782-41C7-B41E-F2174F4CC680}" name="الدولار"/>
    <tableColumn id="4" xr3:uid="{BA2F56F1-D597-43E9-B6CA-787D3F76DE60}" name="مبيع $">
      <calculatedColumnFormula>'28-04'!$K22+('28-04'!$J22/90)</calculatedColumnFormula>
    </tableColumn>
  </tableColumns>
  <tableStyleInfo name="13-04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6EAA404-112F-4087-8713-E5450C542308}" name="Table_121415161718192021222324252627" displayName="Table_121415161718192021222324252627" ref="I21:L140">
  <tableColumns count="4">
    <tableColumn id="1" xr3:uid="{19A6B385-3BBA-4111-83E9-3BB63931D956}" name="البيان"/>
    <tableColumn id="2" xr3:uid="{6D2018AB-8768-4A1B-B7A0-D62B70F995D3}" name="اللبناني"/>
    <tableColumn id="3" xr3:uid="{D3F74881-DD86-45E3-A2DF-94A9875CF34F}" name="الدولار"/>
    <tableColumn id="4" xr3:uid="{85F261D9-258A-4951-B1B0-AB0A79D675E6}" name="مبيع $">
      <calculatedColumnFormula>'29-04'!$K22+('29-04'!$J22/90)</calculatedColumnFormula>
    </tableColumn>
  </tableColumns>
  <tableStyleInfo name="13-04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9AEA05A-B7D0-4103-96FD-8445261BAE58}" name="Table_12141516171819202122232425262728" displayName="Table_12141516171819202122232425262728" ref="I21:L137">
  <tableColumns count="4">
    <tableColumn id="1" xr3:uid="{56A8A949-5CCA-4389-BEE9-06C3840C2369}" name="البيان"/>
    <tableColumn id="2" xr3:uid="{D194AF0F-66F3-46C3-94D1-4A32FB85D97D}" name="اللبناني"/>
    <tableColumn id="3" xr3:uid="{E84AC9BC-898C-4EEF-8F5D-001A8E9B19E9}" name="الدولار"/>
    <tableColumn id="4" xr3:uid="{459395A7-7F02-4DD4-B181-C2F0048A58E9}" name="مبيع $">
      <calculatedColumnFormula>'30-04'!$K22+('30-04'!$J22/90)</calculatedColumnFormula>
    </tableColumn>
  </tableColumns>
  <tableStyleInfo name="13-04-style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52FDF0E-BF71-4C77-8CA9-A10354244A3B}" name="Table_1214151617181920212223242526272829" displayName="Table_1214151617181920212223242526272829" ref="I21:L145">
  <tableColumns count="4">
    <tableColumn id="1" xr3:uid="{1DFFEDF5-DC96-4605-88EF-05A3AD64ECB6}" name="البيان"/>
    <tableColumn id="2" xr3:uid="{2410109B-6D29-45C1-9613-E6A78B0501A9}" name="اللبناني"/>
    <tableColumn id="3" xr3:uid="{F57DEF90-0E22-44A9-B0FC-B4C17630390C}" name="الدولار"/>
    <tableColumn id="4" xr3:uid="{4F21FDF8-1225-488E-B359-2D0B09339F76}" name="مبيع $">
      <calculatedColumnFormula>'01-05'!$K22+('01-05'!$J22/90)</calculatedColumnFormula>
    </tableColumn>
  </tableColumns>
  <tableStyleInfo name="13-04-style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C7D490F-6FA8-4D72-A79B-D648C13D45C7}" name="Table_121415161718192021222324252627282930" displayName="Table_121415161718192021222324252627282930" ref="I21:L143">
  <tableColumns count="4">
    <tableColumn id="1" xr3:uid="{F63ED4B9-6B87-4B5E-B594-9969A26A9641}" name="البيان"/>
    <tableColumn id="2" xr3:uid="{4E77035F-14A8-469F-AD74-22313B3B98EE}" name="اللبناني"/>
    <tableColumn id="3" xr3:uid="{A797A937-E167-4852-A690-0989563BE10C}" name="الدولار"/>
    <tableColumn id="4" xr3:uid="{9F8E70D9-C782-4094-AB6D-DEFB272FB18A}" name="مبيع $">
      <calculatedColumnFormula>'02-05'!$K22+('02-05'!$J22/90)</calculatedColumnFormula>
    </tableColumn>
  </tableColumns>
  <tableStyleInfo name="13-04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F2B5F80-B2A4-4BD2-9091-D84B6A49ACBA}" name="Table_12141516171819202122232425262728293031" displayName="Table_12141516171819202122232425262728293031" ref="I21:L105">
  <tableColumns count="4">
    <tableColumn id="1" xr3:uid="{8191ED78-CEA6-4919-ABBA-2B716AD051D8}" name="البيان"/>
    <tableColumn id="2" xr3:uid="{3456326A-4667-4B47-813B-7D43A489BAB1}" name="اللبناني"/>
    <tableColumn id="3" xr3:uid="{36B4E72B-C4FE-49F7-8B15-86BFCF83F77C}" name="الدولار"/>
    <tableColumn id="4" xr3:uid="{7070BD61-0BD3-453E-88EF-24F7EBD41C5B}" name="مبيع $">
      <calculatedColumnFormula>'04-05'!$K22+('04-05'!$J22/90)</calculatedColumnFormula>
    </tableColumn>
  </tableColumns>
  <tableStyleInfo name="13-04-style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F652DB-C11C-4EC3-AEDB-517E48E0754A}" name="Table_1214151617181920212223242526272829303132" displayName="Table_1214151617181920212223242526272829303132" ref="I21:L112">
  <tableColumns count="4">
    <tableColumn id="1" xr3:uid="{E1A97B0B-7E9A-4162-9515-507C56AB9E32}" name="البيان"/>
    <tableColumn id="2" xr3:uid="{CD27BECE-02D1-43B8-A4B1-2B9BB7F590EB}" name="اللبناني"/>
    <tableColumn id="3" xr3:uid="{20ED67A4-00EE-4616-9C09-BB7E7370B836}" name="الدولار"/>
    <tableColumn id="4" xr3:uid="{3720E260-8F62-4984-A962-2616D9B2A9FC}" name="مبيع $">
      <calculatedColumnFormula>'05-05'!$K22+('05-05'!$J22/90)</calculatedColumnFormula>
    </tableColumn>
  </tableColumns>
  <tableStyleInfo name="13-04-style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0ABB6FF-4DD1-4A7F-98C9-9FF2E83F013F}" name="Table_121415161718192021222324252627282930313233" displayName="Table_121415161718192021222324252627282930313233" ref="I21:L140">
  <tableColumns count="4">
    <tableColumn id="1" xr3:uid="{32AD1A27-0FA9-49A7-A117-F7609EA703FE}" name="البيان"/>
    <tableColumn id="2" xr3:uid="{4737D5A1-014C-42D3-8F18-5025BE7934E6}" name="اللبناني"/>
    <tableColumn id="3" xr3:uid="{0023DD2D-CEB5-4170-9884-DDE64D0B5258}" name="الدولار"/>
    <tableColumn id="4" xr3:uid="{D765D62F-B0DC-42CD-AE66-14E3F35E5A65}" name="مبيع $">
      <calculatedColumnFormula>'06-05'!$K22+('06-05'!$J22/90)</calculatedColumnFormula>
    </tableColumn>
  </tableColumns>
  <tableStyleInfo name="13-04-style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4C58F67-FE6F-4453-AC3A-9D461B36704B}" name="Table_12141516171819202122232425262728293031323334" displayName="Table_12141516171819202122232425262728293031323334" ref="I21:L111">
  <tableColumns count="4">
    <tableColumn id="1" xr3:uid="{F12CEBF6-03A1-4282-85B5-70D38AB08F57}" name="البيان"/>
    <tableColumn id="2" xr3:uid="{4B4BC2A1-99FC-4A7F-B9E8-38F9C9B45339}" name="اللبناني"/>
    <tableColumn id="3" xr3:uid="{D577C043-552E-4020-B21E-31A4DACFCA5C}" name="الدولار"/>
    <tableColumn id="4" xr3:uid="{840DBBF8-4F7E-4929-A564-62C8514FCFDF}" name="مبيع $">
      <calculatedColumnFormula>'07-05'!$K22+('07-05'!$J22/90)</calculatedColumnFormula>
    </tableColumn>
  </tableColumns>
  <tableStyleInfo name="13-04-style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CC901E5-F8EC-442C-8B72-392A382D15D3}" name="Table_1214151617181920212223242526272829303132333435" displayName="Table_1214151617181920212223242526272829303132333435" ref="I21:L154">
  <tableColumns count="4">
    <tableColumn id="1" xr3:uid="{12CB5B58-0B18-4F8B-9328-70C478A2A19E}" name="البيان"/>
    <tableColumn id="2" xr3:uid="{85F35540-E830-4821-99AC-3273D3B4CF89}" name="اللبناني"/>
    <tableColumn id="3" xr3:uid="{4C96A312-0D58-482E-8426-0D2EF0F54BD4}" name="الدولار"/>
    <tableColumn id="4" xr3:uid="{492635FA-5B20-4E76-B91E-5D314AD49391}" name="مبيع $">
      <calculatedColumnFormula>'08-05'!$K22+('08-05'!$J22/90)</calculatedColumnFormula>
    </tableColumn>
  </tableColumns>
  <tableStyleInfo name="13-04-style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843B66CD-3631-4BB2-8658-44D1415241B5}" name="Table_121415161718192021222324252627282930313233343536" displayName="Table_121415161718192021222324252627282930313233343536" ref="I21:L183">
  <tableColumns count="4">
    <tableColumn id="1" xr3:uid="{B7656E49-252C-4933-A26A-939C98B4C769}" name="البيان"/>
    <tableColumn id="2" xr3:uid="{6A0046AD-886A-4C52-A737-85DC613F7C20}" name="اللبناني"/>
    <tableColumn id="3" xr3:uid="{0E7A1322-043B-45E5-A5FB-E0ACFED305B2}" name="الدولار"/>
    <tableColumn id="4" xr3:uid="{FC4CFB72-98CC-4843-A810-A86A99F2798B}" name="مبيع $">
      <calculatedColumnFormula>'09-05'!$K22+('09-05'!$J22/90)</calculatedColumnFormula>
    </tableColumn>
  </tableColumns>
  <tableStyleInfo name="13-04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A2B6AE3-B25E-494A-A7A9-63B46566519D}" name="Table_12141516171819202122232425262728293031323334353637" displayName="Table_12141516171819202122232425262728293031323334353637" ref="I21:L155">
  <tableColumns count="4">
    <tableColumn id="1" xr3:uid="{C5450309-5514-4B91-9E17-FAEB876D7D60}" name="البيان"/>
    <tableColumn id="2" xr3:uid="{4FB67C4F-03EB-4CBB-853F-425FEAD33942}" name="اللبناني"/>
    <tableColumn id="3" xr3:uid="{FB3101B3-6ACC-4F9A-985C-7D862785F058}" name="الدولار"/>
    <tableColumn id="4" xr3:uid="{3E565C0B-CE21-44F5-80AA-79BC5B334AAB}" name="مبيع $">
      <calculatedColumnFormula>'11-05'!$K22+('11-05'!$J22/90)</calculatedColumnFormula>
    </tableColumn>
  </tableColumns>
  <tableStyleInfo name="13-04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6E7EF0F-093E-4296-A639-1EABB3B83387}" name="Table_1214151617181920212223242526272829303132333435363738" displayName="Table_1214151617181920212223242526272829303132333435363738" ref="I21:L141">
  <tableColumns count="4">
    <tableColumn id="1" xr3:uid="{53DE129E-4081-477A-BC1F-A0B3D1500027}" name="البيان"/>
    <tableColumn id="2" xr3:uid="{007753B0-1896-4C77-A7C8-6AA4AE29F048}" name="اللبناني"/>
    <tableColumn id="3" xr3:uid="{C66722A1-2D4B-41F3-81A6-2CFC35F159A2}" name="الدولار"/>
    <tableColumn id="4" xr3:uid="{14ADFB11-7A04-4CA4-9DAE-54BEA0402355}" name="مبيع $">
      <calculatedColumnFormula>'12-05'!$K22+('12-05'!$J22/90)</calculatedColumnFormula>
    </tableColumn>
  </tableColumns>
  <tableStyleInfo name="13-04-style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9892294-DEE9-45CE-84EE-8068363B0527}" name="Table_121415161718192021222324252627282930313233343536373839" displayName="Table_121415161718192021222324252627282930313233343536373839" ref="I21:L139">
  <tableColumns count="4">
    <tableColumn id="1" xr3:uid="{AB7F003E-89E2-45FA-A5F2-A909EA303F24}" name="البيان"/>
    <tableColumn id="2" xr3:uid="{BB55B3CD-95E0-4E7E-9BCB-1CBF2C62FD30}" name="اللبناني"/>
    <tableColumn id="3" xr3:uid="{172D79F0-BDC6-42A9-B69C-60774C0CDC73}" name="الدولار"/>
    <tableColumn id="4" xr3:uid="{70E24136-8E45-4B8C-A525-21FA52E874A0}" name="مبيع $">
      <calculatedColumnFormula>'13-05'!$K22+('13-05'!$J22/90)</calculatedColumnFormula>
    </tableColumn>
  </tableColumns>
  <tableStyleInfo name="13-04-style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34DC9BC8-8C30-4FD5-BD57-C86BAEDCD7C8}" name="Table_12141516171819202122232425262728293031323334353637383940" displayName="Table_12141516171819202122232425262728293031323334353637383940" ref="I21:L122">
  <tableColumns count="4">
    <tableColumn id="1" xr3:uid="{22FF9D96-F4BE-4D99-B43E-EF83D3A37505}" name="البيان"/>
    <tableColumn id="2" xr3:uid="{6158A39D-8941-4470-885C-3D78423D8C5E}" name="اللبناني"/>
    <tableColumn id="3" xr3:uid="{2C8841FF-BA4A-4700-830E-76EDBB856409}" name="الدولار"/>
    <tableColumn id="4" xr3:uid="{25A97A2A-84C8-46AA-B572-093BFB668638}" name="مبيع $">
      <calculatedColumnFormula>'14-05'!$K22+('14-05'!$J22/90)</calculatedColumnFormula>
    </tableColumn>
  </tableColumns>
  <tableStyleInfo name="13-04-style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D4825C9-3155-4094-8575-2386E88E7B4D}" name="Table_1214151617181920212223242526272829303132333435363738394041" displayName="Table_1214151617181920212223242526272829303132333435363738394041" ref="I21:L138">
  <tableColumns count="4">
    <tableColumn id="1" xr3:uid="{356EE1EC-7084-47C9-8D7A-7DEA87994979}" name="البيان"/>
    <tableColumn id="2" xr3:uid="{99961C01-F9E3-44F3-9213-DA937F79931B}" name="اللبناني"/>
    <tableColumn id="3" xr3:uid="{58021511-88A5-4F28-A480-348FCC3E9E33}" name="الدولار"/>
    <tableColumn id="4" xr3:uid="{95C3BB3D-38B5-4134-B7A7-C7805726AFD2}" name="مبيع $">
      <calculatedColumnFormula>'15-05'!$K22+('15-05'!$J22/90)</calculatedColumnFormula>
    </tableColumn>
  </tableColumns>
  <tableStyleInfo name="13-04-style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459ED20-8F37-47DC-82C2-81E35ABE1CEE}" name="Table_121415161718192021222324252627282930313233343536373839404142" displayName="Table_121415161718192021222324252627282930313233343536373839404142" ref="I21:L160">
  <tableColumns count="4">
    <tableColumn id="1" xr3:uid="{D2592A5B-F232-4BED-87EB-5B10DEAFC14A}" name="البيان"/>
    <tableColumn id="2" xr3:uid="{95AFCE11-D8FE-4E2D-B1F8-7FFE59E190D2}" name="اللبناني"/>
    <tableColumn id="3" xr3:uid="{A9E40B2C-B3C9-47A9-8BBB-E5CA2AB703CA}" name="الدولار"/>
    <tableColumn id="4" xr3:uid="{468AC595-F176-4ED6-9A71-99B1BBE8C609}" name="مبيع $">
      <calculatedColumnFormula>'16-05'!$K22+('16-05'!$J22/90)</calculatedColumnFormula>
    </tableColumn>
  </tableColumns>
  <tableStyleInfo name="13-04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B67B8F0-8F30-4387-8902-3782EDFDD209}" name="Table_12141516171819202122232425262728293031323334353637383940414243" displayName="Table_12141516171819202122232425262728293031323334353637383940414243" ref="I21:L142">
  <tableColumns count="4">
    <tableColumn id="1" xr3:uid="{2C24B958-4EF3-4200-8CBA-46C4A5682ABC}" name="البيان"/>
    <tableColumn id="2" xr3:uid="{D5B44ECE-C2C1-4B3C-BCDC-D4B4D9DCBD5C}" name="اللبناني"/>
    <tableColumn id="3" xr3:uid="{31DB2671-11CF-459E-8C92-8A516863889F}" name="الدولار"/>
    <tableColumn id="4" xr3:uid="{86939938-94FF-4C65-AEE3-5640DFFF7A98}" name="مبيع $">
      <calculatedColumnFormula>'18-05'!$K22+('18-05'!$J22/90)</calculatedColumnFormula>
    </tableColumn>
  </tableColumns>
  <tableStyleInfo name="13-04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FB1D4C0-976F-4293-A365-4E220E349735}" name="Table_1214151617181920212223242526272829303132333435363738394041424344" displayName="Table_1214151617181920212223242526272829303132333435363738394041424344" ref="I21:L141">
  <tableColumns count="4">
    <tableColumn id="1" xr3:uid="{53A2AAFB-F9AA-4A5C-B946-DC6F47948F97}" name="البيان"/>
    <tableColumn id="2" xr3:uid="{8CEF01BF-85C3-4024-B37E-214847321BAA}" name="اللبناني"/>
    <tableColumn id="3" xr3:uid="{E46B9F96-A5D5-4036-BD9F-9FAA70FE7E69}" name="الدولار"/>
    <tableColumn id="4" xr3:uid="{64C60FD3-004F-42BF-8B48-EE4DEC683B86}" name="مبيع $">
      <calculatedColumnFormula>'19-05'!$K22+('19-05'!$J22/90)</calculatedColumnFormula>
    </tableColumn>
  </tableColumns>
  <tableStyleInfo name="13-04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A1187D1-3977-4364-A4C8-D3AF95B690FB}" name="Table_121415161718192021222324252627282930313233343536373839404142434445" displayName="Table_121415161718192021222324252627282930313233343536373839404142434445" ref="I21:L138">
  <tableColumns count="4">
    <tableColumn id="1" xr3:uid="{5DAD75AB-9DED-43D0-99B5-275425ADB7D6}" name="البيان"/>
    <tableColumn id="2" xr3:uid="{BA1AECB8-AECE-4826-9F7B-B6A1FD9BAD5B}" name="اللبناني"/>
    <tableColumn id="3" xr3:uid="{6765A8DF-9C54-4E11-8FA1-55C047284DB9}" name="الدولار"/>
    <tableColumn id="4" xr3:uid="{62614838-2053-4CE9-9FD4-63DDF08BE342}" name="مبيع $">
      <calculatedColumnFormula>'20-05'!$K22+('20-05'!$J22/90)</calculatedColumnFormula>
    </tableColumn>
  </tableColumns>
  <tableStyleInfo name="13-04-style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301813E-1D43-4331-B2DD-E64AF4C6986E}" name="Table_12141516171819202122232425262728293031323334353637383940414243444546" displayName="Table_12141516171819202122232425262728293031323334353637383940414243444546" ref="I21:L128">
  <tableColumns count="4">
    <tableColumn id="1" xr3:uid="{34245381-1487-43AE-A516-E871A6AE1EB3}" name="البيان"/>
    <tableColumn id="2" xr3:uid="{8895A3EA-DF5F-4BF6-8CFC-81131C11221A}" name="اللبناني"/>
    <tableColumn id="3" xr3:uid="{7EA4096B-E213-468C-A938-B2D79CCD93E9}" name="الدولار"/>
    <tableColumn id="4" xr3:uid="{9D8FCED0-05AE-46C3-AAB4-61983F02A5ED}" name="مبيع $">
      <calculatedColumnFormula>'21-05'!$K22+('21-05'!$J22/90)</calculatedColumnFormula>
    </tableColumn>
  </tableColumns>
  <tableStyleInfo name="13-04-style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FC55845-F18C-40E6-B94B-F4B4794687B9}" name="Table_1214151617181920212223242526272829303132333435363738394041424344454647" displayName="Table_1214151617181920212223242526272829303132333435363738394041424344454647" ref="I21:L122">
  <tableColumns count="4">
    <tableColumn id="1" xr3:uid="{FBDEE068-3933-4CA7-A334-0E65B0B600AC}" name="البيان"/>
    <tableColumn id="2" xr3:uid="{8F48CAD4-16D2-49C7-91C6-F7705281FAAE}" name="اللبناني"/>
    <tableColumn id="3" xr3:uid="{8CC64241-72FA-464F-992A-EACF96A037ED}" name="الدولار"/>
    <tableColumn id="4" xr3:uid="{4DDAF606-3844-49AF-A483-2213E3F9153A}" name="مبيع $">
      <calculatedColumnFormula>'22-05'!$K22+('22-05'!$J22/90)</calculatedColumnFormula>
    </tableColumn>
  </tableColumns>
  <tableStyleInfo name="13-04-style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E87F874-51D6-438F-83FA-3A7F7CF3D792}" name="Table_121415161718192021222324252627282930313233343536373839404142434445464748" displayName="Table_121415161718192021222324252627282930313233343536373839404142434445464748" ref="I21:L206">
  <tableColumns count="4">
    <tableColumn id="1" xr3:uid="{8FCDEB66-A9E0-4D90-B3E9-005ECEC4AC84}" name="البيان"/>
    <tableColumn id="2" xr3:uid="{143FBD08-68D2-457A-BA49-2E498873DAB1}" name="اللبناني"/>
    <tableColumn id="3" xr3:uid="{8ED52ED7-64AF-4751-87D0-2DD13455BDFC}" name="الدولار"/>
    <tableColumn id="4" xr3:uid="{86D93411-4B5A-430D-8A3F-510A9A8EEE92}" name="مبيع $">
      <calculatedColumnFormula>'23-05'!$K22+('23-05'!$J22/90)</calculatedColumnFormula>
    </tableColumn>
  </tableColumns>
  <tableStyleInfo name="13-04-style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75E3C4C-9708-4576-A65D-E33AFE168B60}" name="Table_12141516171819202122232425262728293031323334353637383940414243444546474849" displayName="Table_12141516171819202122232425262728293031323334353637383940414243444546474849" ref="I21:L175">
  <tableColumns count="4">
    <tableColumn id="1" xr3:uid="{F0983802-6B6C-4F01-A17F-ADF97C2F35B8}" name="البيان"/>
    <tableColumn id="2" xr3:uid="{1289934B-97E1-422D-AAC0-C3716038CA6D}" name="اللبناني"/>
    <tableColumn id="3" xr3:uid="{92F49772-A9E7-4BD0-9694-2B517B121F33}" name="الدولار"/>
    <tableColumn id="4" xr3:uid="{E210D826-2F6D-4656-8C25-25AA22FAAE89}" name="مبيع $">
      <calculatedColumnFormula>'25-05'!$K22+('25-05'!$J22/90)</calculatedColumnFormula>
    </tableColumn>
  </tableColumns>
  <tableStyleInfo name="13-04-style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8C0617D0-5836-4DC3-A5A9-DEF7A5D19043}" name="Table_1214151617181920212223242526272829303132333435363738394041424344454647484951" displayName="Table_1214151617181920212223242526272829303132333435363738394041424344454647484951" ref="I21:L99">
  <tableColumns count="4">
    <tableColumn id="1" xr3:uid="{321E85A0-BDA5-4A38-A75B-595046BD1067}" name="البيان"/>
    <tableColumn id="2" xr3:uid="{3B1C65CD-26C9-48B8-816C-E0BAF7DD5145}" name="اللبناني"/>
    <tableColumn id="3" xr3:uid="{0BDE8ECE-FF52-428A-8D63-2F038058CE40}" name="الدولار"/>
    <tableColumn id="4" xr3:uid="{A3018B16-049B-4602-93F0-6F75B0439696}" name="مبيع $">
      <calculatedColumnFormula>'26-05'!$K22+('26-05'!$J22/90)</calculatedColumnFormula>
    </tableColumn>
  </tableColumns>
  <tableStyleInfo name="13-04-style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B72D6A7-A555-4321-BCA1-8FFE81FB99A5}" name="Table_1214151617181920212223242526272829303132333435363738394041424344454647484951525354" displayName="Table_1214151617181920212223242526272829303132333435363738394041424344454647484951525354" ref="I21:L33">
  <tableColumns count="4">
    <tableColumn id="1" xr3:uid="{43DED197-4B65-4D90-A971-142BA406C58E}" name="البيان"/>
    <tableColumn id="2" xr3:uid="{477F5833-98CA-44E0-BE69-BF6AABA27417}" name="اللبناني"/>
    <tableColumn id="3" xr3:uid="{16C719A4-9C8A-45BE-AAEF-80B1E9164878}" name="الدولار"/>
    <tableColumn id="4" xr3:uid="{CB494008-F0C9-47F8-87F8-527043775CD3}" name="مبيع $">
      <calculatedColumnFormula>'29-05'!$K22+('29-05'!$J22/90)</calculatedColumnFormula>
    </tableColumn>
  </tableColumns>
  <tableStyleInfo name="13-04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91A3DEA-5220-4656-B14E-562A745DAD6F}" name="Table_121415161718192021222324252627282930313233343536373839404142434445464748495152" displayName="Table_121415161718192021222324252627282930313233343536373839404142434445464748495152" ref="I21:L137">
  <tableColumns count="4">
    <tableColumn id="1" xr3:uid="{FB9D65C8-356E-42D2-AEFC-A89E6D4FF084}" name="البيان"/>
    <tableColumn id="2" xr3:uid="{A967505D-01C9-4B93-B863-CD2CE68AB244}" name="اللبناني"/>
    <tableColumn id="3" xr3:uid="{8968E360-DDFD-4843-B1DA-21DE49778D00}" name="الدولار"/>
    <tableColumn id="4" xr3:uid="{8F115924-9619-48A6-ACD2-E5D13EAA9CBD}" name="مبيع $">
      <calculatedColumnFormula>'30-05'!$K22+('30-05'!$J22/90)</calculatedColumnFormula>
    </tableColumn>
  </tableColumns>
  <tableStyleInfo name="13-04-style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1BC639B-5ED6-4E75-8704-6EFF1E631730}" name="Table_12141516171819202122232425262728293031323334353637383940414243444546474849515253" displayName="Table_12141516171819202122232425262728293031323334353637383940414243444546474849515253" ref="I21:L138">
  <tableColumns count="4">
    <tableColumn id="1" xr3:uid="{77230C4C-4D81-4440-A648-015249670914}" name="البيان"/>
    <tableColumn id="2" xr3:uid="{073F8CC5-B1DC-4F83-BA9D-ADC84D1ED3F1}" name="اللبناني"/>
    <tableColumn id="3" xr3:uid="{CD020152-34D3-45A5-8716-B7D33B12BA94}" name="الدولار"/>
    <tableColumn id="4" xr3:uid="{97DD05AA-21BB-4D25-93C9-B6D2D02613FD}" name="مبيع $">
      <calculatedColumnFormula>'01-06'!$K22+('01-06'!$J22/90)</calculatedColumnFormula>
    </tableColumn>
  </tableColumns>
  <tableStyleInfo name="13-04-style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79C3654-9449-489E-B91A-0FAB4A9CD7A9}" name="Table_1214151617181920212223242526272829303132333435363738394041424344454647484951525355" displayName="Table_1214151617181920212223242526272829303132333435363738394041424344454647484951525355" ref="I21:L152">
  <tableColumns count="4">
    <tableColumn id="1" xr3:uid="{557E763C-8F4A-4767-B375-E59E58FA3D99}" name="البيان"/>
    <tableColumn id="2" xr3:uid="{79817216-8B2A-4751-80BF-1D24C4A13641}" name="اللبناني"/>
    <tableColumn id="3" xr3:uid="{063D2DEE-ABE6-4CE6-A4DA-059A528FD0B3}" name="الدولار"/>
    <tableColumn id="4" xr3:uid="{5CA9589E-FF48-4731-9D67-EFF364E65B5D}" name="مبيع $">
      <calculatedColumnFormula>'02-06'!$K22+('02-06'!$J22/90)</calculatedColumnFormula>
    </tableColumn>
  </tableColumns>
  <tableStyleInfo name="13-04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A657DEA-261C-4046-9643-194E956AC331}" name="Table_121415161718192021222324252627282930313233343536373839404142434445464748495152535556" displayName="Table_121415161718192021222324252627282930313233343536373839404142434445464748495152535556" ref="I21:L120">
  <tableColumns count="4">
    <tableColumn id="1" xr3:uid="{E19960F6-4069-4BED-A14D-068D7BD7BA14}" name="البيان"/>
    <tableColumn id="2" xr3:uid="{3858F7C4-FCD5-45D8-9EBB-8B5300948315}" name="اللبناني"/>
    <tableColumn id="3" xr3:uid="{465A193B-0421-4AD5-BC9D-2448C3EE4FA9}" name="الدولار"/>
    <tableColumn id="4" xr3:uid="{8ACEB210-F9A2-4B91-ACD1-69F07C4C600C}" name="مبيع $">
      <calculatedColumnFormula>'03-06'!$K22+('03-06'!$J22/90)</calculatedColumnFormula>
    </tableColumn>
  </tableColumns>
  <tableStyleInfo name="13-04-style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ADAC208-91C7-4D73-ACA5-36C664564D7E}" name="Table_12141516171819202122232425262728293031323334353637383940414243444546474849515253555657" displayName="Table_12141516171819202122232425262728293031323334353637383940414243444546474849515253555657" ref="I21:L120">
  <tableColumns count="4">
    <tableColumn id="1" xr3:uid="{7B8D4070-B23F-4A58-A3D5-6C3EF2804196}" name="البيان"/>
    <tableColumn id="2" xr3:uid="{6747DCCD-7872-4B38-9566-5C0E1DB1B7F3}" name="اللبناني"/>
    <tableColumn id="3" xr3:uid="{F5C6BF37-E29D-4A11-BC47-8C24EACE742A}" name="الدولار"/>
    <tableColumn id="4" xr3:uid="{3D39ED5E-CDF2-4278-980C-BF489EA4ACC4}" name="مبيع $">
      <calculatedColumnFormula>'04-06'!$K22+('04-06'!$J22/90)</calculatedColumnFormula>
    </tableColumn>
  </tableColumns>
  <tableStyleInfo name="13-04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5BEEECB-0E79-4773-AE76-7924253A4B50}" name="Table_1214151617181920212223242526272829303132333435363738394041424344454647484951525355565758" displayName="Table_1214151617181920212223242526272829303132333435363738394041424344454647484951525355565758" ref="I21:L131">
  <tableColumns count="4">
    <tableColumn id="1" xr3:uid="{C55C54C8-8579-4D87-898B-7A5967D395B7}" name="البيان"/>
    <tableColumn id="2" xr3:uid="{C7A33557-742B-467F-8FDD-CC7576E91270}" name="اللبناني"/>
    <tableColumn id="3" xr3:uid="{A6A31968-BD77-459F-9956-00622726D6B7}" name="الدولار"/>
    <tableColumn id="4" xr3:uid="{47BA3704-3B47-49AD-A01D-B9EC57CACD8C}" name="مبيع $">
      <calculatedColumnFormula>'05-06'!$K22+('05-06'!$J22/90)</calculatedColumnFormula>
    </tableColumn>
  </tableColumns>
  <tableStyleInfo name="13-04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16008BA4-F665-4419-B8AC-F0C1C298B41E}" name="Table_121415161718192021222324252627282930313233343536373839404142434445464748495152535556575859" displayName="Table_121415161718192021222324252627282930313233343536373839404142434445464748495152535556575859" ref="I21:L124">
  <tableColumns count="4">
    <tableColumn id="1" xr3:uid="{5BA1B56A-B13F-431A-931F-71C91F7ED917}" name="البيان"/>
    <tableColumn id="2" xr3:uid="{633CB068-3ACE-4F05-ADB2-4204376546AC}" name="اللبناني"/>
    <tableColumn id="3" xr3:uid="{F90119D8-0554-4B98-A3DA-ED05B988DD13}" name="الدولار"/>
    <tableColumn id="4" xr3:uid="{120D1124-46CC-47C4-989E-D9BD7ECE28F2}" name="مبيع $">
      <calculatedColumnFormula>'06-06'!$K22+('06-06'!$J22/90)</calculatedColumnFormula>
    </tableColumn>
  </tableColumns>
  <tableStyleInfo name="13-04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361EAEE-1FDB-4223-82BD-05A90708FC77}" name="Table_12141516171819202122232425262728293031323334353637383940414243444546474849515253555657585960" displayName="Table_12141516171819202122232425262728293031323334353637383940414243444546474849515253555657585960" ref="I21:L149">
  <tableColumns count="4">
    <tableColumn id="1" xr3:uid="{C4D16F5C-365A-466D-9A49-F60170435B3C}" name="البيان"/>
    <tableColumn id="2" xr3:uid="{B34226E6-5E3A-49F3-A494-3A47BE65C358}" name="اللبناني"/>
    <tableColumn id="3" xr3:uid="{51B793B4-113C-485C-8A5A-FE0EAE7FFFB0}" name="الدولار"/>
    <tableColumn id="4" xr3:uid="{04ED282C-BF49-4D1A-8A53-74C45DD345F2}" name="مبيع $">
      <calculatedColumnFormula>'08-06'!$K22+('08-06'!$J22/90)</calculatedColumnFormula>
    </tableColumn>
  </tableColumns>
  <tableStyleInfo name="13-04-style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4344D4E-6CEC-4603-925F-25E485222CC7}" name="Table_1214151617181920212223242526272829303132333435363738394041424344454647484951525355565758596061" displayName="Table_1214151617181920212223242526272829303132333435363738394041424344454647484951525355565758596061" ref="I21:L139">
  <tableColumns count="4">
    <tableColumn id="1" xr3:uid="{76428BA8-163F-4D56-A1C0-E3FBD2FB4E56}" name="البيان"/>
    <tableColumn id="2" xr3:uid="{C58656BD-6A6C-4DC8-B5C2-583F49095E3A}" name="اللبناني"/>
    <tableColumn id="3" xr3:uid="{8BA73630-975C-461C-AB45-B7C77E05B439}" name="الدولار"/>
    <tableColumn id="4" xr3:uid="{7A0E29F7-D342-4131-990D-9E80B2932F21}" name="مبيع $">
      <calculatedColumnFormula>'09-06'!$K22+('09-06'!$J22/90)</calculatedColumnFormula>
    </tableColumn>
  </tableColumns>
  <tableStyleInfo name="13-04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5F6BC61-2CCC-435F-B888-D77ADB02EDFF}" name="Table_121415161718192021222324252627282930313233343536373839404142434445464748495152535556575859606162" displayName="Table_121415161718192021222324252627282930313233343536373839404142434445464748495152535556575859606162" ref="I21:L170">
  <tableColumns count="4">
    <tableColumn id="1" xr3:uid="{57D94D5F-D43D-4350-84A4-D4D90C03F18C}" name="البيان"/>
    <tableColumn id="2" xr3:uid="{D07BBCCD-D784-416F-8CDC-D08EE53917DB}" name="اللبناني"/>
    <tableColumn id="3" xr3:uid="{723D83BF-DA7C-4E20-A0B2-95912E9E5D0E}" name="الدولار"/>
    <tableColumn id="4" xr3:uid="{9A155A7D-06FC-479A-A785-BF41892CE5A7}" name="مبيع $">
      <calculatedColumnFormula>'10-06'!$K22+('10-06'!$J22/90)</calculatedColumnFormula>
    </tableColumn>
  </tableColumns>
  <tableStyleInfo name="13-04-style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7B2B747-1200-42DD-974E-8A5E777C75C3}" name="Table_12141516171819202122232425262728293031323334353637383940414243444546474849515253555657585960616263" displayName="Table_12141516171819202122232425262728293031323334353637383940414243444546474849515253555657585960616263" ref="I21:L121">
  <tableColumns count="4">
    <tableColumn id="1" xr3:uid="{671E7930-C3D4-4302-8780-1C78DE464E41}" name="البيان"/>
    <tableColumn id="2" xr3:uid="{0AABF5E1-52B6-4FB9-B863-B3A1DD85B2E6}" name="اللبناني"/>
    <tableColumn id="3" xr3:uid="{0F7B65D2-81C6-4F57-B051-72E46C07EBC1}" name="الدولار"/>
    <tableColumn id="4" xr3:uid="{565E7CD1-37FE-4552-BE3A-05DCA7E278B8}" name="مبيع $">
      <calculatedColumnFormula>'11-06'!$K22+('11-06'!$J22/90)</calculatedColumnFormula>
    </tableColumn>
  </tableColumns>
  <tableStyleInfo name="13-04-style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0EB33EB-4F0A-4A26-AE1D-2BC4724B7DE9}" name="Table_1214151617181920212223242526272829303132333435363738394041424344454647484951525355565758596061626364" displayName="Table_1214151617181920212223242526272829303132333435363738394041424344454647484951525355565758596061626364" ref="I21:L130">
  <tableColumns count="4">
    <tableColumn id="1" xr3:uid="{8D939579-AD17-49BA-8380-0088ABA41A37}" name="البيان"/>
    <tableColumn id="2" xr3:uid="{7957F77C-E6C6-493C-8FFF-AB01C3D48D14}" name="اللبناني"/>
    <tableColumn id="3" xr3:uid="{B796171F-DB0F-40FC-B6BF-F0DD71EDBEFC}" name="الدولار"/>
    <tableColumn id="4" xr3:uid="{E423E933-1686-4562-BA56-C0BE5E739147}" name="مبيع $">
      <calculatedColumnFormula>'12-06'!$K22+('12-06'!$J22/90)</calculatedColumnFormula>
    </tableColumn>
  </tableColumns>
  <tableStyleInfo name="13-04-style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39AE1D0-106D-442D-A869-678BE53E34F2}" name="Table_121415161718192021222324252627282930313233343536373839404142434445464748495152535556575859606162636465" displayName="Table_121415161718192021222324252627282930313233343536373839404142434445464748495152535556575859606162636465" ref="I21:L155">
  <tableColumns count="4">
    <tableColumn id="1" xr3:uid="{F8B505F7-26C9-4B3D-930C-844CFCBA8C53}" name="البيان"/>
    <tableColumn id="2" xr3:uid="{FE6C2B52-A13A-4B38-BB61-B336F0B7E7E1}" name="اللبناني"/>
    <tableColumn id="3" xr3:uid="{63360290-1634-4F98-9DCF-61E4CE49147D}" name="الدولار"/>
    <tableColumn id="4" xr3:uid="{2A842881-CE95-4F46-A90C-10F2BB6C6951}" name="مبيع $">
      <calculatedColumnFormula>'13-06'!$K22+('13-06'!$J22/90)</calculatedColumnFormula>
    </tableColumn>
  </tableColumns>
  <tableStyleInfo name="13-04-style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E5DB6208-657F-4676-92D6-F89E341B9056}" name="Table_12141516171819202122232425262728293031323334353637383940414243444546474849515253555657585960616263646566" displayName="Table_12141516171819202122232425262728293031323334353637383940414243444546474849515253555657585960616263646566" ref="I21:L170">
  <tableColumns count="4">
    <tableColumn id="1" xr3:uid="{B1B7468E-51A9-40DE-A4D4-1AC2F35B24EE}" name="البيان"/>
    <tableColumn id="2" xr3:uid="{3C59E3DA-5994-4CC4-B3BD-6110C219EB72}" name="اللبناني"/>
    <tableColumn id="3" xr3:uid="{426EC3E0-DEB2-42F1-9A85-7B8C0AF59D5D}" name="الدولار"/>
    <tableColumn id="4" xr3:uid="{D65FBC4B-A883-4D09-B8B4-323DE30633B8}" name="مبيع $">
      <calculatedColumnFormula>'15-06'!$K22+('15-06'!$J22/90)</calculatedColumnFormula>
    </tableColumn>
  </tableColumns>
  <tableStyleInfo name="13-04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09D50AF-54B2-4CD5-A7CE-244912197D76}" name="Table_1214151617181920212223242526272829303132333435363738394041424344454647484951525355565758596061626364656667" displayName="Table_1214151617181920212223242526272829303132333435363738394041424344454647484951525355565758596061626364656667" ref="I21:L144">
  <tableColumns count="4">
    <tableColumn id="1" xr3:uid="{8D9457D0-4D2B-41E2-B20E-4DFFE7C80A57}" name="البيان"/>
    <tableColumn id="2" xr3:uid="{E709F8EA-E6F0-4B65-AF1B-40A45F49D727}" name="اللبناني"/>
    <tableColumn id="3" xr3:uid="{7ACB8919-C7EB-4B17-A7C5-A0F7C469FB6C}" name="الدولار"/>
    <tableColumn id="4" xr3:uid="{FB26AD89-B686-4C7E-9456-D230A9D795D9}" name="مبيع $">
      <calculatedColumnFormula>'16-06'!$K22+('16-06'!$J22/90)</calculatedColumnFormula>
    </tableColumn>
  </tableColumns>
  <tableStyleInfo name="13-04-style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CA0E794-8F81-4FBD-BEB6-2BB904C574DC}" name="Table_121415161718192021222324252627282930313233343536373839404142434445464748495152535556575859606162636465666768" displayName="Table_121415161718192021222324252627282930313233343536373839404142434445464748495152535556575859606162636465666768" ref="I21:L113">
  <tableColumns count="4">
    <tableColumn id="1" xr3:uid="{28E27E49-0E94-494C-8CA6-C17D7B89B3E0}" name="البيان"/>
    <tableColumn id="2" xr3:uid="{74B4AD90-64C7-4622-9C15-48E20E6947BF}" name="اللبناني"/>
    <tableColumn id="3" xr3:uid="{18E4EEDC-5FE7-49CC-BB96-2C5306817AAD}" name="الدولار"/>
    <tableColumn id="4" xr3:uid="{972C1F40-C1B9-4B02-9625-97DD55E7EE2E}" name="مبيع $">
      <calculatedColumnFormula>'17-06'!$K22+('17-06'!$J22/90)</calculatedColumnFormula>
    </tableColumn>
  </tableColumns>
  <tableStyleInfo name="13-04-style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D446B403-AA61-4B0A-83E9-88DFF8F6E5E9}" name="Table_12141516171819202122232425262728293031323334353637383940414243444546474849515253555657585960616263646566676869" displayName="Table_12141516171819202122232425262728293031323334353637383940414243444546474849515253555657585960616263646566676869" ref="I21:M113">
  <tableColumns count="5">
    <tableColumn id="1" xr3:uid="{86B76CDB-7C5E-46F5-97BB-B7073E07F12A}" name="البيان"/>
    <tableColumn id="2" xr3:uid="{50849565-EFB7-420B-BF64-70C47AC0D49C}" name="اللبناني"/>
    <tableColumn id="3" xr3:uid="{1085236E-AE44-4345-B6E0-565D9F4B33E3}" name="الدولار"/>
    <tableColumn id="4" xr3:uid="{D79B41BA-AF7E-4E5F-A254-BE7A3E43FAD5}" name="مبيع $">
      <calculatedColumnFormula>'18-06'!$K22+('18-06'!$J22/90)</calculatedColumnFormula>
    </tableColumn>
    <tableColumn id="5" xr3:uid="{18EBD9A7-D21F-4C4F-851A-3A26FC458159}" name="Column1" dataDxfId="413"/>
  </tableColumns>
  <tableStyleInfo name="13-04-style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A971108-3952-4252-A232-C8F96C8B4F24}" name="Table_1214151617181920212223242526272829303132333435363738394041424344454647484951525355565758596061626364656667686970" displayName="Table_1214151617181920212223242526272829303132333435363738394041424344454647484951525355565758596061626364656667686970" ref="I21:L120">
  <tableColumns count="4">
    <tableColumn id="1" xr3:uid="{E90362E2-1458-41F4-9A57-55CDD09CA594}" name="البيان"/>
    <tableColumn id="2" xr3:uid="{88E00D7C-2493-4FF3-8F13-B7495FFA66CC}" name="اللبناني"/>
    <tableColumn id="3" xr3:uid="{7E6E9F00-8A41-469A-AAD9-1D73B5C02FCF}" name="الدولار"/>
    <tableColumn id="4" xr3:uid="{8452E8E7-8F1A-47DA-BFE8-955AAC670562}" name="مبيع $">
      <calculatedColumnFormula>'19-06'!$K22+('19-06'!$J22/90)</calculatedColumnFormula>
    </tableColumn>
  </tableColumns>
  <tableStyleInfo name="13-04-style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6F7C6116-CCDF-4339-BCCD-C53C0505F51F}" name="Table_121415161718192021222324252627282930313233343536373839404142434445464748495152535556575859606162636465666768697071" displayName="Table_121415161718192021222324252627282930313233343536373839404142434445464748495152535556575859606162636465666768697071" ref="I21:L150">
  <tableColumns count="4">
    <tableColumn id="1" xr3:uid="{71C82BCD-BBF7-4DB3-ACF9-8AA6AF0745D1}" name="البيان"/>
    <tableColumn id="2" xr3:uid="{21186F5A-331B-4515-8156-185F2DC2A99B}" name="اللبناني"/>
    <tableColumn id="3" xr3:uid="{ACF0AF94-3BB7-403A-B599-ED2035F9E0B1}" name="الدولار"/>
    <tableColumn id="4" xr3:uid="{3F125AE6-0FF9-4592-BB8A-02E507B9C040}" name="مبيع $">
      <calculatedColumnFormula>'20-06'!$K22+('20-06'!$J22/90)</calculatedColumnFormula>
    </tableColumn>
  </tableColumns>
  <tableStyleInfo name="13-04-style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055010B-FACC-49BF-AC4B-4B985EF8C38D}" name="Table_12141516171819202122232425262728293031323334353637383940414243444546474849515253555657585960616263646566676869707172" displayName="Table_12141516171819202122232425262728293031323334353637383940414243444546474849515253555657585960616263646566676869707172" ref="I21:L106">
  <tableColumns count="4">
    <tableColumn id="1" xr3:uid="{8225C9E5-BE36-49E1-A505-23877CCA8FB9}" name="البيان"/>
    <tableColumn id="2" xr3:uid="{D47872EE-1028-4CB1-9F8E-B79F3068BC09}" name="اللبناني"/>
    <tableColumn id="3" xr3:uid="{2225275E-A55F-41B0-8CC5-25B4DE91DAE7}" name="الدولار"/>
    <tableColumn id="4" xr3:uid="{C499E27E-CBCF-4637-AAD1-FFC07269C785}" name="مبيع $">
      <calculatedColumnFormula>'22-06'!$K22+('22-06'!$J22/90)</calculatedColumnFormula>
    </tableColumn>
  </tableColumns>
  <tableStyleInfo name="13-04-style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F3A72D3C-906F-49EA-8957-FBF9557ED32B}" name="Table_1214151617181920212223242526272829303132333435363738394041424344454647484951525355565758596061626364656667686970717273" displayName="Table_1214151617181920212223242526272829303132333435363738394041424344454647484951525355565758596061626364656667686970717273" ref="I21:L121">
  <tableColumns count="4">
    <tableColumn id="1" xr3:uid="{5336E671-B8FA-4E81-AA76-6F18BE3888C1}" name="البيان"/>
    <tableColumn id="2" xr3:uid="{615F61AF-B815-4C34-907E-C945FF38C809}" name="اللبناني"/>
    <tableColumn id="3" xr3:uid="{5E15B00D-FEC7-4E1D-829C-5431B25AEB5C}" name="الدولار"/>
    <tableColumn id="4" xr3:uid="{7CDD8981-2223-4117-AC12-D7A2F3B8278B}" name="مبيع $">
      <calculatedColumnFormula>'23-06'!$K22+('23-06'!$J22/90)</calculatedColumnFormula>
    </tableColumn>
  </tableColumns>
  <tableStyleInfo name="13-04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A1F4098-0431-45F9-BA46-77A53C494150}" name="Table_121415161718192021222324252627282930313233343536373839404142434445464748495152535556575859606162636465666768697071727374" displayName="Table_121415161718192021222324252627282930313233343536373839404142434445464748495152535556575859606162636465666768697071727374" ref="I21:L99">
  <tableColumns count="4">
    <tableColumn id="1" xr3:uid="{5AD51850-761A-4DA7-B0D4-74EF96A4E467}" name="البيان"/>
    <tableColumn id="2" xr3:uid="{C8CDD88B-6B7A-4B01-B4A3-81193ED912D4}" name="اللبناني"/>
    <tableColumn id="3" xr3:uid="{65D275AA-6251-4736-895B-D323E49DA8F1}" name="الدولار"/>
    <tableColumn id="4" xr3:uid="{7A59BF40-3794-41E0-B5B9-AE91E4C29BBE}" name="مبيع $">
      <calculatedColumnFormula>'24-06'!$K22+('24-06'!$J22/90)</calculatedColumnFormula>
    </tableColumn>
  </tableColumns>
  <tableStyleInfo name="13-04-style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980AAC9C-9D61-4C3B-8C37-5E94595E0FB5}" name="Table_12141516171819202122232425262728293031323334353637383940414243444546474849515253555657585960616263646566676869707172737475" displayName="Table_12141516171819202122232425262728293031323334353637383940414243444546474849515253555657585960616263646566676869707172737475" ref="I21:L139">
  <tableColumns count="4">
    <tableColumn id="1" xr3:uid="{B7180CEB-CFA9-48AA-9902-FBCB18211053}" name="البيان"/>
    <tableColumn id="2" xr3:uid="{36A436D0-963F-4F35-8076-D3F950B6EB71}" name="اللبناني"/>
    <tableColumn id="3" xr3:uid="{048D5DDC-1766-433E-904B-E6093CB0D78A}" name="الدولار"/>
    <tableColumn id="4" xr3:uid="{6F2E3AC6-C174-445C-8EF7-325DB3182316}" name="مبيع $">
      <calculatedColumnFormula>'25-06'!$K22+('25-06'!$J22/90)</calculatedColumnFormula>
    </tableColumn>
  </tableColumns>
  <tableStyleInfo name="13-04-style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8B586F02-25DB-464E-99B2-E3BAD5A63EE1}" name="Table_1214151617181920212223242526272829303132333435363738394041424344454647484951525355565758596061626364656667686970717273747576" displayName="Table_1214151617181920212223242526272829303132333435363738394041424344454647484951525355565758596061626364656667686970717273747576" ref="I21:L77">
  <tableColumns count="4">
    <tableColumn id="1" xr3:uid="{1E1FC474-2732-4CB0-9FB4-692E9DED5466}" name="البيان"/>
    <tableColumn id="2" xr3:uid="{D8CAA755-3BFE-4E52-B9E6-927F5561B169}" name="اللبناني"/>
    <tableColumn id="3" xr3:uid="{710BC5E0-C990-4EA3-A005-88F5B901AAA6}" name="الدولار"/>
    <tableColumn id="4" xr3:uid="{A932BFA9-256B-450A-8223-D9D89D4862D3}" name="مبيع $">
      <calculatedColumnFormula>'26-06'!$K22+('26-06'!$J22/90)</calculatedColumnFormula>
    </tableColumn>
  </tableColumns>
  <tableStyleInfo name="13-04-style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F72B37AF-8A63-4A65-BA00-C9062157FDE4}" name="Table_121415161718192021222324252627282930313233343536373839404142434445464748495152535556575859606162636465666768697071727374757677" displayName="Table_121415161718192021222324252627282930313233343536373839404142434445464748495152535556575859606162636465666768697071727374757677" ref="I21:L151">
  <tableColumns count="4">
    <tableColumn id="1" xr3:uid="{25D6B653-DDDF-4F6B-A1D6-D4C26E97F5C4}" name="البيان"/>
    <tableColumn id="2" xr3:uid="{C4085CFD-7847-4649-8747-DFBEA180261A}" name="اللبناني"/>
    <tableColumn id="3" xr3:uid="{3F679206-45D7-427D-B119-B75D7930FA71}" name="الدولار"/>
    <tableColumn id="4" xr3:uid="{27943512-4E4C-4599-B393-CAAC474192AA}" name="مبيع $">
      <calculatedColumnFormula>'27-06'!$K22+('27-06'!$J22/90)</calculatedColumnFormula>
    </tableColumn>
  </tableColumns>
  <tableStyleInfo name="13-04-style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3E59D83-D899-4903-AE9F-04B4CF5A54B6}" name="Table_12141516171819202122232425262728293031323334353637383940414243444546474849515253555657585960616263646566676869707172737475767778" displayName="Table_12141516171819202122232425262728293031323334353637383940414243444546474849515253555657585960616263646566676869707172737475767778" ref="I21:L140">
  <tableColumns count="4">
    <tableColumn id="1" xr3:uid="{7B8D0CB9-0F82-4566-851A-BB5302AA3AD1}" name="البيان"/>
    <tableColumn id="2" xr3:uid="{52DEF2F4-A39A-4E03-812E-290756812753}" name="اللبناني"/>
    <tableColumn id="3" xr3:uid="{3BC3A81B-F9A3-4B73-9A01-AE5BBFF76C7C}" name="الدولار"/>
    <tableColumn id="4" xr3:uid="{C199764E-EBF2-48C9-B435-89F4D90B7273}" name="مبيع $">
      <calculatedColumnFormula>'29-06'!$K22+('29-06'!$J22/90)</calculatedColumnFormula>
    </tableColumn>
  </tableColumns>
  <tableStyleInfo name="13-04-style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75D5738B-B3DB-4BF7-BD16-7E3CDB899A9D}" name="Table_1214151617181920212223242526272829303132333435363738394041424344454647484951525355565758596061626364656667686970717273747576777879" displayName="Table_1214151617181920212223242526272829303132333435363738394041424344454647484951525355565758596061626364656667686970717273747576777879" ref="I21:L150">
  <tableColumns count="4">
    <tableColumn id="1" xr3:uid="{4AECE5E6-1450-461A-B8E3-CE15DB06ADDD}" name="البيان"/>
    <tableColumn id="2" xr3:uid="{3EF22A62-CC9C-4E31-927E-AB0DEC824B4B}" name="اللبناني"/>
    <tableColumn id="3" xr3:uid="{8955C63B-7D79-404F-B5E1-9F1EB1AFC028}" name="الدولار"/>
    <tableColumn id="4" xr3:uid="{40D7B1FC-9BD7-4B56-B5DD-ABB715DC74DC}" name="مبيع $">
      <calculatedColumnFormula>'30-06'!$K22+('30-06'!$J22/90)</calculatedColumnFormula>
    </tableColumn>
  </tableColumns>
  <tableStyleInfo name="13-04-style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92A1AA61-A523-4CC1-980E-E0A5248D4E1B}" name="Table_121415161718192021222324252627282930313233343536373839404142434445464748495152535556575859606162636465666768697071727374757677787980" displayName="Table_121415161718192021222324252627282930313233343536373839404142434445464748495152535556575859606162636465666768697071727374757677787980" ref="I21:L129">
  <tableColumns count="4">
    <tableColumn id="1" xr3:uid="{B09BB4CB-3AD2-4506-8E49-3017660A98F7}" name="البيان"/>
    <tableColumn id="2" xr3:uid="{8426C54F-AA14-49E1-ABC5-3C00A9D2DF28}" name="اللبناني"/>
    <tableColumn id="3" xr3:uid="{F80DE552-3B50-4866-953A-F44FC22FB20D}" name="الدولار"/>
    <tableColumn id="4" xr3:uid="{BC795873-B2FD-4BB4-88CA-F0A93FB81DDB}" name="مبيع $">
      <calculatedColumnFormula>'01-07'!$K22+('01-07'!$J22/90)</calculatedColumnFormula>
    </tableColumn>
  </tableColumns>
  <tableStyleInfo name="13-04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341FAD01-7B19-4014-AC55-727A2D82A553}" name="Table_12141516171819202122232425262728293031323334353637383940414243444546474849515253555657585960616263646566676869707172737475767778798081" displayName="Table_12141516171819202122232425262728293031323334353637383940414243444546474849515253555657585960616263646566676869707172737475767778798081" ref="I21:L175">
  <tableColumns count="4">
    <tableColumn id="1" xr3:uid="{8200D6EE-99E2-4777-B6F6-A11EABBC947A}" name="البيان"/>
    <tableColumn id="2" xr3:uid="{C125F940-B96D-4796-8CEA-2FEC2D1E3C21}" name="اللبناني"/>
    <tableColumn id="3" xr3:uid="{D9C0A05C-BE93-4841-9435-FC1DC67A80BF}" name="الدولار"/>
    <tableColumn id="4" xr3:uid="{F3240D50-5279-4D62-8D88-0F11BA2F527B}" name="مبيع $">
      <calculatedColumnFormula>'02-07'!$K22+('02-07'!$J22/90)</calculatedColumnFormula>
    </tableColumn>
  </tableColumns>
  <tableStyleInfo name="13-04-style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147C47FF-2DBA-482B-BDBB-C5802671D84D}" name="Table_1214151617181920212223242526272829303132333435363738394041424344454647484951525355565758596061626364656667686970717273747576777879808182" displayName="Table_1214151617181920212223242526272829303132333435363738394041424344454647484951525355565758596061626364656667686970717273747576777879808182" ref="I21:L154">
  <tableColumns count="4">
    <tableColumn id="1" xr3:uid="{BA5DB302-4020-42ED-8486-54A806C2A367}" name="البيان"/>
    <tableColumn id="2" xr3:uid="{88F5D4C4-A430-4973-87DA-474B12095AE4}" name="اللبناني"/>
    <tableColumn id="3" xr3:uid="{A91C4086-F670-4251-8A2B-163AFE01E46A}" name="الدولار"/>
    <tableColumn id="4" xr3:uid="{A8BFD17C-2A04-4614-B53D-33E223ACFA54}" name="مبيع $">
      <calculatedColumnFormula>'03-07'!$K22+('03-07'!$J22/90)</calculatedColumnFormula>
    </tableColumn>
  </tableColumns>
  <tableStyleInfo name="13-04-style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AED6E890-87AE-48BD-BFE0-3E54449C2645}" name="Table_121415161718192021222324252627282930313233343536373839404142434445464748495152535556575859606162636465666768697071727374757677787980818283" displayName="Table_121415161718192021222324252627282930313233343536373839404142434445464748495152535556575859606162636465666768697071727374757677787980818283" ref="I21:L153">
  <tableColumns count="4">
    <tableColumn id="1" xr3:uid="{69D320D8-D164-46D2-B32E-92C43A646320}" name="البيان"/>
    <tableColumn id="2" xr3:uid="{20094901-A4EC-4D6A-A749-87834285AE25}" name="اللبناني"/>
    <tableColumn id="3" xr3:uid="{C065B45D-F67A-48BD-B974-EF03E44B2346}" name="الدولار"/>
    <tableColumn id="4" xr3:uid="{B8DB3953-D202-4C6B-A140-F50174FD0A58}" name="مبيع $">
      <calculatedColumnFormula>'04-07'!$K22+('04-07'!$J22/90)</calculatedColumnFormula>
    </tableColumn>
  </tableColumns>
  <tableStyleInfo name="13-04-style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83E4BDAA-1303-479A-BC50-A65C9DEFD9BE}" name="Table_12141516171819202122232425262728293031323334353637383940414243444546474849515253555657585960616263646566676869707172737475767778798081828384" displayName="Table_12141516171819202122232425262728293031323334353637383940414243444546474849515253555657585960616263646566676869707172737475767778798081828384" ref="I21:L158">
  <tableColumns count="4">
    <tableColumn id="1" xr3:uid="{CCB9271B-14EC-453C-8FD2-015D77CFF0F1}" name="البيان"/>
    <tableColumn id="2" xr3:uid="{C7246BD4-04BF-44DB-BA47-B1F1C41BCED6}" name="اللبناني"/>
    <tableColumn id="3" xr3:uid="{04AC87EB-45CF-4C42-AAFB-2C6698668F2A}" name="الدولار"/>
    <tableColumn id="4" xr3:uid="{062B3B12-EBC2-40C3-92C8-C971C79867EA}" name="مبيع $">
      <calculatedColumnFormula>'06-07'!$K22+('06-07'!$J22/90)</calculatedColumnFormula>
    </tableColumn>
  </tableColumns>
  <tableStyleInfo name="13-04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28BC7B36-8319-45B7-B493-6F287331D3E7}" name="Table_1214151617181920212223242526272829303132333435363738394041424344454647484951525355565758596061626364656667686970717273747576777879808182838485" displayName="Table_1214151617181920212223242526272829303132333435363738394041424344454647484951525355565758596061626364656667686970717273747576777879808182838485" ref="I21:L155">
  <tableColumns count="4">
    <tableColumn id="1" xr3:uid="{D98257DC-48CD-467C-B4E4-DE6890F2A41E}" name="البيان"/>
    <tableColumn id="2" xr3:uid="{226D69DB-C7A5-4151-BCAB-26D4CFA236CA}" name="اللبناني"/>
    <tableColumn id="3" xr3:uid="{5888C6A3-DE54-4121-BC93-B59691704316}" name="الدولار"/>
    <tableColumn id="4" xr3:uid="{E0C91131-E460-4CA3-A91F-C91DAF203C58}" name="مبيع $">
      <calculatedColumnFormula>'07-07'!$K22+('07-07'!$J22/90)</calculatedColumnFormula>
    </tableColumn>
  </tableColumns>
  <tableStyleInfo name="13-04-style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507204A7-BF44-45A4-AD68-5216FF72A99D}" name="Table_121415161718192021222324252627282930313233343536373839404142434445464748495152535556575859606162636465666768697071727374757677787980818283848586" displayName="Table_121415161718192021222324252627282930313233343536373839404142434445464748495152535556575859606162636465666768697071727374757677787980818283848586" ref="I21:L133">
  <tableColumns count="4">
    <tableColumn id="1" xr3:uid="{4ADFA605-EA74-4749-AA7A-9FA4763B7C7A}" name="البيان"/>
    <tableColumn id="2" xr3:uid="{A8D3F802-05A2-4024-92D7-94C76CB6B624}" name="اللبناني"/>
    <tableColumn id="3" xr3:uid="{19BC0612-CCC0-49C3-925D-F43A54711C8B}" name="الدولار"/>
    <tableColumn id="4" xr3:uid="{AFAF4353-4C84-4686-8B3C-FE834197DE55}" name="مبيع $">
      <calculatedColumnFormula>'08-07'!$K22+('08-07'!$J22/90)</calculatedColumnFormula>
    </tableColumn>
  </tableColumns>
  <tableStyleInfo name="13-04-style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D1348-0E88-42D3-B62E-7D2FB5C99073}" name="Table_12141516171819202122232425262728293031323334353637383940414243444546474849515253555657585960616263646566676869707172737475767778798081828384858687" displayName="Table_12141516171819202122232425262728293031323334353637383940414243444546474849515253555657585960616263646566676869707172737475767778798081828384858687" ref="I21:L124">
  <tableColumns count="4">
    <tableColumn id="1" xr3:uid="{77105F6B-9940-4233-92DF-AF0914DECB67}" name="البيان"/>
    <tableColumn id="2" xr3:uid="{5DD78D33-5814-46CC-B494-531DF6027F17}" name="اللبناني"/>
    <tableColumn id="3" xr3:uid="{7068BCB6-D517-497B-9240-06783655E1C5}" name="الدولار"/>
    <tableColumn id="4" xr3:uid="{AE5A27DD-057A-4E9D-934C-6BA552F12D3D}" name="مبيع $">
      <calculatedColumnFormula>'09-07'!$K22+('09-07'!$J22/90)</calculatedColumnFormula>
    </tableColumn>
  </tableColumns>
  <tableStyleInfo name="13-04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79C1F358-4D0A-49C8-AC64-9824D225173A}" name="Table_1214151617181920212223242526272829303132333435363738394041424344454647484951525355565758596061626364656667686970717273747576777879808182838485868788" displayName="Table_1214151617181920212223242526272829303132333435363738394041424344454647484951525355565758596061626364656667686970717273747576777879808182838485868788" ref="I21:L163">
  <tableColumns count="4">
    <tableColumn id="1" xr3:uid="{8EAE7C3B-3AAE-4480-B73D-766074198CB7}" name="البيان"/>
    <tableColumn id="2" xr3:uid="{8008BEEA-2C70-4F54-8D46-2B5790542465}" name="اللبناني"/>
    <tableColumn id="3" xr3:uid="{9F72BB75-939C-472F-8280-EDFD83BEC2F2}" name="الدولار"/>
    <tableColumn id="4" xr3:uid="{EDABFE72-FC81-481A-9E06-E7A4C07A6D66}" name="مبيع $">
      <calculatedColumnFormula>'10-07'!$K22+('10-07'!$J22/90)</calculatedColumnFormula>
    </tableColumn>
  </tableColumns>
  <tableStyleInfo name="13-04-style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1A0441AF-69EB-4F37-A236-ECB9F14A349A}" name="Table_121415161718192021222324252627282930313233343536373839404142434445464748495152535556575859606162636465666768697071727374757677787980818283848586878889" displayName="Table_121415161718192021222324252627282930313233343536373839404142434445464748495152535556575859606162636465666768697071727374757677787980818283848586878889" ref="I21:L167">
  <tableColumns count="4">
    <tableColumn id="1" xr3:uid="{E3C76723-D08E-4021-A0C4-B7D70F24176D}" name="البيان"/>
    <tableColumn id="2" xr3:uid="{F1ECB42B-822C-4E86-BCF6-FB99CA0F6775}" name="اللبناني"/>
    <tableColumn id="3" xr3:uid="{C544CFF0-39D6-45DA-8797-A23653922B19}" name="الدولار"/>
    <tableColumn id="4" xr3:uid="{B6866473-02AE-4EBC-BB36-C845ED88F128}" name="مبيع $">
      <calculatedColumnFormula>'11-07'!$K22+('11-07'!$J22/90)</calculatedColumnFormula>
    </tableColumn>
  </tableColumns>
  <tableStyleInfo name="13-04-style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5E82A1F-5C17-4690-A57F-346C8F7F639A}" name="Table_12141516171819202122232425262728293031323334353637383940414243444546474849515253555657585960616263646566676869707172737475767778798081828384858687888990" displayName="Table_12141516171819202122232425262728293031323334353637383940414243444546474849515253555657585960616263646566676869707172737475767778798081828384858687888990" ref="I21:L159">
  <tableColumns count="4">
    <tableColumn id="1" xr3:uid="{6625C18D-166D-4BEF-A88A-E574AEBFE26A}" name="البيان"/>
    <tableColumn id="2" xr3:uid="{50E97925-974C-493B-AF33-FCE57FA024C4}" name="اللبناني"/>
    <tableColumn id="3" xr3:uid="{6980A2EF-C2C5-429F-BFBE-F27664821C58}" name="الدولار"/>
    <tableColumn id="4" xr3:uid="{72855450-B826-4BB5-BDD1-236766D3CED0}" name="مبيع $">
      <calculatedColumnFormula>'13-07'!$K22+('13-07'!$J22/90)</calculatedColumnFormula>
    </tableColumn>
  </tableColumns>
  <tableStyleInfo name="13-04-style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ACC0F3D5-7FF8-4761-9569-11D22AD6FAF5}" name="Table_1214151617181920212223242526272829303132333435363738394041424344454647484951525355565758596061626364656667686970717273747576777879808182838485868788899091" displayName="Table_1214151617181920212223242526272829303132333435363738394041424344454647484951525355565758596061626364656667686970717273747576777879808182838485868788899091" ref="I21:L141">
  <tableColumns count="4">
    <tableColumn id="1" xr3:uid="{5F64FF3A-2925-4A13-90B5-BCD4FD21CC89}" name="البيان"/>
    <tableColumn id="2" xr3:uid="{F87F98DA-535C-47E7-A8E2-34F596F5D45B}" name="اللبناني"/>
    <tableColumn id="3" xr3:uid="{33E60394-7F62-41E9-A403-D5FF735AABF4}" name="الدولار"/>
    <tableColumn id="4" xr3:uid="{00C768B5-C823-4BB8-9F1E-F5F2531FB5BD}" name="مبيع $">
      <calculatedColumnFormula>'14-07'!$K22+('14-07'!$J22/90)</calculatedColumnFormula>
    </tableColumn>
  </tableColumns>
  <tableStyleInfo name="13-04-style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DF04DFAB-8075-4D76-A44C-189E2B110688}" name="Table_121415161718192021222324252627282930313233343536373839404142434445464748495152535556575859606162636465666768697071727374757677787980818283848586878889909192" displayName="Table_121415161718192021222324252627282930313233343536373839404142434445464748495152535556575859606162636465666768697071727374757677787980818283848586878889909192" ref="I21:L141">
  <tableColumns count="4">
    <tableColumn id="1" xr3:uid="{DE95CC1D-C89B-4A38-8F83-5BCE713D03FD}" name="البيان"/>
    <tableColumn id="2" xr3:uid="{6E817A23-FBAD-45BF-A3CD-F45353C67CD7}" name="اللبناني"/>
    <tableColumn id="3" xr3:uid="{E2E94741-07E9-4125-B951-BE34AA189988}" name="الدولار"/>
    <tableColumn id="4" xr3:uid="{96895AA5-CBC9-43B9-AD43-061F10B4B901}" name="مبيع $">
      <calculatedColumnFormula>'15-07'!$K22+('15-07'!$J22/90)</calculatedColumnFormula>
    </tableColumn>
  </tableColumns>
  <tableStyleInfo name="13-04-style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6DE8083F-0AE7-4414-8880-EC739D7C1A19}" name="Table_12141516171819202122232425262728293031323334353637383940414243444546474849515253555657585960616263646566676869707172737475767778798081828384858687888990919293" displayName="Table_12141516171819202122232425262728293031323334353637383940414243444546474849515253555657585960616263646566676869707172737475767778798081828384858687888990919293" ref="I21:L133">
  <tableColumns count="4">
    <tableColumn id="1" xr3:uid="{AA6E34C5-AFE0-44D2-A4A5-64F5716D7BED}" name="البيان"/>
    <tableColumn id="2" xr3:uid="{44D6B38C-9683-4186-A2D2-E8C1D210A621}" name="اللبناني"/>
    <tableColumn id="3" xr3:uid="{4987B616-A3D5-4C10-834D-E24BB0E08340}" name="الدولار"/>
    <tableColumn id="4" xr3:uid="{B9265603-8A55-4A9E-8179-1569A1DF880D}" name="مبيع $">
      <calculatedColumnFormula>'16-07'!$K22+('16-07'!$J22/90)</calculatedColumnFormula>
    </tableColumn>
  </tableColumns>
  <tableStyleInfo name="13-04-style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02C7BF9-B320-4D98-B682-45A538A5788E}" name="Table_1214151617181920212223242526272829303132333435363738394041424344454647484951525355565758596061626364656667686970717273747576777879808182838485868788899091929394" displayName="Table_1214151617181920212223242526272829303132333435363738394041424344454647484951525355565758596061626364656667686970717273747576777879808182838485868788899091929394" ref="I21:L144">
  <tableColumns count="4">
    <tableColumn id="1" xr3:uid="{2C31ED4F-A10E-4FBD-A87F-BB519B39E339}" name="البيان"/>
    <tableColumn id="2" xr3:uid="{AA6B9716-A946-4CF4-9F69-ED5C419DD040}" name="اللبناني"/>
    <tableColumn id="3" xr3:uid="{2928A22C-8DFD-47F4-9AC9-4A91E8F22ABB}" name="الدولار"/>
    <tableColumn id="4" xr3:uid="{395EE913-64DC-4FC9-AABE-A175B43A53DA}" name="مبيع $">
      <calculatedColumnFormula>'17-07'!$K22+('17-07'!$J22/90)</calculatedColumnFormula>
    </tableColumn>
  </tableColumns>
  <tableStyleInfo name="13-04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8E15912B-E1BE-40BC-B5CD-6A41241E026C}" name="Table_121415161718192021222324252627282930313233343536373839404142434445464748495152535556575859606162636465666768697071727374757677787980818283848586878889909192939495" displayName="Table_121415161718192021222324252627282930313233343536373839404142434445464748495152535556575859606162636465666768697071727374757677787980818283848586878889909192939495" ref="I21:L141">
  <tableColumns count="4">
    <tableColumn id="1" xr3:uid="{02A506BA-18E9-4F47-83C2-3756D4CF98D9}" name="البيان"/>
    <tableColumn id="2" xr3:uid="{3C66398F-5E0E-4563-8A44-A78FC9C2A0FE}" name="اللبناني"/>
    <tableColumn id="3" xr3:uid="{DD8D0BFD-A879-4B8A-BB62-62EE36053606}" name="الدولار"/>
    <tableColumn id="4" xr3:uid="{C13545EC-FC64-411A-81C1-D9294932F58B}" name="مبيع $">
      <calculatedColumnFormula>'18-07'!$K22+('18-07'!$J22/90)</calculatedColumnFormula>
    </tableColumn>
  </tableColumns>
  <tableStyleInfo name="13-04-style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BFC203D-D3C2-4A2F-892F-A533C2430C84}" name="Table_12141516171819202122232425262728293031323334353637383940414243444546474849515253555657585960616263646566676869707172737475767778798081828384858687888990919293949596" displayName="Table_12141516171819202122232425262728293031323334353637383940414243444546474849515253555657585960616263646566676869707172737475767778798081828384858687888990919293949596" ref="I21:L143">
  <tableColumns count="4">
    <tableColumn id="1" xr3:uid="{0825431D-180E-49C2-9475-5884812F495B}" name="البيان"/>
    <tableColumn id="2" xr3:uid="{802ADDA1-6EEE-4C13-975B-0A3F348CE0B8}" name="اللبناني"/>
    <tableColumn id="3" xr3:uid="{E9EBA5BF-4FD2-40E2-9E44-C5D40D094979}" name="الدولار"/>
    <tableColumn id="4" xr3:uid="{31A4FAC8-2786-4B28-BA57-F1413DC08996}" name="مبيع $">
      <calculatedColumnFormula>'20-07'!$K22+('20-07'!$J22/90)</calculatedColumnFormula>
    </tableColumn>
  </tableColumns>
  <tableStyleInfo name="13-04-style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87463032-C40C-40BD-993C-19E5E68A1AD0}" name="Table_1214151617181920212223242526272829303132333435363738394041424344454647484951525355565758596061626364656667686970717273747576777879808182838485868788899091929394959697" displayName="Table_1214151617181920212223242526272829303132333435363738394041424344454647484951525355565758596061626364656667686970717273747576777879808182838485868788899091929394959697" ref="I21:L159">
  <tableColumns count="4">
    <tableColumn id="1" xr3:uid="{F825D3C3-DE62-4705-85DB-D7BB3AD7BA93}" name="البيان"/>
    <tableColumn id="2" xr3:uid="{EF2956C6-C76B-4BF3-A1BD-705BD99367A7}" name="اللبناني"/>
    <tableColumn id="3" xr3:uid="{716BFD15-C2B1-4094-905A-FF852D1CE358}" name="الدولار"/>
    <tableColumn id="4" xr3:uid="{1B4AE03A-CCBB-4649-9F35-1DACFD9CB419}" name="مبيع $">
      <calculatedColumnFormula>'21-07'!$K22+('21-07'!$J22/90)</calculatedColumnFormula>
    </tableColumn>
  </tableColumns>
  <tableStyleInfo name="13-04-style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C6180034-FEA2-449A-86A4-9DE0B1584095}" name="Table_121415161718192021222324252627282930313233343536373839404142434445464748495152535556575859606162636465666768697071727374757677787980818283848586878889909192939495969798" displayName="Table_121415161718192021222324252627282930313233343536373839404142434445464748495152535556575859606162636465666768697071727374757677787980818283848586878889909192939495969798" ref="I21:L106">
  <tableColumns count="4">
    <tableColumn id="1" xr3:uid="{15B5E8D7-A7D7-48DE-901E-22A1AFB6F2E0}" name="البيان"/>
    <tableColumn id="2" xr3:uid="{3A2834D5-F025-4FC9-B591-1E6FF2712659}" name="اللبناني"/>
    <tableColumn id="3" xr3:uid="{23B8ED24-674F-4852-8583-CD4E5EF19C1C}" name="الدولار"/>
    <tableColumn id="4" xr3:uid="{ABF2C290-09F8-481F-90E9-251308F84922}" name="مبيع $">
      <calculatedColumnFormula>'22-07'!$K22+('22-07'!$J22/90)</calculatedColumnFormula>
    </tableColumn>
  </tableColumns>
  <tableStyleInfo name="13-04-style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4ACE0521-DBB6-4891-B493-2FBA08FF449B}" name="Table_12141516171819202122232425262728293031323334353637383940414243444546474849515253555657585960616263646566676869707172737475767778798081828384858687888990919293949596979899" displayName="Table_12141516171819202122232425262728293031323334353637383940414243444546474849515253555657585960616263646566676869707172737475767778798081828384858687888990919293949596979899" ref="I21:L141">
  <tableColumns count="4">
    <tableColumn id="1" xr3:uid="{6FA957FA-459A-47A5-BEC7-227FC5139FBB}" name="البيان"/>
    <tableColumn id="2" xr3:uid="{39AFA2B5-E9AC-46BE-A036-02639A3DCCFB}" name="اللبناني"/>
    <tableColumn id="3" xr3:uid="{3E51C845-8D70-445A-8815-C434E94DCC4B}" name="الدولار"/>
    <tableColumn id="4" xr3:uid="{141880D8-2BC2-43D2-8C79-180D05C04759}" name="مبيع $">
      <calculatedColumnFormula>'23-07'!$K22+('23-07'!$J22/90)</calculatedColumnFormula>
    </tableColumn>
  </tableColumns>
  <tableStyleInfo name="13-04-style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9D9EB7F0-F1D1-4A33-9183-1E3A01E33463}" name="Table_12141516171819202122232425262728293031323334353637383940414243444546474849515253555657585960616263646566676869707172737475767778798081828384858687888990919293949596979899100" displayName="Table_12141516171819202122232425262728293031323334353637383940414243444546474849515253555657585960616263646566676869707172737475767778798081828384858687888990919293949596979899100" ref="I21:L118">
  <tableColumns count="4">
    <tableColumn id="1" xr3:uid="{80D7BC12-F50F-4349-B626-1D4DC9F46EE8}" name="البيان"/>
    <tableColumn id="2" xr3:uid="{5F0919C5-8674-4D7D-B88D-C2A56AFE9837}" name="اللبناني"/>
    <tableColumn id="3" xr3:uid="{23219A88-F745-41CD-984C-2512D0E15336}" name="الدولار"/>
    <tableColumn id="4" xr3:uid="{FCE724A9-4057-41B5-8BB0-55D56328BFFD}" name="مبيع $">
      <calculatedColumnFormula>'24-07'!$K22+('24-07'!$J22/90)</calculatedColumnFormula>
    </tableColumn>
  </tableColumns>
  <tableStyleInfo name="13-04-style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24BB870-8F35-45EA-A47F-309B9C44F5AE}" name="Table_12141516171819202122232425262728293031323334353637383940414243444546474849515253555657585960616263646566676869707172737475767778798081828384858687888990919293949596979899100101" displayName="Table_12141516171819202122232425262728293031323334353637383940414243444546474849515253555657585960616263646566676869707172737475767778798081828384858687888990919293949596979899100101" ref="I21:L167">
  <tableColumns count="4">
    <tableColumn id="1" xr3:uid="{09FA62D6-9522-4290-B34B-1D5A613C6838}" name="البيان"/>
    <tableColumn id="2" xr3:uid="{4ACC3187-8FA8-428D-93CB-43BC4A506824}" name="اللبناني"/>
    <tableColumn id="3" xr3:uid="{A7C2BE44-EF71-4090-9E90-25D4670B5D12}" name="الدولار"/>
    <tableColumn id="4" xr3:uid="{EC77B4F6-4A51-4CB3-8B6C-384EC1BE17CA}" name="مبيع $">
      <calculatedColumnFormula>'25-07'!$K22+('25-07'!$J22/90)</calculatedColumnFormula>
    </tableColumn>
  </tableColumns>
  <tableStyleInfo name="13-04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3D023365-9881-4A06-99C8-AE56108997FF}" name="Table_12141516171819202122232425262728293031323334353637383940414243444546474849515253555657585960616263646566676869707172737475767778798081828384858687888990919293949596979899100101102" displayName="Table_12141516171819202122232425262728293031323334353637383940414243444546474849515253555657585960616263646566676869707172737475767778798081828384858687888990919293949596979899100101102" ref="I21:L156">
  <tableColumns count="4">
    <tableColumn id="1" xr3:uid="{61EDDDA2-26CC-41F1-96D2-67650AEDB355}" name="البيان"/>
    <tableColumn id="2" xr3:uid="{CB8E5106-F405-4089-8558-CD7559E08CDF}" name="اللبناني"/>
    <tableColumn id="3" xr3:uid="{CDF85FBD-D885-4FED-AA3A-C056760F84F7}" name="الدولار"/>
    <tableColumn id="4" xr3:uid="{4FD3C3E9-B262-4511-A3BA-2B7EC062A4A4}" name="مبيع $">
      <calculatedColumnFormula>'27-07'!$K22+('27-07'!$J22/90)</calculatedColumnFormula>
    </tableColumn>
  </tableColumns>
  <tableStyleInfo name="13-04-style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ADA16C1C-25C1-47A7-A581-6723A4046EDE}" name="Table_12141516171819202122232425262728293031323334353637383940414243444546474849515253555657585960616263646566676869707172737475767778798081828384858687888990919293949596979899100101102103" displayName="Table_12141516171819202122232425262728293031323334353637383940414243444546474849515253555657585960616263646566676869707172737475767778798081828384858687888990919293949596979899100101102103" ref="I21:L128">
  <tableColumns count="4">
    <tableColumn id="1" xr3:uid="{6FB2D23D-E732-44C6-9C83-BD9603B4DF5E}" name="البيان"/>
    <tableColumn id="2" xr3:uid="{72E0DE40-BF8E-4731-9D7D-6C4A558F5132}" name="اللبناني"/>
    <tableColumn id="3" xr3:uid="{A77AF904-E2F3-495A-BE1B-6DD7424F962E}" name="الدولار"/>
    <tableColumn id="4" xr3:uid="{B62FC3DD-5396-42EE-A907-26E2DDB9B7CD}" name="مبيع $">
      <calculatedColumnFormula>'28-07'!$K22+('28-07'!$J22/90)</calculatedColumnFormula>
    </tableColumn>
  </tableColumns>
  <tableStyleInfo name="13-04-style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7636B3E3-2AC7-451B-8F08-DAF5197DC350}" name="Table_12141516171819202122232425262728293031323334353637383940414243444546474849515253555657585960616263646566676869707172737475767778798081828384858687888990919293949596979899100101102103104" displayName="Table_12141516171819202122232425262728293031323334353637383940414243444546474849515253555657585960616263646566676869707172737475767778798081828384858687888990919293949596979899100101102103104" ref="I21:L147">
  <tableColumns count="4">
    <tableColumn id="1" xr3:uid="{CF1805D7-6CDA-43AE-9FE7-6C66A29B18A7}" name="البيان"/>
    <tableColumn id="2" xr3:uid="{7CF5649F-341A-4922-A4B4-6C3C6FBE96F6}" name="اللبناني"/>
    <tableColumn id="3" xr3:uid="{8D1FB6DF-8732-4585-A942-DC3AA6163224}" name="الدولار"/>
    <tableColumn id="4" xr3:uid="{3E77C48C-747F-4CEB-8389-395D65750EAB}" name="مبيع $">
      <calculatedColumnFormula>'29-07'!$K22+('29-07'!$J22/90)</calculatedColumnFormula>
    </tableColumn>
  </tableColumns>
  <tableStyleInfo name="13-04-style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4CB14A6-06A6-411E-9D89-7F0BA16AE759}" name="Table_12141516171819202122232425262728293031323334353637383940414243444546474849515253555657585960616263646566676869707172737475767778798081828384858687888990919293949596979899100101102103104105" displayName="Table_12141516171819202122232425262728293031323334353637383940414243444546474849515253555657585960616263646566676869707172737475767778798081828384858687888990919293949596979899100101102103104105" ref="I21:L166">
  <tableColumns count="4">
    <tableColumn id="1" xr3:uid="{8529FD38-5C06-4D5B-AF3B-96E6A008D0A8}" name="البيان"/>
    <tableColumn id="2" xr3:uid="{CFB19D25-A631-4836-9641-872B5CCB781C}" name="اللبناني"/>
    <tableColumn id="3" xr3:uid="{0F51A763-C61A-48B5-97BE-C73A34D1F3B4}" name="الدولار"/>
    <tableColumn id="4" xr3:uid="{3EFC4EF6-9F66-4F88-B376-3BF327411F12}" name="مبيع $">
      <calculatedColumnFormula>'30-07'!$K22+('30-07'!$J22/90)</calculatedColumnFormula>
    </tableColumn>
  </tableColumns>
  <tableStyleInfo name="13-04-style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52D57763-B4A4-44B9-9CBC-6BC706CA54E1}" name="Table_12141516171819202122232425262728293031323334353637383940414243444546474849515253555657585960616263646566676869707172737475767778798081828384858687888990919293949596979899100101102103104105106" displayName="Table_12141516171819202122232425262728293031323334353637383940414243444546474849515253555657585960616263646566676869707172737475767778798081828384858687888990919293949596979899100101102103104105106" ref="I21:L119">
  <tableColumns count="4">
    <tableColumn id="1" xr3:uid="{3DDBFF23-BBAC-417D-8334-A9EAAB478B26}" name="البيان"/>
    <tableColumn id="2" xr3:uid="{19ED869B-ECCC-472B-9DA5-FE68E689E018}" name="اللبناني"/>
    <tableColumn id="3" xr3:uid="{FFAD3CFB-0308-4482-8AE4-5F8F8F230EF7}" name="الدولار"/>
    <tableColumn id="4" xr3:uid="{81035A86-8561-43C3-8489-A8DCC75B0490}" name="مبيع $">
      <calculatedColumnFormula>'31-07'!$K22+('31-07'!$J22/90)</calculatedColumnFormula>
    </tableColumn>
  </tableColumns>
  <tableStyleInfo name="13-04-style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7A1E1F2-5C92-430F-B9A2-CFA479FB4F1A}" name="Table_12141516171819202122232425262728293031323334353637383940414243444546474849515253555657585960616263646566676869707172737475767778798081828384858687888990919293949596979899100101102103104105106107" displayName="Table_12141516171819202122232425262728293031323334353637383940414243444546474849515253555657585960616263646566676869707172737475767778798081828384858687888990919293949596979899100101102103104105106107" ref="I21:L124">
  <tableColumns count="4">
    <tableColumn id="1" xr3:uid="{E62B1A17-375F-4652-B401-C7681E782819}" name="البيان"/>
    <tableColumn id="2" xr3:uid="{8233DBA8-255A-4A97-9D75-B825110C1C59}" name="اللبناني"/>
    <tableColumn id="3" xr3:uid="{1561CF19-E4F5-4455-A34D-7F85A7D431EC}" name="الدولار"/>
    <tableColumn id="4" xr3:uid="{E8D2ABDC-3ABD-46BC-962A-A8A0BFEAE538}" name="مبيع $">
      <calculatedColumnFormula>'01-08'!$K22+('01-08'!$J22/90)</calculatedColumnFormula>
    </tableColumn>
  </tableColumns>
  <tableStyleInfo name="13-04-style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C62419EE-5C98-4797-BB21-3D9EBCD6698B}" name="Table_12141516171819202122232425262728293031323334353637383940414243444546474849515253555657585960616263646566676869707172737475767778798081828384858687888990919293949596979899100101102103104105106107108" displayName="Table_12141516171819202122232425262728293031323334353637383940414243444546474849515253555657585960616263646566676869707172737475767778798081828384858687888990919293949596979899100101102103104105106107108" ref="I21:L143">
  <tableColumns count="4">
    <tableColumn id="1" xr3:uid="{EF298251-66D7-4E87-92F5-2FA1D836138A}" name="البيان"/>
    <tableColumn id="2" xr3:uid="{E17CC1CB-3A20-499C-A8F6-13986DEF58B2}" name="اللبناني"/>
    <tableColumn id="3" xr3:uid="{39DE97C4-8CEB-46F3-8B16-F498213570FC}" name="الدولار"/>
    <tableColumn id="4" xr3:uid="{9F0C2FC7-0CBB-4EA1-BC4B-ADB2C7C1D43B}" name="مبيع $">
      <calculatedColumnFormula>'03-08'!$K22+('03-08'!$J22/90)</calculatedColumnFormula>
    </tableColumn>
  </tableColumns>
  <tableStyleInfo name="13-04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F516E4B3-9B88-47CC-9424-46519809E20D}" name="Table_12141516171819202122232425262728293031323334353637383940414243444546474849515253555657585960616263646566676869707172737475767778798081828384858687888990919293949596979899100101102103104105106107108109" displayName="Table_12141516171819202122232425262728293031323334353637383940414243444546474849515253555657585960616263646566676869707172737475767778798081828384858687888990919293949596979899100101102103104105106107108109" ref="I21:L141">
  <tableColumns count="4">
    <tableColumn id="1" xr3:uid="{A415970C-2EB6-4DF2-B64A-EF61601F6BC8}" name="البيان"/>
    <tableColumn id="2" xr3:uid="{22F8690D-C8E1-4CF7-8B03-7FD6397EFF60}" name="اللبناني"/>
    <tableColumn id="3" xr3:uid="{43E13320-7EBB-46B1-97AC-C656F53962FC}" name="الدولار"/>
    <tableColumn id="4" xr3:uid="{935B8AD6-1D16-4210-8C6E-D62746367C62}" name="مبيع $">
      <calculatedColumnFormula>'04-08'!$K22+('04-08'!$J22/90)</calculatedColumnFormula>
    </tableColumn>
  </tableColumns>
  <tableStyleInfo name="13-04-style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C6724F8C-DFCA-4A99-8011-D584B4BD2370}" name="Table_12141516171819202122232425262728293031323334353637383940414243444546474849515253555657585960616263646566676869707172737475767778798081828384858687888990919293949596979899100101102103104105106107108109110" displayName="Table_12141516171819202122232425262728293031323334353637383940414243444546474849515253555657585960616263646566676869707172737475767778798081828384858687888990919293949596979899100101102103104105106107108109110" ref="I21:L158">
  <tableColumns count="4">
    <tableColumn id="1" xr3:uid="{FF312272-6E78-44CB-8BAF-872DBCB4218E}" name="البيان"/>
    <tableColumn id="2" xr3:uid="{EA6E487F-F066-4BBF-A6D3-183C437ACF3B}" name="اللبناني"/>
    <tableColumn id="3" xr3:uid="{1137A2CE-B1D2-4F3D-B43F-EF81B1FD252F}" name="الدولار"/>
    <tableColumn id="4" xr3:uid="{34BDAA41-69BF-40A9-AD0C-D819E8593197}" name="مبيع $">
      <calculatedColumnFormula>'05-08'!$K22+('05-08'!$J22/90)</calculatedColumnFormula>
    </tableColumn>
  </tableColumns>
  <tableStyleInfo name="13-04-style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77FAD34E-886C-4883-AA5A-11164A0E128B}" name="Table_12141516171819202122232425262728293031323334353637383940414243444546474849515253555657585960616263646566676869707172737475767778798081828384858687888990919293949596979899100101102103104105106107108109110111" displayName="Table_12141516171819202122232425262728293031323334353637383940414243444546474849515253555657585960616263646566676869707172737475767778798081828384858687888990919293949596979899100101102103104105106107108109110111" ref="I21:L129">
  <tableColumns count="4">
    <tableColumn id="1" xr3:uid="{C831BF53-75E5-4057-A8A5-1E896F58CE7A}" name="البيان"/>
    <tableColumn id="2" xr3:uid="{370106ED-3AD5-4CD9-80BE-98A70860352E}" name="اللبناني"/>
    <tableColumn id="3" xr3:uid="{56281CCE-713A-45B4-B2A3-2260D2AB4C5D}" name="الدولار"/>
    <tableColumn id="4" xr3:uid="{4B5CEE4C-2B96-41B6-8FF9-030DA8DA1F0D}" name="مبيع $">
      <calculatedColumnFormula>'06-08'!$K22+('06-08'!$J22/90)</calculatedColumnFormula>
    </tableColumn>
  </tableColumns>
  <tableStyleInfo name="13-04-style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B72C923E-49F3-410B-99FC-8E12D8EE37B0}" name="Table_12141516171819202122232425262728293031323334353637383940414243444546474849515253555657585960616263646566676869707172737475767778798081828384858687888990919293949596979899100101102103104105106107108109110111112" displayName="Table_12141516171819202122232425262728293031323334353637383940414243444546474849515253555657585960616263646566676869707172737475767778798081828384858687888990919293949596979899100101102103104105106107108109110111112" ref="I21:L141">
  <tableColumns count="4">
    <tableColumn id="1" xr3:uid="{902DAF74-F2B1-4F5E-BEA9-0055DC46E982}" name="البيان"/>
    <tableColumn id="2" xr3:uid="{F325A998-9E5F-4864-AC5F-589AABC329FA}" name="اللبناني"/>
    <tableColumn id="3" xr3:uid="{CCF5E7E9-8E45-4C11-B709-2359108431EE}" name="الدولار"/>
    <tableColumn id="4" xr3:uid="{701FA8D2-F185-419B-B4D1-40D168001B00}" name="مبيع $">
      <calculatedColumnFormula>'07-08'!$K22+('07-08'!$J22/90)</calculatedColumnFormula>
    </tableColumn>
  </tableColumns>
  <tableStyleInfo name="13-04-style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DAA6557-4934-4D80-B14B-D07A1AD5924B}" name="Table_12141516171819202122232425262728293031323334353637383940414243444546474849515253555657585960616263646566676869707172737475767778798081828384858687888990919293949596979899100101102103104105106107108109110111112113" displayName="Table_12141516171819202122232425262728293031323334353637383940414243444546474849515253555657585960616263646566676869707172737475767778798081828384858687888990919293949596979899100101102103104105106107108109110111112113" ref="I21:L151">
  <tableColumns count="4">
    <tableColumn id="1" xr3:uid="{2C5B8D8F-C73E-4082-BCCA-A89AFAF9427B}" name="البيان"/>
    <tableColumn id="2" xr3:uid="{FFE21492-0219-44AA-8CAA-FAF9B8E18D3C}" name="اللبناني"/>
    <tableColumn id="3" xr3:uid="{0BF68E63-9F92-4A0A-AE19-26608420705D}" name="الدولار"/>
    <tableColumn id="4" xr3:uid="{8FADA97C-B383-4B65-B574-01C348D068F8}" name="مبيع $">
      <calculatedColumnFormula>'08-08'!$K22+('08-08'!$J22/90)</calculatedColumnFormula>
    </tableColumn>
  </tableColumns>
  <tableStyleInfo name="13-04-style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7633EB8D-EB75-491A-91EC-9CA3290463D6}" name="Table_12141516171819202122232425262728293031323334353637383940414243444546474849515253555657585960616263646566676869707172737475767778798081828384858687888990919293949596979899100101102103104105106107108109110111112113114" displayName="Table_12141516171819202122232425262728293031323334353637383940414243444546474849515253555657585960616263646566676869707172737475767778798081828384858687888990919293949596979899100101102103104105106107108109110111112113114" ref="I21:L152">
  <tableColumns count="4">
    <tableColumn id="1" xr3:uid="{1721B850-89F4-4EE4-BC75-B7D5956FA96A}" name="البيان"/>
    <tableColumn id="2" xr3:uid="{73F1F806-8402-42E8-BB04-DFB0B4DD98F1}" name="اللبناني"/>
    <tableColumn id="3" xr3:uid="{807D5A07-BEA0-4CB9-AAC0-84BA5BE14A30}" name="الدولار"/>
    <tableColumn id="4" xr3:uid="{257A7929-AA3A-4191-BF16-BFA706BC8C49}" name="مبيع $">
      <calculatedColumnFormula>'10-08'!$K22+('10-08'!$J22/90)</calculatedColumnFormula>
    </tableColumn>
  </tableColumns>
  <tableStyleInfo name="13-04-style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6C2FA644-906F-4538-B6DB-2DE3821DE19E}" name="Table_12141516171819202122232425262728293031323334353637383940414243444546474849515253555657585960616263646566676869707172737475767778798081828384858687888990919293949596979899100101102103104105106107108109110111112113114115" displayName="Table_12141516171819202122232425262728293031323334353637383940414243444546474849515253555657585960616263646566676869707172737475767778798081828384858687888990919293949596979899100101102103104105106107108109110111112113114115" ref="I21:L120">
  <tableColumns count="4">
    <tableColumn id="1" xr3:uid="{82595F54-8329-45CC-9297-07E718D72C5E}" name="البيان"/>
    <tableColumn id="2" xr3:uid="{324FA717-442E-4C81-BAB6-7B6082A37A1E}" name="اللبناني"/>
    <tableColumn id="3" xr3:uid="{143CE919-BA01-4924-B168-5B2A4471415C}" name="الدولار"/>
    <tableColumn id="4" xr3:uid="{DE879D34-9334-453B-ADBC-9B29A9DFED5D}" name="مبيع $">
      <calculatedColumnFormula>'11-08'!$K22+('11-08'!$J22/90)</calculatedColumnFormula>
    </tableColumn>
  </tableColumns>
  <tableStyleInfo name="13-04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B412B6ED-6C3E-4606-9291-6707A48168B2}" name="Table_12141516171819202122232425262728293031323334353637383940414243444546474849515253555657585960616263646566676869707172737475767778798081828384858687888990919293949596979899100101102103104105106107108109110111112113114115116" displayName="Table_12141516171819202122232425262728293031323334353637383940414243444546474849515253555657585960616263646566676869707172737475767778798081828384858687888990919293949596979899100101102103104105106107108109110111112113114115116" ref="I21:L124">
  <tableColumns count="4">
    <tableColumn id="1" xr3:uid="{82CC14B7-DE6A-459B-A994-68141650DADD}" name="البيان"/>
    <tableColumn id="2" xr3:uid="{692F3C43-AF85-403E-81D8-A6D7899E2D4C}" name="اللبناني"/>
    <tableColumn id="3" xr3:uid="{A2D0ED32-D470-471C-8FDD-5DD894268BD0}" name="الدولار"/>
    <tableColumn id="4" xr3:uid="{8D2F692F-421E-4BC5-8C31-1C8991E93F9B}" name="مبيع $">
      <calculatedColumnFormula>'12-08'!$K22+('12-08'!$J22/90)</calculatedColumnFormula>
    </tableColumn>
  </tableColumns>
  <tableStyleInfo name="13-04-style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12D0898-7532-466D-81A6-E334F189D593}" name="Table_12141516171819202122232425262728293031323334353637383940414243444546474849515253555657585960616263646566676869707172737475767778798081828384858687888990919293949596979899100101102103104105106107108109110111112113114115116117" displayName="Table_12141516171819202122232425262728293031323334353637383940414243444546474849515253555657585960616263646566676869707172737475767778798081828384858687888990919293949596979899100101102103104105106107108109110111112113114115116117" ref="I21:L113">
  <tableColumns count="4">
    <tableColumn id="1" xr3:uid="{B3C1AD2E-FBAF-429B-8A77-DF5A84C27289}" name="البيان"/>
    <tableColumn id="2" xr3:uid="{8346DB2E-5C74-460D-86BD-C99D8F015271}" name="اللبناني"/>
    <tableColumn id="3" xr3:uid="{197585B3-6023-4B19-A801-8087C4552883}" name="الدولار"/>
    <tableColumn id="4" xr3:uid="{223E9825-D55B-4A43-B089-2621F3E490D7}" name="مبيع $">
      <calculatedColumnFormula>'13-08'!$K22+('13-08'!$J22/90)</calculatedColumnFormula>
    </tableColumn>
  </tableColumns>
  <tableStyleInfo name="13-04-style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FB8104A3-1382-403E-801A-F2BA95FA0099}" name="Table_12141516171819202122232425262728293031323334353637383940414243444546474849515253555657585960616263646566676869707172737475767778798081828384858687888990919293949596979899100101102103104105106107108109110111112113114115116117118" displayName="Table_12141516171819202122232425262728293031323334353637383940414243444546474849515253555657585960616263646566676869707172737475767778798081828384858687888990919293949596979899100101102103104105106107108109110111112113114115116117118" ref="I21:L144">
  <tableColumns count="4">
    <tableColumn id="1" xr3:uid="{BE9A2108-4F25-4144-A56C-04CB46F70E11}" name="البيان"/>
    <tableColumn id="2" xr3:uid="{5AB69AF9-DD7C-4525-8FF1-8F9ED7485B7F}" name="اللبناني"/>
    <tableColumn id="3" xr3:uid="{B1B27013-2BDD-401C-A970-6D6612B383C8}" name="الدولار"/>
    <tableColumn id="4" xr3:uid="{08E9BA5F-6B4E-4779-9FBF-57438CC07E2E}" name="مبيع $">
      <calculatedColumnFormula>'14-08'!$K22+('14-08'!$J22/90)</calculatedColumnFormula>
    </tableColumn>
  </tableColumns>
  <tableStyleInfo name="13-04-style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C1B62364-BC11-42A3-8FC6-8F28082BDA31}" name="Table_12141516171819202122232425262728293031323334353637383940414243444546474849515253555657585960616263646566676869707172737475767778798081828384858687888990919293949596979899100101102103104105106107108109110111112113114115116117118119" displayName="Table_12141516171819202122232425262728293031323334353637383940414243444546474849515253555657585960616263646566676869707172737475767778798081828384858687888990919293949596979899100101102103104105106107108109110111112113114115116117118119" ref="I21:L129">
  <tableColumns count="4">
    <tableColumn id="1" xr3:uid="{93DAF3BE-C15B-4A0F-8E57-BBD4F70ED4C0}" name="البيان"/>
    <tableColumn id="2" xr3:uid="{78FBCA79-EF62-449F-88CB-BAB150F7CD1E}" name="اللبناني"/>
    <tableColumn id="3" xr3:uid="{70E90376-7C9D-4FC8-8592-48020B2ADA41}" name="الدولار"/>
    <tableColumn id="4" xr3:uid="{30D347D9-BA7F-4AFC-9A58-250C9013B3B6}" name="مبيع $">
      <calculatedColumnFormula>'15-08'!$K22+('15-08'!$J22/90)</calculatedColumnFormula>
    </tableColumn>
  </tableColumns>
  <tableStyleInfo name="13-04-style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DFC7325D-A638-4FB3-A5F1-AF5EA92A0FA3}" name="Table_12141516171819202122232425262728293031323334353637383940414243444546474849515253555657585960616263646566676869707172737475767778798081828384858687888990919293949596979899100101102103104105106107108109110111112113114115116117118119120" displayName="Table_12141516171819202122232425262728293031323334353637383940414243444546474849515253555657585960616263646566676869707172737475767778798081828384858687888990919293949596979899100101102103104105106107108109110111112113114115116117118119120" ref="I21:L173">
  <tableColumns count="4">
    <tableColumn id="1" xr3:uid="{50269990-05B9-4598-9F55-8594DFC7E4EC}" name="البيان"/>
    <tableColumn id="2" xr3:uid="{EAA148B2-1520-4B26-AC06-DF3BFC6FFB1E}" name="اللبناني"/>
    <tableColumn id="3" xr3:uid="{14EB671F-C2DC-48A6-8FA7-22FDFC9A084E}" name="الدولار"/>
    <tableColumn id="4" xr3:uid="{77E224FF-0408-4740-B4AE-6A588B5A3091}" name="مبيع $">
      <calculatedColumnFormula>'17-08'!$K22+('17-08'!$J22/90)</calculatedColumnFormula>
    </tableColumn>
  </tableColumns>
  <tableStyleInfo name="13-04-style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EF3F8F67-9088-4307-BF64-7BC51A3E157F}" name="Table_12141516171819202122232425262728293031323334353637383940414243444546474849515253555657585960616263646566676869707172737475767778798081828384858687888990919293949596979899100101102103104105106107108109110111112113114115116117118119120121" displayName="Table_12141516171819202122232425262728293031323334353637383940414243444546474849515253555657585960616263646566676869707172737475767778798081828384858687888990919293949596979899100101102103104105106107108109110111112113114115116117118119120121" ref="I21:L145">
  <tableColumns count="4">
    <tableColumn id="1" xr3:uid="{BA66F17D-BC93-4F8A-8FB4-2F9CD77EF227}" name="البيان"/>
    <tableColumn id="2" xr3:uid="{4CD88C18-8D88-46D7-826D-79F966E54C32}" name="اللبناني"/>
    <tableColumn id="3" xr3:uid="{F903E375-985F-401C-96DC-A97DCC776C1C}" name="الدولار"/>
    <tableColumn id="4" xr3:uid="{0A3A5756-78F3-4752-A069-807C01DD7AB9}" name="مبيع $">
      <calculatedColumnFormula>'18-08'!$K22+('18-08'!$J22/90)</calculatedColumnFormula>
    </tableColumn>
  </tableColumns>
  <tableStyleInfo name="13-04-style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5A18C684-7361-4C9F-816F-916EC797496D}" name="Table_12141516171819202122232425262728293031323334353637383940414243444546474849515253555657585960616263646566676869707172737475767778798081828384858687888990919293949596979899100101102103104105106107108109110111112113114115116117118119120121122" displayName="Table_12141516171819202122232425262728293031323334353637383940414243444546474849515253555657585960616263646566676869707172737475767778798081828384858687888990919293949596979899100101102103104105106107108109110111112113114115116117118119120121122" ref="I21:L129">
  <tableColumns count="4">
    <tableColumn id="1" xr3:uid="{5F5B99BD-5CCF-48A8-A650-1A788E2FB139}" name="البيان"/>
    <tableColumn id="2" xr3:uid="{327D866C-0BB9-4BAA-81CE-3C94743EAB08}" name="اللبناني"/>
    <tableColumn id="3" xr3:uid="{F3566D10-8F7D-4BBC-9014-065D7F0AE5DB}" name="الدولار"/>
    <tableColumn id="4" xr3:uid="{635D920B-B2E3-4DCE-99A5-F4F23F1E6F90}" name="مبيع $">
      <calculatedColumnFormula>'19-08'!$K22+('19-08'!$J22/90)</calculatedColumnFormula>
    </tableColumn>
  </tableColumns>
  <tableStyleInfo name="13-04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EEB0799C-9941-4ADD-B7A1-0F720B88301F}" name="Table_12141516171819202122232425262728293031323334353637383940414243444546474849515253555657585960616263646566676869707172737475767778798081828384858687888990919293949596979899100101102103104105106107108109110111112113114115116117118119120121122123" displayName="Table_12141516171819202122232425262728293031323334353637383940414243444546474849515253555657585960616263646566676869707172737475767778798081828384858687888990919293949596979899100101102103104105106107108109110111112113114115116117118119120121122123" ref="I21:L140">
  <tableColumns count="4">
    <tableColumn id="1" xr3:uid="{0F7B17D6-F2CD-4A7D-9F32-0CC0B321AFE5}" name="البيان"/>
    <tableColumn id="2" xr3:uid="{D43306CE-33D0-43B4-A41F-90FAE2F2A733}" name="اللبناني"/>
    <tableColumn id="3" xr3:uid="{7CE0097E-ECF7-450A-9854-3B0C55B3BFD2}" name="الدولار"/>
    <tableColumn id="4" xr3:uid="{99B2C4E6-E29B-4F38-979E-669760B9F464}" name="مبيع $">
      <calculatedColumnFormula>'20-08'!$K22+('20-08'!$J22/90)</calculatedColumnFormula>
    </tableColumn>
  </tableColumns>
  <tableStyleInfo name="13-04-style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9E02BB4D-9AAE-454F-A7E9-83E73102D7CE}" name="Table_12141516171819202122232425262728293031323334353637383940414243444546474849515253555657585960616263646566676869707172737475767778798081828384858687888990919293949596979899100101102103104105106107108109110111112113114115116117118119120121122123124" displayName="Table_12141516171819202122232425262728293031323334353637383940414243444546474849515253555657585960616263646566676869707172737475767778798081828384858687888990919293949596979899100101102103104105106107108109110111112113114115116117118119120121122123124" ref="I21:L131">
  <tableColumns count="4">
    <tableColumn id="1" xr3:uid="{4973362A-AC26-4BE1-B4A2-B012C250717C}" name="البيان"/>
    <tableColumn id="2" xr3:uid="{6AC860C3-79A0-4251-9392-59928E4482F2}" name="اللبناني"/>
    <tableColumn id="3" xr3:uid="{F396946D-EB79-4D19-9D48-D011443A5D57}" name="الدولار"/>
    <tableColumn id="4" xr3:uid="{57B30440-E6BE-4DC7-ADDB-F7002B18005A}" name="مبيع $">
      <calculatedColumnFormula>'21-08'!$K22+('21-08'!$J22/90)</calculatedColumnFormula>
    </tableColumn>
  </tableColumns>
  <tableStyleInfo name="13-04-style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5F7BB3-468A-46E3-89E5-77CBAF367DBE}" name="Table_12141516171819202122232425262728293031323334353637383940414243444546474849515253555657585960616263646566676869707172737475767778798081828384858687888990919293949596979899100101102103104105106107108109110111112113114115116117118119120121122123124125" displayName="Table_12141516171819202122232425262728293031323334353637383940414243444546474849515253555657585960616263646566676869707172737475767778798081828384858687888990919293949596979899100101102103104105106107108109110111112113114115116117118119120121122123124125" ref="I21:L153">
  <tableColumns count="4">
    <tableColumn id="1" xr3:uid="{895A6EF3-BCDA-4380-893F-EDED0A6F63E8}" name="البيان"/>
    <tableColumn id="2" xr3:uid="{E18E2E62-E5B0-4972-A8D5-96E5D0BDDB38}" name="اللبناني"/>
    <tableColumn id="3" xr3:uid="{54472BA8-CF37-45AE-BAE3-BC56B9B9F357}" name="الدولار"/>
    <tableColumn id="4" xr3:uid="{C8480665-B55B-4B58-AE8A-FA8A8D4BFC52}" name="مبيع $">
      <calculatedColumnFormula>'22-08'!$K22+('22-08'!$J22/90)</calculatedColumnFormula>
    </tableColumn>
  </tableColumns>
  <tableStyleInfo name="13-04-style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1DC7B01E-AF30-4924-A283-E194E5BFA7A6}" name="Table_12141516171819202122232425262728293031323334353637383940414243444546474849515253555657585960616263646566676869707172737475767778798081828384858687888990919293949596979899100101102103104105106107108109110111112113114115116117118119120121122123124126" displayName="Table_12141516171819202122232425262728293031323334353637383940414243444546474849515253555657585960616263646566676869707172737475767778798081828384858687888990919293949596979899100101102103104105106107108109110111112113114115116117118119120121122123124126" ref="I21:L151">
  <tableColumns count="4">
    <tableColumn id="1" xr3:uid="{1DEB4DF4-F0D5-4979-A8F9-133381A81B5C}" name="البيان"/>
    <tableColumn id="2" xr3:uid="{66FE9004-D950-48B3-81CA-006DE86A697B}" name="اللبناني"/>
    <tableColumn id="3" xr3:uid="{ADF27892-247D-456D-8B6B-F3143375A3F4}" name="الدولار"/>
    <tableColumn id="4" xr3:uid="{A4A7A730-7E10-4BB4-933A-607F58548692}" name="مبيع $">
      <calculatedColumnFormula>'24-08'!$K22+('24-08'!$J22/90)</calculatedColumnFormula>
    </tableColumn>
  </tableColumns>
  <tableStyleInfo name="13-04-style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D3B3B9E-59A7-4457-A044-12B5183CE088}" name="Table_12141516171819202122232425262728293031323334353637383940414243444546474849515253555657585960616263646566676869707172737475767778798081828384858687888990919293949596979899100101102103104105106107108109110111112113114115116117118119120121122123124127" displayName="Table_12141516171819202122232425262728293031323334353637383940414243444546474849515253555657585960616263646566676869707172737475767778798081828384858687888990919293949596979899100101102103104105106107108109110111112113114115116117118119120121122123124127" ref="I21:L135">
  <tableColumns count="4">
    <tableColumn id="1" xr3:uid="{78120324-1EA1-4289-8CFD-DD688890AEAC}" name="البيان"/>
    <tableColumn id="2" xr3:uid="{67299E0B-4B13-4355-989E-A06111FC1A8D}" name="اللبناني"/>
    <tableColumn id="3" xr3:uid="{9B22F2A7-A177-455D-9543-1899B235A39E}" name="الدولار"/>
    <tableColumn id="4" xr3:uid="{FABB9B05-CCC8-488D-BC20-C3519C6616A7}" name="مبيع $">
      <calculatedColumnFormula>'25-08'!$K22+('25-08'!$J22/90)</calculatedColumnFormula>
    </tableColumn>
  </tableColumns>
  <tableStyleInfo name="13-04-style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E3AD0E84-0310-4937-A778-436B9392B5B6}" name="Table_12141516171819202122232425262728293031323334353637383940414243444546474849515253555657585960616263646566676869707172737475767778798081828384858687888990919293949596979899100101102103104105106107108109110111112113114115116117118119120121122123124128" displayName="Table_12141516171819202122232425262728293031323334353637383940414243444546474849515253555657585960616263646566676869707172737475767778798081828384858687888990919293949596979899100101102103104105106107108109110111112113114115116117118119120121122123124128" ref="I21:L132">
  <tableColumns count="4">
    <tableColumn id="1" xr3:uid="{C1B406B4-6376-49CD-A3AD-75D2A072A478}" name="البيان"/>
    <tableColumn id="2" xr3:uid="{EE21C684-17CB-4B25-B0C3-20BAE35A73F9}" name="اللبناني"/>
    <tableColumn id="3" xr3:uid="{CAA67097-7197-4475-AC6F-A1A5C44DB745}" name="الدولار"/>
    <tableColumn id="4" xr3:uid="{9CBEEE2C-2E15-4946-882C-3E81571B6D09}" name="مبيع $">
      <calculatedColumnFormula>'26-08'!$K22+('26-08'!$J22/90)</calculatedColumnFormula>
    </tableColumn>
  </tableColumns>
  <tableStyleInfo name="13-04-style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67B8DADC-4A24-4AAA-A19E-2FED40BAE391}" name="Table_12141516171819202122232425262728293031323334353637383940414243444546474849515253555657585960616263646566676869707172737475767778798081828384858687888990919293949596979899100101102103104105106107108109110111112113114115116117118119120121122123124129" displayName="Table_12141516171819202122232425262728293031323334353637383940414243444546474849515253555657585960616263646566676869707172737475767778798081828384858687888990919293949596979899100101102103104105106107108109110111112113114115116117118119120121122123124129" ref="I21:L151">
  <tableColumns count="4">
    <tableColumn id="1" xr3:uid="{576F8EE9-EC6A-425A-962A-ACB013A4554D}" name="البيان"/>
    <tableColumn id="2" xr3:uid="{8C55E862-3F3D-45E4-BE44-25D86948A06D}" name="اللبناني"/>
    <tableColumn id="3" xr3:uid="{1B3C29DD-83FF-433A-94BA-32F10EE8A362}" name="الدولار"/>
    <tableColumn id="4" xr3:uid="{3170AC98-E1D8-46E9-9EF8-B76596495DA2}" name="مبيع $">
      <calculatedColumnFormula>'27-08'!$K22+('27-08'!$J22/90)</calculatedColumnFormula>
    </tableColumn>
  </tableColumns>
  <tableStyleInfo name="13-04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37477995-22F9-4ABC-B8B3-B2D102FBA2A1}" name="Table_12141516171819202122232425262728293031323334353637383940414243444546474849515253555657585960616263646566676869707172737475767778798081828384858687888990919293949596979899100101102103104105106107108109110111112113114115116117118119120121122123124130" displayName="Table_12141516171819202122232425262728293031323334353637383940414243444546474849515253555657585960616263646566676869707172737475767778798081828384858687888990919293949596979899100101102103104105106107108109110111112113114115116117118119120121122123124130" ref="I21:L122">
  <tableColumns count="4">
    <tableColumn id="1" xr3:uid="{EE29FAB5-376D-42DE-9D45-45D5EAAF1B2C}" name="البيان"/>
    <tableColumn id="2" xr3:uid="{FAB0D1E0-4248-488D-B708-B72FD1ECD1D4}" name="اللبناني" dataDxfId="412"/>
    <tableColumn id="3" xr3:uid="{5C70A124-C1CB-4CF7-A2D3-F49B13657AE5}" name="الدولار" dataDxfId="411"/>
    <tableColumn id="4" xr3:uid="{444D7EDE-12AD-4401-A726-9EAADACD9E2E}" name="مبيع $">
      <calculatedColumnFormula>'28-08'!$K22+('28-08'!$J22/90)</calculatedColumnFormula>
    </tableColumn>
  </tableColumns>
  <tableStyleInfo name="13-04-style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63F048ED-3215-4349-B91C-7ADC0713D2AB}" name="Table_12141516171819202122232425262728293031323334353637383940414243444546474849515253555657585960616263646566676869707172737475767778798081828384858687888990919293949596979899100101102103104105106107108109110111112113114115116117118119120121122123124131" displayName="Table_12141516171819202122232425262728293031323334353637383940414243444546474849515253555657585960616263646566676869707172737475767778798081828384858687888990919293949596979899100101102103104105106107108109110111112113114115116117118119120121122123124131" ref="I21:L136" headerRowDxfId="410" dataDxfId="409" totalsRowDxfId="408">
  <tableColumns count="4">
    <tableColumn id="1" xr3:uid="{D875D945-009E-4457-856C-CF9B12EFF414}" name="البيان" dataDxfId="407"/>
    <tableColumn id="2" xr3:uid="{9BCCA2F4-B3A6-4C5E-9110-74E893E9918F}" name="اللبناني" dataDxfId="406"/>
    <tableColumn id="3" xr3:uid="{F559415A-E084-4C08-AC54-26C38FCE0A1B}" name="الدولار" dataDxfId="405"/>
    <tableColumn id="4" xr3:uid="{0A17979F-D6E0-4D02-B3E3-35D9DFB8A1DE}" name="مبيع $" dataDxfId="404">
      <calculatedColumnFormula>'29-08'!$K22+('29-08'!$J22/90)</calculatedColumnFormula>
    </tableColumn>
  </tableColumns>
  <tableStyleInfo name="13-04-style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CE13EA3C-96B5-4005-8477-272778014433}" name="Table_12141516171819202122232425262728293031323334353637383940414243444546474849515253555657585960616263646566676869707172737475767778798081828384858687888990919293949596979899100101102103104105106107108109110111112113114115116117118119120121122123124132" displayName="Table_12141516171819202122232425262728293031323334353637383940414243444546474849515253555657585960616263646566676869707172737475767778798081828384858687888990919293949596979899100101102103104105106107108109110111112113114115116117118119120121122123124132" ref="I21:L119">
  <tableColumns count="4">
    <tableColumn id="1" xr3:uid="{0B664438-8F85-44DA-B196-AFB47A591E83}" name="البيان"/>
    <tableColumn id="2" xr3:uid="{B79E0F30-5D67-4B17-B375-63ADD7A21A31}" name="اللبناني" dataDxfId="403"/>
    <tableColumn id="3" xr3:uid="{4300E0F8-7205-4FE6-AC44-F3F6DAE2C9DB}" name="الدولار" dataDxfId="402"/>
    <tableColumn id="4" xr3:uid="{901702C4-6D71-4AED-A9E2-D0CC49826876}" name="مبيع $">
      <calculatedColumnFormula>'31-08'!$K22+('31-08'!$J22/90)</calculatedColumnFormula>
    </tableColumn>
  </tableColumns>
  <tableStyleInfo name="13-04-style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E8D042F2-5DEA-473D-A752-6219011F9E28}" name="Table_12141516171819202122232425262728293031323334353637383940414243444546474849515253555657585960616263646566676869707172737475767778798081828384858687888990919293949596979899100101102103104105106107108109110111112113114115116117118119120121122123124133" displayName="Table_12141516171819202122232425262728293031323334353637383940414243444546474849515253555657585960616263646566676869707172737475767778798081828384858687888990919293949596979899100101102103104105106107108109110111112113114115116117118119120121122123124133" ref="I21:L127">
  <tableColumns count="4">
    <tableColumn id="1" xr3:uid="{7880027F-F74F-4057-9C87-5D56784C1225}" name="البيان"/>
    <tableColumn id="2" xr3:uid="{CF1CD2C2-E85E-4C23-803F-21A018D9DBA9}" name="اللبناني" dataDxfId="401"/>
    <tableColumn id="3" xr3:uid="{37FA4EB2-C71B-471E-86D1-8FB1C8E41AD0}" name="الدولار" dataDxfId="400"/>
    <tableColumn id="4" xr3:uid="{B809596A-A9BA-4989-991A-99CF1F69FC6B}" name="مبيع $">
      <calculatedColumnFormula>'01-09'!$K22+('01-09'!$J22/90)</calculatedColumnFormula>
    </tableColumn>
  </tableColumns>
  <tableStyleInfo name="13-04-style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9B48452F-824A-4329-91B6-F6FC8CC1270A}" name="Table_12141516171819202122232425262728293031323334353637383940414243444546474849515253555657585960616263646566676869707172737475767778798081828384858687888990919293949596979899100101102103104105106107108109110111112113114115116117118119120121122123124134" displayName="Table_12141516171819202122232425262728293031323334353637383940414243444546474849515253555657585960616263646566676869707172737475767778798081828384858687888990919293949596979899100101102103104105106107108109110111112113114115116117118119120121122123124134" ref="I21:L161">
  <tableColumns count="4">
    <tableColumn id="1" xr3:uid="{A1024B61-907A-4827-AC3C-C379DA4B53FF}" name="البيان"/>
    <tableColumn id="2" xr3:uid="{399A305E-254D-4488-B9BF-A895F0F48893}" name="اللبناني" dataDxfId="399"/>
    <tableColumn id="3" xr3:uid="{666F2D82-0ED6-490E-BD01-5DE51D084EBA}" name="الدولار" dataDxfId="398"/>
    <tableColumn id="4" xr3:uid="{53088059-0095-4FA1-80B9-C203CFC5CFF7}" name="مبيع $">
      <calculatedColumnFormula>'02-09'!$K22+('02-09'!$J22/90)</calculatedColumnFormula>
    </tableColumn>
  </tableColumns>
  <tableStyleInfo name="13-04-style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5877D72-B0C4-4F18-8F7B-D0ED809FCF44}" name="Table_12141516171819202122232425262728293031323334353637383940414243444546474849515253555657585960616263646566676869707172737475767778798081828384858687888990919293949596979899100101102103104105106107108109110111112113114115116117118119120121122123124135" displayName="Table_12141516171819202122232425262728293031323334353637383940414243444546474849515253555657585960616263646566676869707172737475767778798081828384858687888990919293949596979899100101102103104105106107108109110111112113114115116117118119120121122123124135" ref="I21:L154">
  <tableColumns count="4">
    <tableColumn id="1" xr3:uid="{2BDD53BE-BD6F-42C4-892D-3ADF6715ECFA}" name="البيان"/>
    <tableColumn id="2" xr3:uid="{4E950481-25CC-414D-A8DB-D17F2F4A298F}" name="اللبناني" dataDxfId="397"/>
    <tableColumn id="3" xr3:uid="{9A054F4B-E189-4E8D-9F13-A5620C47FA22}" name="الدولار" dataDxfId="396"/>
    <tableColumn id="4" xr3:uid="{A7C9FB5F-1948-4277-8C20-8F76673AEACE}" name="مبيع $">
      <calculatedColumnFormula>'03-09'!$K22+('03-09'!$J22/90)</calculatedColumnFormula>
    </tableColumn>
  </tableColumns>
  <tableStyleInfo name="13-04-style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440CD8F1-B69D-432E-8D37-CD0C9A0D8C07}" name="Table_12141516171819202122232425262728293031323334353637383940414243444546474849515253555657585960616263646566676869707172737475767778798081828384858687888990919293949596979899100101102103104105106107108109110111112113114115116117118119120121122123124136" displayName="Table_12141516171819202122232425262728293031323334353637383940414243444546474849515253555657585960616263646566676869707172737475767778798081828384858687888990919293949596979899100101102103104105106107108109110111112113114115116117118119120121122123124136" ref="I21:L145">
  <tableColumns count="4">
    <tableColumn id="1" xr3:uid="{A0D5D4DB-81C3-4369-B8C9-01FDF9E29A54}" name="البيان"/>
    <tableColumn id="2" xr3:uid="{2BECBBEF-1FE8-458A-B155-D114EF4EBE23}" name="اللبناني" dataDxfId="395"/>
    <tableColumn id="3" xr3:uid="{F27ACE43-27E0-4537-BC4D-CFF9A92E73F9}" name="الدولار" dataDxfId="394"/>
    <tableColumn id="4" xr3:uid="{8EA2A061-218E-4267-A109-6C602EEB5FAD}" name="مبيع $">
      <calculatedColumnFormula>'04-09'!$K22+('04-09'!$J22/90)</calculatedColumnFormula>
    </tableColumn>
  </tableColumns>
  <tableStyleInfo name="13-04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37645E1-6541-4653-B3AB-2681B4978F53}" name="Table_12141516171819202122232425262728293031323334353637383940414243444546474849515253555657585960616263646566676869707172737475767778798081828384858687888990919293949596979899100101102103104105106107108109110111112113114115116117118119120121122123124137" displayName="Table_12141516171819202122232425262728293031323334353637383940414243444546474849515253555657585960616263646566676869707172737475767778798081828384858687888990919293949596979899100101102103104105106107108109110111112113114115116117118119120121122123124137" ref="I21:L136">
  <tableColumns count="4">
    <tableColumn id="1" xr3:uid="{EDC1F583-8BDB-4198-8291-9DA65FEE0B90}" name="البيان"/>
    <tableColumn id="2" xr3:uid="{90C98972-CD0C-4886-8303-4883BE333D2F}" name="اللبناني" dataDxfId="393"/>
    <tableColumn id="3" xr3:uid="{CBCA00DF-009D-496B-84C6-12F39AC8FB4A}" name="الدولار" dataDxfId="392"/>
    <tableColumn id="4" xr3:uid="{3122B86E-F044-4E89-9CDB-485E9621E364}" name="مبيع $">
      <calculatedColumnFormula>'05-09'!$K22+('05-09'!$J22/90)</calculatedColumnFormula>
    </tableColumn>
  </tableColumns>
  <tableStyleInfo name="13-04-style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346D1631-16A3-45C3-8BCD-8D2A1A6CEB19}" name="Table_12141516171819202122232425262728293031323334353637383940414243444546474849515253555657585960616263646566676869707172737475767778798081828384858687888990919293949596979899100101102103104105106107108109110111112113114115116117118119120121122123124138" displayName="Table_12141516171819202122232425262728293031323334353637383940414243444546474849515253555657585960616263646566676869707172737475767778798081828384858687888990919293949596979899100101102103104105106107108109110111112113114115116117118119120121122123124138" ref="I21:L165">
  <tableColumns count="4">
    <tableColumn id="1" xr3:uid="{9B811F09-B12C-4576-947F-E4CF9148C6AF}" name="البيان"/>
    <tableColumn id="2" xr3:uid="{8112CD86-8EF4-41F9-8D9E-CFE412AE89F4}" name="اللبناني" dataDxfId="391"/>
    <tableColumn id="3" xr3:uid="{BFF337F7-3E33-4B53-9713-BA80ACEDD16E}" name="الدولار" dataDxfId="390"/>
    <tableColumn id="4" xr3:uid="{0446AF6D-3ECC-458B-83A2-D079795F79BA}" name="مبيع $">
      <calculatedColumnFormula>'07-09'!$K22+('07-09'!$J22/90)</calculatedColumnFormula>
    </tableColumn>
  </tableColumns>
  <tableStyleInfo name="13-04-style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3067A5C7-314F-4326-978E-41B0248582F5}" name="Table_12141516171819202122232425262728293031323334353637383940414243444546474849515253555657585960616263646566676869707172737475767778798081828384858687888990919293949596979899100101102103104105106107108109110111112113114115116117118119120121122123124139" displayName="Table_12141516171819202122232425262728293031323334353637383940414243444546474849515253555657585960616263646566676869707172737475767778798081828384858687888990919293949596979899100101102103104105106107108109110111112113114115116117118119120121122123124139" ref="I21:L134">
  <tableColumns count="4">
    <tableColumn id="1" xr3:uid="{E4798E4A-9E25-42E0-94F5-18CD55F8B94B}" name="البيان"/>
    <tableColumn id="2" xr3:uid="{B95FCC61-4721-411A-AD28-076B19D7C0C8}" name="اللبناني" dataDxfId="389"/>
    <tableColumn id="3" xr3:uid="{9132C394-4ED9-4DEB-B198-0D716818D844}" name="الدولار" dataDxfId="388"/>
    <tableColumn id="4" xr3:uid="{F6E162B7-64A1-409C-87CE-74BE8E57EBC8}" name="مبيع $">
      <calculatedColumnFormula>'08-09'!$K22+('08-09'!$J22/90)</calculatedColumnFormula>
    </tableColumn>
  </tableColumns>
  <tableStyleInfo name="13-04-style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511FEF1B-3B13-45AC-AB1D-6F294D0ED7F2}" name="Table_12141516171819202122232425262728293031323334353637383940414243444546474849515253555657585960616263646566676869707172737475767778798081828384858687888990919293949596979899100101102103104105106107108109110111112113114115116117118119120121122123124140" displayName="Table_12141516171819202122232425262728293031323334353637383940414243444546474849515253555657585960616263646566676869707172737475767778798081828384858687888990919293949596979899100101102103104105106107108109110111112113114115116117118119120121122123124140" ref="I21:L108">
  <tableColumns count="4">
    <tableColumn id="1" xr3:uid="{9AD1F151-EE90-4019-9796-695CA51F684A}" name="البيان"/>
    <tableColumn id="2" xr3:uid="{357E9F41-DF7F-48B0-A0BD-D28719E095EC}" name="اللبناني" dataDxfId="387"/>
    <tableColumn id="3" xr3:uid="{CFC16E72-2557-45A4-8E7E-9FF63601495B}" name="الدولار" dataDxfId="386"/>
    <tableColumn id="4" xr3:uid="{38376384-67BB-4AC7-B6FB-C4198E13D4A0}" name="مبيع $">
      <calculatedColumnFormula>'09-09'!$K22+('09-09'!$J22/90)</calculatedColumnFormula>
    </tableColumn>
  </tableColumns>
  <tableStyleInfo name="13-04-style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4D30FBC9-8503-406C-BF97-8DBA0F1056BE}" name="Table_12141516171819202122232425262728293031323334353637383940414243444546474849515253555657585960616263646566676869707172737475767778798081828384858687888990919293949596979899100101102103104105106107108109110111112113114115116117118119120121122123124141" displayName="Table_12141516171819202122232425262728293031323334353637383940414243444546474849515253555657585960616263646566676869707172737475767778798081828384858687888990919293949596979899100101102103104105106107108109110111112113114115116117118119120121122123124141" ref="I21:L113">
  <tableColumns count="4">
    <tableColumn id="1" xr3:uid="{295D1618-C35D-444C-9870-D89EBD91E0F1}" name="البيان"/>
    <tableColumn id="2" xr3:uid="{B0C526D7-5BE3-4410-B648-C2CDF9D9CB3C}" name="اللبناني" dataDxfId="385"/>
    <tableColumn id="3" xr3:uid="{0CA272B3-EBC9-4A15-8512-5C483DC5FB84}" name="الدولار" dataDxfId="384"/>
    <tableColumn id="4" xr3:uid="{7F99F51F-BEBA-4CCC-ABB5-BF7C2FF7F9ED}" name="مبيع $">
      <calculatedColumnFormula>'10-09'!$K22+('10-09'!$J22/90)</calculatedColumnFormula>
    </tableColumn>
  </tableColumns>
  <tableStyleInfo name="13-04-style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F621D81D-9C42-4BE6-982D-40A9CC8ADC97}" name="Table_12141516171819202122232425262728293031323334353637383940414243444546474849515253555657585960616263646566676869707172737475767778798081828384858687888990919293949596979899100101102103104105106107108109110111112113114115116117118119120121122123124143" displayName="Table_12141516171819202122232425262728293031323334353637383940414243444546474849515253555657585960616263646566676869707172737475767778798081828384858687888990919293949596979899100101102103104105106107108109110111112113114115116117118119120121122123124143" ref="I21:L124">
  <tableColumns count="4">
    <tableColumn id="1" xr3:uid="{37F9947A-5431-48CE-A91B-006F99D63392}" name="البيان"/>
    <tableColumn id="2" xr3:uid="{4343668F-70C7-4DCC-BCB9-83883AB380BA}" name="اللبناني" dataDxfId="383"/>
    <tableColumn id="3" xr3:uid="{6849974E-7926-401B-8960-83A7C6221E69}" name="الدولار" dataDxfId="382"/>
    <tableColumn id="4" xr3:uid="{29F706B1-59E9-4E8D-A736-7F93162B43D3}" name="مبيع $">
      <calculatedColumnFormula>'11-09'!$K22+('11-09'!$J22/90)</calculatedColumnFormula>
    </tableColumn>
  </tableColumns>
  <tableStyleInfo name="13-04-style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7719D23-A1F2-4994-BA72-01425B4DBA30}" name="Table_12141516171819202122232425262728293031323334353637383940414243444546474849515253555657585960616263646566676869707172737475767778798081828384858687888990919293949596979899100101102103104105106107108109110111112113114115116117118119120121122123124144" displayName="Table_12141516171819202122232425262728293031323334353637383940414243444546474849515253555657585960616263646566676869707172737475767778798081828384858687888990919293949596979899100101102103104105106107108109110111112113114115116117118119120121122123124144" ref="I21:L140">
  <tableColumns count="4">
    <tableColumn id="1" xr3:uid="{F38985F6-B35F-4A04-90B7-F8CDDDD0C0C9}" name="البيان"/>
    <tableColumn id="2" xr3:uid="{FB50FC2C-E7DB-4E53-87EC-5DFCE528DFA5}" name="اللبناني" dataDxfId="381"/>
    <tableColumn id="3" xr3:uid="{A9B73AAC-7B96-4F92-BF93-EF862B52DAB9}" name="الدولار" dataDxfId="380"/>
    <tableColumn id="4" xr3:uid="{7BD32EAA-F285-42AB-A4EC-14121F570315}" name="مبيع $">
      <calculatedColumnFormula>'12-09'!$K22+('12-09'!$J22/90)</calculatedColumnFormula>
    </tableColumn>
  </tableColumns>
  <tableStyleInfo name="13-04-style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AC0FB0FB-8BC3-4104-A200-3A82BFCE0E0D}" name="Table_12141516171819202122232425262728293031323334353637383940414243444546474849515253555657585960616263646566676869707172737475767778798081828384858687888990919293949596979899100101102103104105106107108109110111112113114115116117118119120121122123124142" displayName="Table_12141516171819202122232425262728293031323334353637383940414243444546474849515253555657585960616263646566676869707172737475767778798081828384858687888990919293949596979899100101102103104105106107108109110111112113114115116117118119120121122123124142" ref="I21:L165">
  <tableColumns count="4">
    <tableColumn id="1" xr3:uid="{79483773-3744-4351-B0DB-4C51479919A2}" name="البيان"/>
    <tableColumn id="2" xr3:uid="{EEF441FC-DDA6-45C7-A280-9CB718274079}" name="اللبناني" dataDxfId="379"/>
    <tableColumn id="3" xr3:uid="{E270EF46-A5E5-44E7-9047-2B4CFFE85204}" name="الدولار" dataDxfId="378"/>
    <tableColumn id="4" xr3:uid="{4C37029E-657F-4A6E-BC5A-6FA04477198A}" name="مبيع $">
      <calculatedColumnFormula>'14-09'!$K22+('14-09'!$J22/90)</calculatedColumnFormula>
    </tableColumn>
  </tableColumns>
  <tableStyleInfo name="13-04-style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3D3AD65-B725-4341-8319-CA42A3CD7458}" name="Table_12141516171819202122232425262728293031323334353637383940414243444546474849515253555657585960616263646566676869707172737475767778798081828384858687888990919293949596979899100101102103104105106107108109110111112113114115116117118119120121122123124145" displayName="Table_12141516171819202122232425262728293031323334353637383940414243444546474849515253555657585960616263646566676869707172737475767778798081828384858687888990919293949596979899100101102103104105106107108109110111112113114115116117118119120121122123124145" ref="I21:L141">
  <tableColumns count="4">
    <tableColumn id="1" xr3:uid="{DA7881E9-F1E5-47BB-BFC0-7969B4BC68AC}" name="البيان"/>
    <tableColumn id="2" xr3:uid="{684ACEDE-ED31-498F-B07C-CF4189826234}" name="اللبناني" dataDxfId="377"/>
    <tableColumn id="3" xr3:uid="{E530D73A-9C86-4DFD-A572-0A7A3E7F257B}" name="الدولار" dataDxfId="376"/>
    <tableColumn id="4" xr3:uid="{FB9CACAC-38D8-4003-9245-C830DB3DC26E}" name="مبيع $">
      <calculatedColumnFormula>'15-09'!$K22+('15-09'!$J22/90)</calculatedColumnFormula>
    </tableColumn>
  </tableColumns>
  <tableStyleInfo name="13-04-style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F8CA03D5-BCD6-4A4C-ACA4-253AB7E49E06}" name="Table_12141516171819202122232425262728293031323334353637383940414243444546474849515253555657585960616263646566676869707172737475767778798081828384858687888990919293949596979899100101102103104105106107108109110111112113114115116117118119120121122123124146" displayName="Table_12141516171819202122232425262728293031323334353637383940414243444546474849515253555657585960616263646566676869707172737475767778798081828384858687888990919293949596979899100101102103104105106107108109110111112113114115116117118119120121122123124146" ref="I21:L169">
  <tableColumns count="4">
    <tableColumn id="1" xr3:uid="{C5C353EE-6BAB-4A7F-B870-BEB5512E4421}" name="البيان"/>
    <tableColumn id="2" xr3:uid="{BEB42637-E216-4252-8C3D-F34C861E2EDD}" name="اللبناني" dataDxfId="375"/>
    <tableColumn id="3" xr3:uid="{8C7D300C-DA5B-45A5-A7B0-618075ADABE7}" name="الدولار" dataDxfId="374"/>
    <tableColumn id="4" xr3:uid="{9D5F2D13-027E-47EE-AE82-9B12C08F3C53}" name="مبيع $">
      <calculatedColumnFormula>'16-09'!$K22+('16-09'!$J22/90)</calculatedColumnFormula>
    </tableColumn>
  </tableColumns>
  <tableStyleInfo name="13-04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F596117-2F2C-4FAF-9E41-7EAB8E7598E6}" name="Table_12141516171819202122232425262728293031323334353637383940414243444546474849515253555657585960616263646566676869707172737475767778798081828384858687888990919293949596979899100101102103104105106107108109110111112113114115116117118119120121122123124147" displayName="Table_12141516171819202122232425262728293031323334353637383940414243444546474849515253555657585960616263646566676869707172737475767778798081828384858687888990919293949596979899100101102103104105106107108109110111112113114115116117118119120121122123124147" ref="I21:L148">
  <tableColumns count="4">
    <tableColumn id="1" xr3:uid="{E8AC5BCA-B61D-4981-BDC4-76C7BCEC3E63}" name="البيان"/>
    <tableColumn id="2" xr3:uid="{C05BBD6A-BEE8-4EE3-9406-6FE9A84E0ED7}" name="اللبناني" dataDxfId="373"/>
    <tableColumn id="3" xr3:uid="{63881746-5B54-4398-AFCF-2A58DE2881E5}" name="الدولار" dataDxfId="372"/>
    <tableColumn id="4" xr3:uid="{6E1894AA-940A-4CDF-BA21-1A91763B8868}" name="مبيع $">
      <calculatedColumnFormula>'17-09'!$K22+('17-09'!$J22/90)</calculatedColumnFormula>
    </tableColumn>
  </tableColumns>
  <tableStyleInfo name="13-04-style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520CB4F1-59FE-4ECE-83C7-A3C6FD87669A}" name="Table_12141516171819202122232425262728293031323334353637383940414243444546474849515253555657585960616263646566676869707172737475767778798081828384858687888990919293949596979899100101102103104105106107108109110111112113114115116117118119120121122123124148" displayName="Table_12141516171819202122232425262728293031323334353637383940414243444546474849515253555657585960616263646566676869707172737475767778798081828384858687888990919293949596979899100101102103104105106107108109110111112113114115116117118119120121122123124148" ref="I21:L144">
  <tableColumns count="4">
    <tableColumn id="1" xr3:uid="{A16C1467-E6D8-43BA-97BD-29006A5AE0CB}" name="البيان"/>
    <tableColumn id="2" xr3:uid="{4B65CE45-C182-40FA-9507-CFDC0F251FCB}" name="اللبناني" dataDxfId="371"/>
    <tableColumn id="3" xr3:uid="{1A22A56B-093E-4C6C-92A7-13F1032906F1}" name="الدولار" dataDxfId="370"/>
    <tableColumn id="4" xr3:uid="{993C8102-F627-45B1-AB59-6A563D06E03B}" name="مبيع $">
      <calculatedColumnFormula>'18-09'!$K22+('18-09'!$J22/90)</calculatedColumnFormula>
    </tableColumn>
  </tableColumns>
  <tableStyleInfo name="13-04-style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98718BA-CC97-4398-8C42-013A59066483}" name="Table_12141516171819202122232425262728293031323334353637383940414243444546474849515253555657585960616263646566676869707172737475767778798081828384858687888990919293949596979899100101102103104105106107108109110111112113114115116117118119120121122123124149" displayName="Table_12141516171819202122232425262728293031323334353637383940414243444546474849515253555657585960616263646566676869707172737475767778798081828384858687888990919293949596979899100101102103104105106107108109110111112113114115116117118119120121122123124149" ref="I21:L131">
  <tableColumns count="4">
    <tableColumn id="1" xr3:uid="{6D6EF054-E928-4CB7-9C97-736FD1F45F4A}" name="البيان"/>
    <tableColumn id="2" xr3:uid="{67BDEE2B-E5D2-4D22-99FF-16E25CB3294F}" name="اللبناني" dataDxfId="369"/>
    <tableColumn id="3" xr3:uid="{A683A429-E176-4FC9-A77C-C3B554027C06}" name="الدولار" dataDxfId="368"/>
    <tableColumn id="4" xr3:uid="{A097934A-254F-4CE9-A2DB-A8C18E8BA8DE}" name="مبيع $">
      <calculatedColumnFormula>'19-09'!$K22+('19-09'!$J22/90)</calculatedColumnFormula>
    </tableColumn>
  </tableColumns>
  <tableStyleInfo name="13-04-style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F02B751E-40A8-42B0-A4C5-88F00F02DEF5}" name="Table_12141516171819202122232425262728293031323334353637383940414243444546474849515253555657585960616263646566676869707172737475767778798081828384858687888990919293949596979899100101102103104105106107108109110111112113114115116117118119120121122123124150" displayName="Table_12141516171819202122232425262728293031323334353637383940414243444546474849515253555657585960616263646566676869707172737475767778798081828384858687888990919293949596979899100101102103104105106107108109110111112113114115116117118119120121122123124150" ref="I21:L133">
  <tableColumns count="4">
    <tableColumn id="1" xr3:uid="{A17E684B-1615-4FBD-B23B-C79A35E35DD2}" name="البيان"/>
    <tableColumn id="2" xr3:uid="{51C2C53C-EC5C-48B2-83E2-4314A02E01CC}" name="اللبناني" dataDxfId="367"/>
    <tableColumn id="3" xr3:uid="{611FAFCD-5D92-4385-93F8-B1D3AAD1F9C6}" name="الدولار" dataDxfId="366"/>
    <tableColumn id="4" xr3:uid="{FF38EAB4-5CB8-4666-8DDE-3D2BC061D123}" name="مبيع $">
      <calculatedColumnFormula>'21-09'!$K22+('21-09'!$J22/90)</calculatedColumnFormula>
    </tableColumn>
  </tableColumns>
  <tableStyleInfo name="13-04-style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5B92344D-C7F9-4469-B314-5C54F2A61268}" name="Table_12141516171819202122232425262728293031323334353637383940414243444546474849515253555657585960616263646566676869707172737475767778798081828384858687888990919293949596979899100101102103104105106107108109110111112113114115116117118119120121122123124151" displayName="Table_12141516171819202122232425262728293031323334353637383940414243444546474849515253555657585960616263646566676869707172737475767778798081828384858687888990919293949596979899100101102103104105106107108109110111112113114115116117118119120121122123124151" ref="I21:L128">
  <tableColumns count="4">
    <tableColumn id="1" xr3:uid="{7B4713D0-C8C1-4A69-8C61-0043EEF5EC9D}" name="البيان"/>
    <tableColumn id="2" xr3:uid="{D56055F0-1B09-4F76-90C8-1269E60CC62B}" name="اللبناني" dataDxfId="365"/>
    <tableColumn id="3" xr3:uid="{8BBA004B-BA2D-433E-ACB7-E08A3965B481}" name="الدولار" dataDxfId="364"/>
    <tableColumn id="4" xr3:uid="{6AB333FF-BBBC-4DCE-A145-91ACE8BCF804}" name="مبيع $">
      <calculatedColumnFormula>'22-09'!$K22+('22-09'!$J22/90)</calculatedColumnFormula>
    </tableColumn>
  </tableColumns>
  <tableStyleInfo name="13-04-style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CFBEE203-9141-43F4-B988-C7D20235AE06}" name="Table_12141516171819202122232425262728293031323334353637383940414243444546474849515253555657585960616263646566676869707172737475767778798081828384858687888990919293949596979899100101102103104105106107108109110111112113114115116117118119120121122123124152" displayName="Table_12141516171819202122232425262728293031323334353637383940414243444546474849515253555657585960616263646566676869707172737475767778798081828384858687888990919293949596979899100101102103104105106107108109110111112113114115116117118119120121122123124152" ref="I21:L129">
  <tableColumns count="4">
    <tableColumn id="1" xr3:uid="{B015CA5D-0F96-4D96-9E3E-05DE93A64B0A}" name="البيان"/>
    <tableColumn id="2" xr3:uid="{2CF7555E-4505-4BA2-9790-30FCAC8F00D6}" name="اللبناني" dataDxfId="363"/>
    <tableColumn id="3" xr3:uid="{4805F30F-C7EB-44E0-9A7B-E6474531C36E}" name="الدولار" dataDxfId="362"/>
    <tableColumn id="4" xr3:uid="{B30506C7-E2C2-4483-915A-8561802DA309}" name="مبيع $">
      <calculatedColumnFormula>'23-09'!$K22+('23-09'!$J22/90)</calculatedColumnFormula>
    </tableColumn>
  </tableColumns>
  <tableStyleInfo name="13-04-style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D49AAD4D-B88D-47F9-B7E9-44E63C33C6A4}" name="Table_12141516171819202122232425262728293031323334353637383940414243444546474849515253555657585960616263646566676869707172737475767778798081828384858687888990919293949596979899100101102103104105106107108109110111112113114115116117118119120121122123124153" displayName="Table_12141516171819202122232425262728293031323334353637383940414243444546474849515253555657585960616263646566676869707172737475767778798081828384858687888990919293949596979899100101102103104105106107108109110111112113114115116117118119120121122123124153" ref="I21:L146">
  <tableColumns count="4">
    <tableColumn id="1" xr3:uid="{9E6AEB11-AAE7-4E0C-B79B-10ACBF84B5EF}" name="البيان"/>
    <tableColumn id="2" xr3:uid="{50B500A0-6576-48C2-9669-B0D2EC3553BD}" name="اللبناني" dataDxfId="361"/>
    <tableColumn id="3" xr3:uid="{D37C36DE-94F3-4F4B-8A4F-0451EBF618A5}" name="الدولار" dataDxfId="360"/>
    <tableColumn id="4" xr3:uid="{78628123-95C1-403D-8E33-CBD7B9A4AFAA}" name="مبيع $">
      <calculatedColumnFormula>'24-09'!$K22+('24-09'!$J22/90)</calculatedColumnFormula>
    </tableColumn>
  </tableColumns>
  <tableStyleInfo name="13-04-style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58B0411E-382E-4338-88F6-1AFB708F7020}" name="Table_12141516171819202122232425262728293031323334353637383940414243444546474849515253555657585960616263646566676869707172737475767778798081828384858687888990919293949596979899100101102103104105106107108109110111112113114115116117118119120121122123124154" displayName="Table_12141516171819202122232425262728293031323334353637383940414243444546474849515253555657585960616263646566676869707172737475767778798081828384858687888990919293949596979899100101102103104105106107108109110111112113114115116117118119120121122123124154" ref="I21:L138">
  <tableColumns count="4">
    <tableColumn id="1" xr3:uid="{DE50ADAE-D825-472F-BE61-C5CF38F4BD5A}" name="البيان"/>
    <tableColumn id="2" xr3:uid="{0FC5E588-C20C-41AD-BE8E-25B18D158FB1}" name="اللبناني" dataDxfId="359"/>
    <tableColumn id="3" xr3:uid="{22883220-8150-4FEA-9514-C5A22D0C6B27}" name="الدولار" dataDxfId="358"/>
    <tableColumn id="4" xr3:uid="{7BAA3C6E-20CE-4247-91B3-7C7643AE83FF}" name="مبيع $">
      <calculatedColumnFormula>'25-09'!$K22+('25-09'!$J22/90)</calculatedColumnFormula>
    </tableColumn>
  </tableColumns>
  <tableStyleInfo name="13-04-style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31D02B98-8164-4379-A5D9-C301570D2118}" name="Table_12141516171819202122232425262728293031323334353637383940414243444546474849515253555657585960616263646566676869707172737475767778798081828384858687888990919293949596979899100101102103104105106107108109110111112113114115116117118119120121122123124155" displayName="Table_12141516171819202122232425262728293031323334353637383940414243444546474849515253555657585960616263646566676869707172737475767778798081828384858687888990919293949596979899100101102103104105106107108109110111112113114115116117118119120121122123124155" ref="I21:L179">
  <tableColumns count="4">
    <tableColumn id="1" xr3:uid="{E5C55830-A0FE-4565-AB41-D6C3DB514F6E}" name="البيان"/>
    <tableColumn id="2" xr3:uid="{71CCF864-1BBF-4564-A033-1876C536AB5C}" name="اللبناني" dataDxfId="357"/>
    <tableColumn id="3" xr3:uid="{06C151EA-2607-40F5-9E5B-C186BFC77875}" name="الدولار" dataDxfId="356"/>
    <tableColumn id="4" xr3:uid="{F56D9528-B293-43A7-93BF-4E5ADD30E6A3}" name="مبيع $">
      <calculatedColumnFormula>'26-09'!$K22+('26-09'!$J22/90)</calculatedColumnFormula>
    </tableColumn>
  </tableColumns>
  <tableStyleInfo name="13-04-style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934F73D8-5C4D-48D6-8A11-1D5591BDD3A6}" name="Table_12141516171819202122232425262728293031323334353637383940414243444546474849515253555657585960616263646566676869707172737475767778798081828384858687888990919293949596979899100101102103104105106107108109110111112113114115116117118119120121122123124156" displayName="Table_12141516171819202122232425262728293031323334353637383940414243444546474849515253555657585960616263646566676869707172737475767778798081828384858687888990919293949596979899100101102103104105106107108109110111112113114115116117118119120121122123124156" ref="I21:L139">
  <tableColumns count="4">
    <tableColumn id="1" xr3:uid="{DFDFFC9A-052B-4C30-8138-AABDE2012101}" name="البيان"/>
    <tableColumn id="2" xr3:uid="{5229761E-89CF-482F-A1EB-63C0DD148266}" name="اللبناني" dataDxfId="355"/>
    <tableColumn id="3" xr3:uid="{83846555-B31A-494E-A9BF-6FBF92818523}" name="الدولار" dataDxfId="354"/>
    <tableColumn id="4" xr3:uid="{2560A720-AF13-4322-982E-2DD7D9281CB0}" name="مبيع $">
      <calculatedColumnFormula>'28-09'!$K22+('28-09'!$J22/90)</calculatedColumnFormula>
    </tableColumn>
  </tableColumns>
  <tableStyleInfo name="13-04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CE0F622F-B285-4DA8-B34C-ADCE9239739D}" name="Table_12141516171819202122232425262728293031323334353637383940414243444546474849515253555657585960616263646566676869707172737475767778798081828384858687888990919293949596979899100101102103104105106107108109110111112113114115116117118119120121122123124157" displayName="Table_12141516171819202122232425262728293031323334353637383940414243444546474849515253555657585960616263646566676869707172737475767778798081828384858687888990919293949596979899100101102103104105106107108109110111112113114115116117118119120121122123124157" ref="I21:L132">
  <tableColumns count="4">
    <tableColumn id="1" xr3:uid="{E9790E4D-0AFD-4FEA-85E6-7F39EDBF3630}" name="البيان"/>
    <tableColumn id="2" xr3:uid="{358BCFC3-D8EF-40CA-96CA-C06889C1A64A}" name="اللبناني" dataDxfId="353"/>
    <tableColumn id="3" xr3:uid="{304AF0A7-82EB-459B-8547-4DEA5837B9D2}" name="الدولار" dataDxfId="352"/>
    <tableColumn id="4" xr3:uid="{1C9D2474-462A-4FEA-BEC3-19124E887BF9}" name="مبيع $">
      <calculatedColumnFormula>'29-09'!$K22+('29-09'!$J22/90)</calculatedColumnFormula>
    </tableColumn>
  </tableColumns>
  <tableStyleInfo name="13-04-style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905E2571-062F-4AA6-AC22-72C307A82AEC}" name="Table_12141516171819202122232425262728293031323334353637383940414243444546474849515253555657585960616263646566676869707172737475767778798081828384858687888990919293949596979899100101102103104105106107108109110111112113114115116117118119120121122123124158" displayName="Table_12141516171819202122232425262728293031323334353637383940414243444546474849515253555657585960616263646566676869707172737475767778798081828384858687888990919293949596979899100101102103104105106107108109110111112113114115116117118119120121122123124158" ref="I21:L146">
  <tableColumns count="4">
    <tableColumn id="1" xr3:uid="{EEEAACEC-9EF2-417E-96BC-2216E397C467}" name="البيان"/>
    <tableColumn id="2" xr3:uid="{3CB5EBB5-CA38-4616-99EF-8789A8D84C18}" name="اللبناني" dataDxfId="351"/>
    <tableColumn id="3" xr3:uid="{019AA6E9-5BE7-42E1-9E42-E298B0D5CF4C}" name="الدولار" dataDxfId="350"/>
    <tableColumn id="4" xr3:uid="{4339AB70-5D01-45D8-BAC0-12C5FA130E40}" name="مبيع $">
      <calculatedColumnFormula>'30-09'!$K22+('30-09'!$J22/90)</calculatedColumnFormula>
    </tableColumn>
  </tableColumns>
  <tableStyleInfo name="13-04-style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81F0A004-95DC-4FB0-92CE-617C3631AD4D}" name="Table_12141516171819202122232425262728293031323334353637383940414243444546474849515253555657585960616263646566676869707172737475767778798081828384858687888990919293949596979899100101102103104105106107108109110111112113114115116117118119120121122123124159" displayName="Table_12141516171819202122232425262728293031323334353637383940414243444546474849515253555657585960616263646566676869707172737475767778798081828384858687888990919293949596979899100101102103104105106107108109110111112113114115116117118119120121122123124159" ref="I21:L143">
  <tableColumns count="4">
    <tableColumn id="1" xr3:uid="{4C04B322-BB19-403E-9338-C9C4E0190666}" name="البيان"/>
    <tableColumn id="2" xr3:uid="{F995C8D4-219A-4574-92BD-DA7242446DB8}" name="اللبناني" dataDxfId="349"/>
    <tableColumn id="3" xr3:uid="{65999B3D-F7F3-4138-B3A1-A1CD56CD7F4C}" name="الدولار" dataDxfId="348"/>
    <tableColumn id="4" xr3:uid="{4CC37D6E-1A90-4A0F-8B90-9E952ED89C7C}" name="مبيع $">
      <calculatedColumnFormula>'01-10'!$K22+('01-10'!$J22/90)</calculatedColumnFormula>
    </tableColumn>
  </tableColumns>
  <tableStyleInfo name="13-04-style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57C2F1F2-DFB3-490A-85C4-E6884C5D4F33}" name="Table_12141516171819202122232425262728293031323334353637383940414243444546474849515253555657585960616263646566676869707172737475767778798081828384858687888990919293949596979899100101102103104105106107108109110111112113114115116117118119120121122123124160" displayName="Table_12141516171819202122232425262728293031323334353637383940414243444546474849515253555657585960616263646566676869707172737475767778798081828384858687888990919293949596979899100101102103104105106107108109110111112113114115116117118119120121122123124160" ref="I21:L151">
  <tableColumns count="4">
    <tableColumn id="1" xr3:uid="{FC8889F4-2808-45AF-8D9C-8F027570DE60}" name="البيان"/>
    <tableColumn id="2" xr3:uid="{03817F7D-4B77-4DCF-9C5F-78ADD0A09679}" name="اللبناني" dataDxfId="347"/>
    <tableColumn id="3" xr3:uid="{B988D2B2-F1DE-4ABE-B2E7-437633D8FF14}" name="الدولار" dataDxfId="346"/>
    <tableColumn id="4" xr3:uid="{8E5D4770-A557-45AE-B532-89DFCC5B5BF2}" name="مبيع $">
      <calculatedColumnFormula>'02-10'!$K22+('02-10'!$J22/90)</calculatedColumnFormula>
    </tableColumn>
  </tableColumns>
  <tableStyleInfo name="13-04-style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20B9A4A-1C58-4F6D-8F99-F5BE59850E4B}" name="Table_12141516171819202122232425262728293031323334353637383940414243444546474849515253555657585960616263646566676869707172737475767778798081828384858687888990919293949596979899100101102103104105106107108109110111112113114115116117118119120121122123124161" displayName="Table_12141516171819202122232425262728293031323334353637383940414243444546474849515253555657585960616263646566676869707172737475767778798081828384858687888990919293949596979899100101102103104105106107108109110111112113114115116117118119120121122123124161" ref="I21:L162">
  <tableColumns count="4">
    <tableColumn id="1" xr3:uid="{D5285E7F-E5A1-40E7-8CCB-8F93DA42C21C}" name="البيان"/>
    <tableColumn id="2" xr3:uid="{F6076E04-0917-4E0B-9EF1-732846D710D6}" name="اللبناني" dataDxfId="345"/>
    <tableColumn id="3" xr3:uid="{16DE8318-CF4D-455E-88D9-0FC6207CDB34}" name="الدولار" dataDxfId="344"/>
    <tableColumn id="4" xr3:uid="{6E827275-E6D0-44E6-B252-600ACD2D4769}" name="مبيع $">
      <calculatedColumnFormula>'03-10'!$K22+('03-10'!$J22/90)</calculatedColumnFormula>
    </tableColumn>
  </tableColumns>
  <tableStyleInfo name="13-04-style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3C3537F8-5B10-44AA-971C-D999E072AE29}" name="Table_12141516171819202122232425262728293031323334353637383940414243444546474849515253555657585960616263646566676869707172737475767778798081828384858687888990919293949596979899100101102103104105106107108109110111112113114115116117118119120121122123124162" displayName="Table_12141516171819202122232425262728293031323334353637383940414243444546474849515253555657585960616263646566676869707172737475767778798081828384858687888990919293949596979899100101102103104105106107108109110111112113114115116117118119120121122123124162" ref="I21:L151">
  <tableColumns count="4">
    <tableColumn id="1" xr3:uid="{AFA2D24C-BE82-4D66-AAB6-07577E8AE2DA}" name="البيان" dataDxfId="343"/>
    <tableColumn id="2" xr3:uid="{B9293574-34AE-473F-ABAD-CD71995428C2}" name="اللبناني" dataDxfId="342"/>
    <tableColumn id="3" xr3:uid="{2235165E-0A13-4956-AC5C-15D68661B33C}" name="الدولار" dataDxfId="341"/>
    <tableColumn id="4" xr3:uid="{E2AC1956-6FB8-43AE-8D9C-335E3277D41E}" name="مبيع $" dataDxfId="340">
      <calculatedColumnFormula>'05-10'!$K22+('05-10'!$J22/90)</calculatedColumnFormula>
    </tableColumn>
  </tableColumns>
  <tableStyleInfo name="13-04-style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B6544B37-0EC1-4F1A-98D6-F905A2BA6EE6}" name="Table_12141516171819202122232425262728293031323334353637383940414243444546474849515253555657585960616263646566676869707172737475767778798081828384858687888990919293949596979899100101102103104105106107108109110111112113114115116117118119120121122123124163" displayName="Table_12141516171819202122232425262728293031323334353637383940414243444546474849515253555657585960616263646566676869707172737475767778798081828384858687888990919293949596979899100101102103104105106107108109110111112113114115116117118119120121122123124163" ref="I21:L165" headerRowDxfId="339">
  <tableColumns count="4">
    <tableColumn id="1" xr3:uid="{0676A393-7F44-4748-891D-5B959F155849}" name="البيان" dataDxfId="338"/>
    <tableColumn id="2" xr3:uid="{5D677BBE-18CD-4343-AD34-A958F7B717C0}" name="اللبناني" dataDxfId="337"/>
    <tableColumn id="3" xr3:uid="{413B0819-708F-4B48-ABD6-245EAF9C914A}" name="الدولار" dataDxfId="336"/>
    <tableColumn id="4" xr3:uid="{D9127794-8DAD-4383-B613-495E0912836D}" name="مبيع $" dataDxfId="335">
      <calculatedColumnFormula>'06-10'!$K22+('06-10'!$J22/90)</calculatedColumnFormula>
    </tableColumn>
  </tableColumns>
  <tableStyleInfo name="13-04-style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7D30B9F9-DBA5-4D74-8C58-045349D9F15C}" name="Table_12141516171819202122232425262728293031323334353637383940414243444546474849515253555657585960616263646566676869707172737475767778798081828384858687888990919293949596979899100101102103104105106107108109110111112113114115116117118119120121122123124164" displayName="Table_12141516171819202122232425262728293031323334353637383940414243444546474849515253555657585960616263646566676869707172737475767778798081828384858687888990919293949596979899100101102103104105106107108109110111112113114115116117118119120121122123124164" ref="I21:L148" headerRowDxfId="334">
  <tableColumns count="4">
    <tableColumn id="1" xr3:uid="{7A55EB70-667A-43CE-A571-DE16221D979A}" name="البيان" dataDxfId="333"/>
    <tableColumn id="2" xr3:uid="{77668002-23A5-45FC-BAF2-4554FDD5A99F}" name="اللبناني" dataDxfId="332"/>
    <tableColumn id="3" xr3:uid="{F96A2249-D94A-4279-9D2D-60689605646E}" name="الدولار" dataDxfId="331"/>
    <tableColumn id="4" xr3:uid="{FA28972A-A89B-4B64-B854-47E45364B1D5}" name="مبيع $" dataDxfId="330">
      <calculatedColumnFormula>'07-10'!$K22+('07-10'!$J22/90)</calculatedColumnFormula>
    </tableColumn>
  </tableColumns>
  <tableStyleInfo name="13-04-style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E33B0CC8-75BD-4873-9B82-848A579C9F70}" name="Table_12141516171819202122232425262728293031323334353637383940414243444546474849515253555657585960616263646566676869707172737475767778798081828384858687888990919293949596979899100101102103104105106107108109110111112113114115116117118119120121122123124165" displayName="Table_12141516171819202122232425262728293031323334353637383940414243444546474849515253555657585960616263646566676869707172737475767778798081828384858687888990919293949596979899100101102103104105106107108109110111112113114115116117118119120121122123124165" ref="I21:L156" headerRowDxfId="329">
  <tableColumns count="4">
    <tableColumn id="1" xr3:uid="{9392A9F1-B312-4E74-B77C-A69E2C3CB03E}" name="البيان" dataDxfId="328"/>
    <tableColumn id="2" xr3:uid="{2FB22C74-0307-4908-83D1-35AEC98F3EA9}" name="اللبناني" dataDxfId="327"/>
    <tableColumn id="3" xr3:uid="{65F40AFC-1F1E-46FB-90D9-70701EE5FAE3}" name="الدولار" dataDxfId="326"/>
    <tableColumn id="4" xr3:uid="{11A3ADAB-4B90-40DE-BE77-9897FDABDE64}" name="مبيع $" dataDxfId="325">
      <calculatedColumnFormula>'08-10'!$K22+('08-10'!$J22/90)</calculatedColumnFormula>
    </tableColumn>
  </tableColumns>
  <tableStyleInfo name="13-04-style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A6E0C4BB-CB7A-40EA-956E-CD1EE8A39D42}" name="Table_12141516171819202122232425262728293031323334353637383940414243444546474849515253555657585960616263646566676869707172737475767778798081828384858687888990919293949596979899100101102103104105106107108109110111112113114115116117118119120121122123124166" displayName="Table_12141516171819202122232425262728293031323334353637383940414243444546474849515253555657585960616263646566676869707172737475767778798081828384858687888990919293949596979899100101102103104105106107108109110111112113114115116117118119120121122123124166" ref="I21:L172" headerRowDxfId="324">
  <tableColumns count="4">
    <tableColumn id="1" xr3:uid="{B97C748E-8C16-48CC-B770-A8BF13CCA01B}" name="البيان" dataDxfId="323"/>
    <tableColumn id="2" xr3:uid="{412AB9B9-7487-4F31-AED7-D855C9616865}" name="اللبناني" dataDxfId="322"/>
    <tableColumn id="3" xr3:uid="{040A5916-702E-408B-81EF-0039DF2FD302}" name="الدولار" dataDxfId="321"/>
    <tableColumn id="4" xr3:uid="{3F07A797-278B-411A-A9D5-FB01E3EED9BE}" name="مبيع $" dataDxfId="320">
      <calculatedColumnFormula>'09-10'!$K22+('09-10'!$J22/90)</calculatedColumnFormula>
    </tableColumn>
  </tableColumns>
  <tableStyleInfo name="13-04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DE0DA9C3-6C84-473D-B277-EC55FE9BA7BE}" name="Table_12141516171819202122232425262728293031323334353637383940414243444546474849515253555657585960616263646566676869707172737475767778798081828384858687888990919293949596979899100101102103104105106107108109110111112113114115116117118119120121122123124167" displayName="Table_12141516171819202122232425262728293031323334353637383940414243444546474849515253555657585960616263646566676869707172737475767778798081828384858687888990919293949596979899100101102103104105106107108109110111112113114115116117118119120121122123124167" ref="I21:L165" headerRowDxfId="319">
  <tableColumns count="4">
    <tableColumn id="1" xr3:uid="{C83CEE36-DFDE-407A-9DFD-EB9E53EA6290}" name="البيان" dataDxfId="318"/>
    <tableColumn id="2" xr3:uid="{61AC685E-E3A4-4478-B423-81DE156E96FC}" name="اللبناني" dataDxfId="317"/>
    <tableColumn id="3" xr3:uid="{AFB098E1-8DF5-4033-8726-C556CC554787}" name="الدولار" dataDxfId="316"/>
    <tableColumn id="4" xr3:uid="{64B0CA77-47F1-486A-9D56-DDC69DC92416}" name="مبيع $" dataDxfId="315">
      <calculatedColumnFormula>'10-10'!$K22+('10-10'!$J22/90)</calculatedColumnFormula>
    </tableColumn>
  </tableColumns>
  <tableStyleInfo name="13-04-style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F53D970C-104A-4FBB-98C2-248ACE4FCC98}" name="Table_12141516171819202122232425262728293031323334353637383940414243444546474849515253555657585960616263646566676869707172737475767778798081828384858687888990919293949596979899100101102103104105106107108109110111112113114115116117118119120121122123124168" displayName="Table_12141516171819202122232425262728293031323334353637383940414243444546474849515253555657585960616263646566676869707172737475767778798081828384858687888990919293949596979899100101102103104105106107108109110111112113114115116117118119120121122123124168" ref="I21:L165" headerRowDxfId="314">
  <tableColumns count="4">
    <tableColumn id="1" xr3:uid="{E4A85AC1-CF00-4A05-A5B2-4CBDA4FC521E}" name="البيان" dataDxfId="313"/>
    <tableColumn id="2" xr3:uid="{B1F5F3B0-56E2-4431-BEA6-EDD217742F35}" name="اللبناني" dataDxfId="312"/>
    <tableColumn id="3" xr3:uid="{F7D0E382-8812-4CBE-9192-42D756FDE016}" name="الدولار" dataDxfId="311"/>
    <tableColumn id="4" xr3:uid="{6D82D80A-2E91-4D71-B33C-6A35C0672D3F}" name="مبيع $" dataDxfId="310">
      <calculatedColumnFormula>'12-10'!$K22+('12-10'!$J22/90)</calculatedColumnFormula>
    </tableColumn>
  </tableColumns>
  <tableStyleInfo name="13-04-style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E4DEF3F1-C078-4EE3-80CE-DC5D47949BE3}" name="Table_12141516171819202122232425262728293031323334353637383940414243444546474849515253555657585960616263646566676869707172737475767778798081828384858687888990919293949596979899100101102103104105106107108109110111112113114115116117118119120121122123124169" displayName="Table_12141516171819202122232425262728293031323334353637383940414243444546474849515253555657585960616263646566676869707172737475767778798081828384858687888990919293949596979899100101102103104105106107108109110111112113114115116117118119120121122123124169" ref="I21:L130" headerRowDxfId="309">
  <tableColumns count="4">
    <tableColumn id="1" xr3:uid="{6F64E5D9-D9B7-4E07-BFC2-3B34ECB538AE}" name="البيان" dataDxfId="308"/>
    <tableColumn id="2" xr3:uid="{549AFC64-82D2-4131-865E-75902F3E917F}" name="اللبناني" dataDxfId="307"/>
    <tableColumn id="3" xr3:uid="{E5B361AA-4047-4D44-93CE-B658EC78C708}" name="الدولار" dataDxfId="306"/>
    <tableColumn id="4" xr3:uid="{27B6A426-620C-470B-9EB9-AA4509FFE015}" name="مبيع $" dataDxfId="305">
      <calculatedColumnFormula>'13-10'!$K22+('13-10'!$J22/90)</calculatedColumnFormula>
    </tableColumn>
  </tableColumns>
  <tableStyleInfo name="13-04-style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2F783789-3C24-4187-B28A-E63E98B4DFF2}" name="Table_12141516171819202122232425262728293031323334353637383940414243444546474849515253555657585960616263646566676869707172737475767778798081828384858687888990919293949596979899100101102103104105106107108109110111112113114115116117118119120121122123124170" displayName="Table_12141516171819202122232425262728293031323334353637383940414243444546474849515253555657585960616263646566676869707172737475767778798081828384858687888990919293949596979899100101102103104105106107108109110111112113114115116117118119120121122123124170" ref="I21:L172" headerRowDxfId="304">
  <tableColumns count="4">
    <tableColumn id="1" xr3:uid="{291C6A55-36F7-4F95-A31A-3BC8CFD34C38}" name="البيان" dataDxfId="303"/>
    <tableColumn id="2" xr3:uid="{42DE4B01-AF6B-4FA6-A7AF-8795B1425DB9}" name="اللبناني" dataDxfId="302"/>
    <tableColumn id="3" xr3:uid="{C3664E42-0CBE-41E1-A8C7-9C088C3F68FF}" name="الدولار" dataDxfId="301"/>
    <tableColumn id="4" xr3:uid="{E94386BA-84BA-403A-B7B4-7A901F3D582F}" name="مبيع $" dataDxfId="300">
      <calculatedColumnFormula>'14-10'!$K22+('14-10'!$J22/90)</calculatedColumnFormula>
    </tableColumn>
  </tableColumns>
  <tableStyleInfo name="13-04-style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D8940DFB-8273-4A05-8B57-491B3477CD27}" name="Table_12141516171819202122232425262728293031323334353637383940414243444546474849515253555657585960616263646566676869707172737475767778798081828384858687888990919293949596979899100101102103104105106107108109110111112113114115116117118119120121122123124171" displayName="Table_12141516171819202122232425262728293031323334353637383940414243444546474849515253555657585960616263646566676869707172737475767778798081828384858687888990919293949596979899100101102103104105106107108109110111112113114115116117118119120121122123124171" ref="I21:L133" headerRowDxfId="299">
  <tableColumns count="4">
    <tableColumn id="1" xr3:uid="{9BEE64CB-1283-4CC5-B409-8E84BCD95149}" name="البيان" dataDxfId="298"/>
    <tableColumn id="2" xr3:uid="{2B64E02E-04CA-4B99-AB86-6443FC0C8AC3}" name="اللبناني" dataDxfId="297"/>
    <tableColumn id="3" xr3:uid="{F685513E-1C67-4579-A09A-210FB163EF3D}" name="الدولار" dataDxfId="296"/>
    <tableColumn id="4" xr3:uid="{B692594B-8B5F-46CD-BC72-B27F3C1EA225}" name="مبيع $" dataDxfId="295">
      <calculatedColumnFormula>'15-10'!$K22+('15-10'!$J22/90)</calculatedColumnFormula>
    </tableColumn>
  </tableColumns>
  <tableStyleInfo name="13-04-style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AC045495-6028-40CE-8D7A-5DDF56ED8E47}" name="Table_12141516171819202122232425262728293031323334353637383940414243444546474849515253555657585960616263646566676869707172737475767778798081828384858687888990919293949596979899100101102103104105106107108109110111112113114115116117118119120121122123124172" displayName="Table_12141516171819202122232425262728293031323334353637383940414243444546474849515253555657585960616263646566676869707172737475767778798081828384858687888990919293949596979899100101102103104105106107108109110111112113114115116117118119120121122123124172" ref="I21:L135" headerRowDxfId="294">
  <tableColumns count="4">
    <tableColumn id="1" xr3:uid="{7258B0AB-0F6A-49DE-96C1-600BC91CACB1}" name="البيان" dataDxfId="293"/>
    <tableColumn id="2" xr3:uid="{36E37306-52C2-428F-831E-E3F93C41A807}" name="اللبناني" dataDxfId="292"/>
    <tableColumn id="3" xr3:uid="{82899D0B-65AC-482A-8365-D921F948B4F2}" name="الدولار" dataDxfId="291"/>
    <tableColumn id="4" xr3:uid="{5570A200-0010-48CD-956E-D8067B84EDC8}" name="مبيع $" dataDxfId="290">
      <calculatedColumnFormula>'16-10'!$K22+('16-10'!$J22/90)</calculatedColumnFormula>
    </tableColumn>
  </tableColumns>
  <tableStyleInfo name="13-04-style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8C355FA-05EC-4818-809C-89D0116224DD}" name="Table_12141516171819202122232425262728293031323334353637383940414243444546474849515253555657585960616263646566676869707172737475767778798081828384858687888990919293949596979899100101102103104105106107108109110111112113114115116117118119120121122123124173" displayName="Table_12141516171819202122232425262728293031323334353637383940414243444546474849515253555657585960616263646566676869707172737475767778798081828384858687888990919293949596979899100101102103104105106107108109110111112113114115116117118119120121122123124173" ref="I21:L129" headerRowDxfId="289">
  <tableColumns count="4">
    <tableColumn id="1" xr3:uid="{4D38CF7E-5B34-45BF-A47E-7B9BA60E533C}" name="البيان" dataDxfId="288"/>
    <tableColumn id="2" xr3:uid="{75D048A9-098D-41D6-B271-B24128C82AD3}" name="اللبناني" dataDxfId="287"/>
    <tableColumn id="3" xr3:uid="{EE9BFB3A-0751-4749-9EE0-4A7F9B4948F0}" name="الدولار" dataDxfId="286"/>
    <tableColumn id="4" xr3:uid="{BCADDD8B-8450-42AF-AE2F-E52DEBB8A1EB}" name="مبيع $" dataDxfId="285">
      <calculatedColumnFormula>'17-10'!$K22+('17-10'!$J22/90)</calculatedColumnFormula>
    </tableColumn>
  </tableColumns>
  <tableStyleInfo name="13-04-style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74942E9D-C8F2-4179-BF6D-540E9F0B8373}" name="Table_12141516171819202122232425262728293031323334353637383940414243444546474849515253555657585960616263646566676869707172737475767778798081828384858687888990919293949596979899100101102103104105106107108109110111112113114115116117118119120121122123124174" displayName="Table_12141516171819202122232425262728293031323334353637383940414243444546474849515253555657585960616263646566676869707172737475767778798081828384858687888990919293949596979899100101102103104105106107108109110111112113114115116117118119120121122123124174" ref="I21:L133" headerRowDxfId="284">
  <tableColumns count="4">
    <tableColumn id="1" xr3:uid="{A1C923F7-9F15-4474-B85C-A70344C21D15}" name="البيان" dataDxfId="283"/>
    <tableColumn id="2" xr3:uid="{FB98140C-C377-46C1-8BF8-E27DF6F5D305}" name="اللبناني" dataDxfId="282"/>
    <tableColumn id="3" xr3:uid="{ABD3B16B-822B-44DC-8330-4A3EE1FFC922}" name="الدولار" dataDxfId="281"/>
    <tableColumn id="4" xr3:uid="{B3CD0711-14D7-4ECD-AA85-01939B66FD2D}" name="مبيع $" dataDxfId="280">
      <calculatedColumnFormula>'19-10'!$K22+('19-10'!$J22/90)</calculatedColumnFormula>
    </tableColumn>
  </tableColumns>
  <tableStyleInfo name="13-04-style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AE930099-09BE-4E7C-B6DA-58C48DBB5DE5}" name="Table_12141516171819202122232425262728293031323334353637383940414243444546474849515253555657585960616263646566676869707172737475767778798081828384858687888990919293949596979899100101102103104105106107108109110111112113114115116117118119120121122123124175" displayName="Table_12141516171819202122232425262728293031323334353637383940414243444546474849515253555657585960616263646566676869707172737475767778798081828384858687888990919293949596979899100101102103104105106107108109110111112113114115116117118119120121122123124175" ref="I21:L128" headerRowDxfId="279">
  <tableColumns count="4">
    <tableColumn id="1" xr3:uid="{6623EF0F-5DDB-49B8-8F48-7BDD1135F859}" name="البيان" dataDxfId="278"/>
    <tableColumn id="2" xr3:uid="{A34BEDC6-B179-4565-B1A9-3AB79923891B}" name="اللبناني" dataDxfId="277"/>
    <tableColumn id="3" xr3:uid="{4D0B3EC9-C483-4728-AFCB-042C67624CE7}" name="الدولار" dataDxfId="276"/>
    <tableColumn id="4" xr3:uid="{90A85B6E-517B-403E-BE17-BBCED120ABEE}" name="مبيع $" dataDxfId="275">
      <calculatedColumnFormula>'20-10'!$K22+('20-10'!$J22/90)</calculatedColumnFormula>
    </tableColumn>
  </tableColumns>
  <tableStyleInfo name="13-04-style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794A0D28-EED7-41B8-9851-BD32164FA03C}" name="Table_12141516171819202122232425262728293031323334353637383940414243444546474849515253555657585960616263646566676869707172737475767778798081828384858687888990919293949596979899100101102103104105106107108109110111112113114115116117118119120121122123124176" displayName="Table_12141516171819202122232425262728293031323334353637383940414243444546474849515253555657585960616263646566676869707172737475767778798081828384858687888990919293949596979899100101102103104105106107108109110111112113114115116117118119120121122123124176" ref="I21:L361" headerRowDxfId="274">
  <tableColumns count="4">
    <tableColumn id="1" xr3:uid="{23A83BF9-A3FB-4F02-93FA-1B4A8D3FE005}" name="البيان" dataDxfId="273"/>
    <tableColumn id="2" xr3:uid="{C87B97DA-A484-4EB1-B9D1-41FB1D1FC1FD}" name="اللبناني" dataDxfId="272"/>
    <tableColumn id="3" xr3:uid="{AD7288AA-B48E-4E52-9A31-0AF9DF30694E}" name="الدولار" dataDxfId="271"/>
    <tableColumn id="4" xr3:uid="{9C46D59A-2502-4716-BC2C-BAADD48F23E6}" name="مبيع $" dataDxfId="270">
      <calculatedColumnFormula>'21-10'!$K22+('21-10'!$J22/90)</calculatedColumnFormula>
    </tableColumn>
  </tableColumns>
  <tableStyleInfo name="13-04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D6D09BD7-5B76-49EA-89CC-D0935B8DC8F3}" name="Table_12141516171819202122232425262728293031323334353637383940414243444546474849515253555657585960616263646566676869707172737475767778798081828384858687888990919293949596979899100101102103104105106107108109110111112113114115116117118119120121122123124177" displayName="Table_12141516171819202122232425262728293031323334353637383940414243444546474849515253555657585960616263646566676869707172737475767778798081828384858687888990919293949596979899100101102103104105106107108109110111112113114115116117118119120121122123124177" ref="I21:L361" headerRowDxfId="418">
  <tableColumns count="4">
    <tableColumn id="1" xr3:uid="{BADE1E20-81A7-40FF-BDE6-2878CCEAA11F}" name="البيان" dataDxfId="417"/>
    <tableColumn id="2" xr3:uid="{3DF8DCF6-89A7-40B0-A280-3EACEFE24007}" name="اللبناني" dataDxfId="416"/>
    <tableColumn id="3" xr3:uid="{9946AAEF-E079-4E63-9EAF-24B76314F97D}" name="الدولار" dataDxfId="415"/>
    <tableColumn id="4" xr3:uid="{0AC3E415-C103-446A-9F51-F144359D1D54}" name="مبيع $" dataDxfId="414">
      <calculatedColumnFormula>'22-10'!$K22+('22-10'!$J22/90)</calculatedColumnFormula>
    </tableColumn>
  </tableColumns>
  <tableStyleInfo name="13-04-style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3A55AEE6-9ABF-41CB-928B-361816736A47}" name="Table_12141516171819202122232425262728293031323334353637383940414243444546474849515253555657585960616263646566676869707172737475767778798081828384858687888990919293949596979899100101102103104105106107108109110111112113114115116117118119120121122123124178" displayName="Table_12141516171819202122232425262728293031323334353637383940414243444546474849515253555657585960616263646566676869707172737475767778798081828384858687888990919293949596979899100101102103104105106107108109110111112113114115116117118119120121122123124178" ref="I21:L361" headerRowDxfId="269">
  <tableColumns count="4">
    <tableColumn id="1" xr3:uid="{F9F81034-0E0C-46F7-8227-FF2DC9758EDE}" name="البيان" dataDxfId="268"/>
    <tableColumn id="2" xr3:uid="{0EA94A44-C5A6-4ABB-807B-955512DB1500}" name="اللبناني" dataDxfId="267"/>
    <tableColumn id="3" xr3:uid="{385D66CA-82A4-44E4-A4D5-1D6A56B1D14B}" name="الدولار" dataDxfId="266"/>
    <tableColumn id="4" xr3:uid="{0D54CA6F-8839-44CC-8975-B278D1A0321E}" name="مبيع $" dataDxfId="265">
      <calculatedColumnFormula>'23-10'!$K22+('23-10'!$J22/90)</calculatedColumnFormula>
    </tableColumn>
  </tableColumns>
  <tableStyleInfo name="13-04-style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DD2714A-65D7-4F66-8003-265517571B12}" name="Table49" displayName="Table49" ref="A2:H277" totalsRowShown="0" headerRowDxfId="264" tableBorderDxfId="263">
  <autoFilter ref="A2:H277" xr:uid="{BDD2714A-65D7-4F66-8003-265517571B12}"/>
  <tableColumns count="8">
    <tableColumn id="1" xr3:uid="{B784B09D-6AEC-4F7C-B5A9-023F1541070B}" name="التاريخ" dataDxfId="262"/>
    <tableColumn id="2" xr3:uid="{3931F703-C1A9-4A63-96F0-0FB2773E022B}" name="بيع" dataDxfId="261">
      <calculatedColumnFormula>IFERROR(SUMIFS(INDIRECT("'"&amp;TEXT(A3,"DD-MM")&amp;"'!L:L"),INDIRECT("'"&amp;TEXT(A3,"DD-MM")&amp;"'!H:H"),$B$2),"")</calculatedColumnFormula>
    </tableColumn>
    <tableColumn id="3" xr3:uid="{EE8168CE-C13A-41B9-9652-F8622C8541D4}" name="مصاريف" dataDxfId="260">
      <calculatedColumnFormula>IFERROR(SUMIFS(INDIRECT("'"&amp;TEXT(A3,"DD-MM")&amp;"'!L:L"),INDIRECT("'"&amp;TEXT(A3,"DD-MM")&amp;"'!H:H"),$C$2),"")</calculatedColumnFormula>
    </tableColumn>
    <tableColumn id="4" xr3:uid="{2874B7F7-A082-4E94-9EE1-344568930D27}" name="جملة" dataDxfId="259">
      <calculatedColumnFormula>IFERROR(SUMIFS(INDIRECT("'"&amp;TEXT(A3,"DD-MM")&amp;"'!L:L"),INDIRECT("'"&amp;TEXT(A3,"DD-MM")&amp;"'!H:H"),$D$2),"")</calculatedColumnFormula>
    </tableColumn>
    <tableColumn id="5" xr3:uid="{180FF9CC-32C1-4041-BD80-67859790C7FF}" name="نسبة المصاريف" dataDxfId="258">
      <calculatedColumnFormula>IFERROR(IF(B3=0,"",C3/B3)*-1,"")</calculatedColumnFormula>
    </tableColumn>
    <tableColumn id="6" xr3:uid="{149B36C1-F7AF-4F09-A2B6-4DC215FD6D6C}" name="بيع الأسبوع"/>
    <tableColumn id="7" xr3:uid="{87C1F0FA-18BA-4D03-B80C-0133EDDFABD0}" name="مصاريف الأسبوع"/>
    <tableColumn id="8" xr3:uid="{8E0502DE-265E-4A40-ABA8-5C30EDEFA96B}" name="النسبة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176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7.xml"/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731"/>
  <sheetViews>
    <sheetView rightToLeft="1" workbookViewId="0">
      <selection activeCell="H2" sqref="H2:L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7.88671875" customWidth="1"/>
    <col min="4" max="4" width="9.109375" customWidth="1"/>
    <col min="5" max="5" width="5.109375" customWidth="1"/>
    <col min="6" max="6" width="10.44140625" customWidth="1"/>
    <col min="7" max="7" width="2.44140625" customWidth="1"/>
    <col min="8" max="8" width="7.5546875" customWidth="1"/>
    <col min="9" max="9" width="14.109375" customWidth="1"/>
    <col min="10" max="10" width="12.109375" customWidth="1"/>
    <col min="11" max="12" width="8.5546875" customWidth="1"/>
    <col min="13" max="13" width="5.3320312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SUM(J3:J11)</f>
        <v>340</v>
      </c>
      <c r="K1" s="3">
        <f t="shared" si="0"/>
        <v>200</v>
      </c>
      <c r="L1" s="3">
        <f t="shared" si="0"/>
        <v>203.77777777777777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400</v>
      </c>
      <c r="K3" s="9"/>
      <c r="L3" s="10">
        <f t="shared" ref="L3:L11" si="1">K3+(J3/90)</f>
        <v>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300</v>
      </c>
      <c r="K4" s="9"/>
      <c r="L4" s="10">
        <f t="shared" si="1"/>
        <v>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-360</v>
      </c>
      <c r="K5" s="9">
        <v>200</v>
      </c>
      <c r="L5" s="10">
        <f t="shared" si="1"/>
        <v>196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11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/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235" t="s">
        <v>7</v>
      </c>
      <c r="B11" s="236"/>
      <c r="C11" s="236"/>
      <c r="D11" s="236"/>
      <c r="E11" s="236"/>
      <c r="F11" s="236"/>
      <c r="G11" s="1"/>
      <c r="H11" s="1"/>
      <c r="I11" s="2"/>
      <c r="J11" s="8"/>
      <c r="K11" s="9"/>
      <c r="L11" s="10">
        <f t="shared" si="1"/>
        <v>0</v>
      </c>
      <c r="M11" s="3"/>
      <c r="N11" s="235" t="s">
        <v>8</v>
      </c>
      <c r="O11" s="236"/>
      <c r="P11" s="236"/>
      <c r="Q11" s="236"/>
      <c r="R11" s="236"/>
      <c r="S11" s="236"/>
      <c r="T11" s="1"/>
      <c r="U11" s="1"/>
      <c r="V11" s="1"/>
      <c r="W11" s="1"/>
      <c r="X11" s="1"/>
      <c r="Y11" s="1"/>
      <c r="Z11" s="1"/>
    </row>
    <row r="12" spans="1:26" x14ac:dyDescent="0.3">
      <c r="A12" s="12" t="s">
        <v>9</v>
      </c>
      <c r="B12" s="12" t="s">
        <v>10</v>
      </c>
      <c r="C12" s="12" t="s">
        <v>11</v>
      </c>
      <c r="D12" s="12" t="s">
        <v>12</v>
      </c>
      <c r="E12" s="12" t="s">
        <v>10</v>
      </c>
      <c r="F12" s="12" t="s">
        <v>11</v>
      </c>
      <c r="G12" s="1"/>
      <c r="H12" s="1"/>
      <c r="I12" s="4" t="s">
        <v>2</v>
      </c>
      <c r="J12" s="5" t="s">
        <v>3</v>
      </c>
      <c r="K12" s="6" t="s">
        <v>4</v>
      </c>
      <c r="L12" s="6" t="s">
        <v>5</v>
      </c>
      <c r="M12" s="7"/>
      <c r="N12" s="12" t="s">
        <v>9</v>
      </c>
      <c r="O12" s="12" t="s">
        <v>10</v>
      </c>
      <c r="P12" s="12" t="s">
        <v>11</v>
      </c>
      <c r="Q12" s="12" t="s">
        <v>12</v>
      </c>
      <c r="R12" s="12" t="s">
        <v>10</v>
      </c>
      <c r="S12" s="12" t="s">
        <v>11</v>
      </c>
      <c r="T12" s="1"/>
      <c r="U12" s="1"/>
      <c r="V12" s="1"/>
      <c r="W12" s="1"/>
      <c r="X12" s="1"/>
      <c r="Y12" s="1"/>
      <c r="Z12" s="1"/>
    </row>
    <row r="13" spans="1:26" x14ac:dyDescent="0.3">
      <c r="A13" s="13">
        <v>1</v>
      </c>
      <c r="B13" s="1">
        <v>1</v>
      </c>
      <c r="C13" s="14">
        <f t="shared" ref="C13:C18" si="2">A13*B13</f>
        <v>1</v>
      </c>
      <c r="D13" s="15">
        <v>5</v>
      </c>
      <c r="E13" s="1">
        <v>44</v>
      </c>
      <c r="F13" s="16">
        <f t="shared" ref="F13:F17" si="3">D13*E13</f>
        <v>220</v>
      </c>
      <c r="G13" s="7"/>
      <c r="H13" s="7" t="s">
        <v>6</v>
      </c>
      <c r="I13" s="2" t="s">
        <v>13</v>
      </c>
      <c r="J13" s="8">
        <v>140</v>
      </c>
      <c r="K13" s="9"/>
      <c r="L13" s="10">
        <f>'01-04'!$K13+('01-04'!$J13/90)</f>
        <v>1.5555555555555556</v>
      </c>
      <c r="M13" s="3"/>
      <c r="N13" s="13">
        <v>1</v>
      </c>
      <c r="O13" s="1"/>
      <c r="P13" s="14">
        <f t="shared" ref="P13:P18" si="4">N13*O13</f>
        <v>0</v>
      </c>
      <c r="Q13" s="15">
        <v>5</v>
      </c>
      <c r="R13" s="1">
        <v>48</v>
      </c>
      <c r="S13" s="16">
        <f t="shared" ref="S13:S17" si="5">Q13*R13</f>
        <v>240</v>
      </c>
      <c r="T13" s="1"/>
      <c r="U13" s="1"/>
      <c r="V13" s="1"/>
      <c r="W13" s="1"/>
      <c r="X13" s="1"/>
      <c r="Y13" s="1"/>
      <c r="Z13" s="1"/>
    </row>
    <row r="14" spans="1:26" x14ac:dyDescent="0.3">
      <c r="A14" s="13">
        <v>5</v>
      </c>
      <c r="B14" s="1">
        <v>6</v>
      </c>
      <c r="C14" s="14">
        <f t="shared" si="2"/>
        <v>30</v>
      </c>
      <c r="D14" s="15">
        <v>10</v>
      </c>
      <c r="E14" s="1">
        <v>28</v>
      </c>
      <c r="F14" s="16">
        <f t="shared" si="3"/>
        <v>280</v>
      </c>
      <c r="G14" s="7"/>
      <c r="H14" s="7" t="s">
        <v>6</v>
      </c>
      <c r="I14" s="2" t="s">
        <v>14</v>
      </c>
      <c r="J14" s="8"/>
      <c r="K14" s="9">
        <v>10</v>
      </c>
      <c r="L14" s="10">
        <f>'01-04'!$K14+('01-04'!$J14/90)</f>
        <v>10</v>
      </c>
      <c r="M14" s="3"/>
      <c r="N14" s="13">
        <v>5</v>
      </c>
      <c r="O14" s="1">
        <v>5</v>
      </c>
      <c r="P14" s="14">
        <f t="shared" si="4"/>
        <v>25</v>
      </c>
      <c r="Q14" s="15">
        <v>10</v>
      </c>
      <c r="R14" s="1">
        <v>32</v>
      </c>
      <c r="S14" s="16">
        <f t="shared" si="5"/>
        <v>320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10</v>
      </c>
      <c r="B15" s="1">
        <v>59</v>
      </c>
      <c r="C15" s="14">
        <f t="shared" si="2"/>
        <v>590</v>
      </c>
      <c r="D15" s="15">
        <v>20</v>
      </c>
      <c r="E15" s="1">
        <v>14</v>
      </c>
      <c r="F15" s="16">
        <f t="shared" si="3"/>
        <v>280</v>
      </c>
      <c r="G15" s="7"/>
      <c r="H15" s="7" t="s">
        <v>6</v>
      </c>
      <c r="I15" s="2" t="s">
        <v>15</v>
      </c>
      <c r="J15" s="8">
        <v>-10</v>
      </c>
      <c r="K15" s="9"/>
      <c r="L15" s="9">
        <f>'01-04'!$K15+('01-04'!$J15/90)</f>
        <v>-0.1111111111111111</v>
      </c>
      <c r="M15" s="3"/>
      <c r="N15" s="13">
        <v>10</v>
      </c>
      <c r="O15" s="1">
        <v>61</v>
      </c>
      <c r="P15" s="14">
        <f t="shared" si="4"/>
        <v>610</v>
      </c>
      <c r="Q15" s="15">
        <v>20</v>
      </c>
      <c r="R15" s="1">
        <v>13</v>
      </c>
      <c r="S15" s="16">
        <f t="shared" si="5"/>
        <v>260</v>
      </c>
      <c r="T15" s="1"/>
      <c r="U15" s="1"/>
      <c r="V15" s="1"/>
      <c r="W15" s="1"/>
      <c r="X15" s="1"/>
      <c r="Y15" s="1"/>
      <c r="Z15" s="1"/>
    </row>
    <row r="16" spans="1:26" x14ac:dyDescent="0.3">
      <c r="A16" s="13">
        <v>20</v>
      </c>
      <c r="B16" s="1">
        <v>5</v>
      </c>
      <c r="C16" s="14">
        <f t="shared" si="2"/>
        <v>100</v>
      </c>
      <c r="D16" s="15">
        <v>50</v>
      </c>
      <c r="E16" s="1"/>
      <c r="F16" s="16">
        <f t="shared" si="3"/>
        <v>0</v>
      </c>
      <c r="G16" s="7"/>
      <c r="H16" s="7" t="s">
        <v>6</v>
      </c>
      <c r="I16" s="2" t="s">
        <v>16</v>
      </c>
      <c r="J16" s="8">
        <v>1080</v>
      </c>
      <c r="K16" s="9"/>
      <c r="L16" s="9">
        <f>'01-04'!$K16+('01-04'!$J16/90)</f>
        <v>12</v>
      </c>
      <c r="M16" s="3"/>
      <c r="N16" s="13">
        <v>20</v>
      </c>
      <c r="O16" s="1">
        <v>5</v>
      </c>
      <c r="P16" s="14">
        <f t="shared" si="4"/>
        <v>100</v>
      </c>
      <c r="Q16" s="15">
        <v>50</v>
      </c>
      <c r="R16" s="1"/>
      <c r="S16" s="16">
        <f t="shared" si="5"/>
        <v>0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50</v>
      </c>
      <c r="B17" s="1"/>
      <c r="C17" s="14">
        <f t="shared" si="2"/>
        <v>0</v>
      </c>
      <c r="D17" s="15">
        <v>100</v>
      </c>
      <c r="E17" s="1">
        <v>55</v>
      </c>
      <c r="F17" s="16">
        <f t="shared" si="3"/>
        <v>5500</v>
      </c>
      <c r="G17" s="7"/>
      <c r="H17" s="7" t="s">
        <v>6</v>
      </c>
      <c r="I17" s="11" t="s">
        <v>17</v>
      </c>
      <c r="J17" s="8">
        <v>-360</v>
      </c>
      <c r="K17" s="9">
        <v>85</v>
      </c>
      <c r="L17" s="9">
        <f>'01-04'!$K17+('01-04'!$J17/90)</f>
        <v>81</v>
      </c>
      <c r="M17" s="3"/>
      <c r="N17" s="13">
        <v>50</v>
      </c>
      <c r="O17" s="1">
        <v>2</v>
      </c>
      <c r="P17" s="14">
        <f t="shared" si="4"/>
        <v>100</v>
      </c>
      <c r="Q17" s="15">
        <v>100</v>
      </c>
      <c r="R17" s="1">
        <v>37</v>
      </c>
      <c r="S17" s="16">
        <f t="shared" si="5"/>
        <v>3700</v>
      </c>
      <c r="T17" s="1"/>
      <c r="U17" s="1"/>
      <c r="V17" s="1"/>
      <c r="W17" s="1"/>
      <c r="X17" s="1"/>
      <c r="Y17" s="1"/>
      <c r="Z17" s="1"/>
    </row>
    <row r="18" spans="1:26" x14ac:dyDescent="0.3">
      <c r="A18" s="13">
        <v>100</v>
      </c>
      <c r="B18" s="1">
        <v>3</v>
      </c>
      <c r="C18" s="14">
        <f t="shared" si="2"/>
        <v>300</v>
      </c>
      <c r="D18" s="12" t="s">
        <v>11</v>
      </c>
      <c r="E18" s="12"/>
      <c r="F18" s="17">
        <f>SUM(F13:F17)</f>
        <v>6280</v>
      </c>
      <c r="G18" s="7"/>
      <c r="H18" s="7" t="s">
        <v>6</v>
      </c>
      <c r="I18" s="2" t="s">
        <v>18</v>
      </c>
      <c r="J18" s="8">
        <v>-50</v>
      </c>
      <c r="K18" s="9"/>
      <c r="L18" s="9">
        <f>'01-04'!$K18+('01-04'!$J18/90)</f>
        <v>-0.55555555555555558</v>
      </c>
      <c r="M18" s="3"/>
      <c r="N18" s="13">
        <v>100</v>
      </c>
      <c r="O18" s="1">
        <v>4</v>
      </c>
      <c r="P18" s="14">
        <f t="shared" si="4"/>
        <v>400</v>
      </c>
      <c r="Q18" s="12" t="s">
        <v>11</v>
      </c>
      <c r="R18" s="12"/>
      <c r="S18" s="17">
        <f>SUM(S13:S17)</f>
        <v>4520</v>
      </c>
      <c r="T18" s="1"/>
      <c r="U18" s="1"/>
      <c r="V18" s="1"/>
      <c r="W18" s="1"/>
      <c r="X18" s="1"/>
      <c r="Y18" s="1"/>
      <c r="Z18" s="1"/>
    </row>
    <row r="19" spans="1:26" x14ac:dyDescent="0.3">
      <c r="A19" s="12" t="s">
        <v>11</v>
      </c>
      <c r="B19" s="12"/>
      <c r="C19" s="6">
        <f>SUM(C13:C18)</f>
        <v>1021</v>
      </c>
      <c r="D19" s="1"/>
      <c r="E19" s="1"/>
      <c r="F19" s="1"/>
      <c r="G19" s="1"/>
      <c r="H19" s="1" t="s">
        <v>6</v>
      </c>
      <c r="I19" s="2" t="s">
        <v>19</v>
      </c>
      <c r="J19" s="8">
        <v>200</v>
      </c>
      <c r="K19" s="9"/>
      <c r="L19" s="9">
        <f>'01-04'!$K19+('01-04'!$J19/90)</f>
        <v>2.2222222222222223</v>
      </c>
      <c r="M19" s="3"/>
      <c r="N19" s="12" t="s">
        <v>11</v>
      </c>
      <c r="O19" s="12"/>
      <c r="P19" s="6">
        <f>SUM(P13:P18)</f>
        <v>1235</v>
      </c>
      <c r="Q19" s="1"/>
      <c r="R19" s="1"/>
      <c r="S19" s="8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 t="s">
        <v>6</v>
      </c>
      <c r="I20" s="2" t="s">
        <v>20</v>
      </c>
      <c r="J20" s="8">
        <v>100</v>
      </c>
      <c r="K20" s="9">
        <v>20</v>
      </c>
      <c r="L20" s="9">
        <f>'01-04'!$K20+('01-04'!$J20/90)</f>
        <v>21.111111111111111</v>
      </c>
      <c r="M20" s="3"/>
      <c r="N20" s="1"/>
      <c r="O20" s="1"/>
      <c r="P20" s="18"/>
      <c r="Q20" s="237" t="s">
        <v>21</v>
      </c>
      <c r="R20" s="238"/>
      <c r="S20" s="17">
        <f>SUM('01-04'!$J$13:$J$100)</f>
        <v>-3760</v>
      </c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 t="s">
        <v>6</v>
      </c>
      <c r="I21" s="2" t="s">
        <v>22</v>
      </c>
      <c r="J21" s="8">
        <v>200</v>
      </c>
      <c r="K21" s="9"/>
      <c r="L21" s="9">
        <f>'01-04'!$K21+('01-04'!$J21/90)</f>
        <v>2.2222222222222223</v>
      </c>
      <c r="M21" s="3"/>
      <c r="N21" s="237" t="s">
        <v>23</v>
      </c>
      <c r="O21" s="238"/>
      <c r="P21" s="6">
        <f>SUM('01-04'!$K$13:$K$100)</f>
        <v>-370</v>
      </c>
      <c r="Q21" s="1"/>
      <c r="R21" s="1"/>
      <c r="S21" s="8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 t="s">
        <v>6</v>
      </c>
      <c r="I22" s="2" t="s">
        <v>24</v>
      </c>
      <c r="J22" s="8"/>
      <c r="K22" s="9">
        <v>25</v>
      </c>
      <c r="L22" s="9">
        <f>'01-04'!$K22+('01-04'!$J22/90)</f>
        <v>25</v>
      </c>
      <c r="M22" s="3"/>
      <c r="N22" s="1"/>
      <c r="O22" s="1"/>
      <c r="P22" s="18"/>
      <c r="Q22" s="12" t="s">
        <v>25</v>
      </c>
      <c r="R22" s="12"/>
      <c r="S22" s="17">
        <f>S18-S20-F18</f>
        <v>2000</v>
      </c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7"/>
      <c r="D23" s="7"/>
      <c r="E23" s="1"/>
      <c r="F23" s="7"/>
      <c r="G23" s="1"/>
      <c r="H23" s="1" t="s">
        <v>6</v>
      </c>
      <c r="I23" s="2" t="s">
        <v>26</v>
      </c>
      <c r="J23" s="8">
        <v>-350</v>
      </c>
      <c r="K23" s="9">
        <v>5</v>
      </c>
      <c r="L23" s="9">
        <f>'01-04'!$K23+('01-04'!$J23/90)</f>
        <v>1.1111111111111112</v>
      </c>
      <c r="M23" s="3"/>
      <c r="N23" s="12" t="s">
        <v>25</v>
      </c>
      <c r="O23" s="12"/>
      <c r="P23" s="6">
        <f>P19-P21-C19</f>
        <v>584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7"/>
      <c r="D24" s="7"/>
      <c r="E24" s="1"/>
      <c r="F24" s="7"/>
      <c r="G24" s="1"/>
      <c r="H24" s="1" t="s">
        <v>6</v>
      </c>
      <c r="I24" s="19" t="s">
        <v>27</v>
      </c>
      <c r="J24" s="8"/>
      <c r="K24" s="9">
        <v>34</v>
      </c>
      <c r="L24" s="9">
        <f>'01-04'!$K24+('01-04'!$J24/90)</f>
        <v>34</v>
      </c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7"/>
      <c r="D25" s="7"/>
      <c r="E25" s="1"/>
      <c r="F25" s="7"/>
      <c r="G25" s="1"/>
      <c r="H25" s="1" t="s">
        <v>28</v>
      </c>
      <c r="I25" s="19" t="s">
        <v>29</v>
      </c>
      <c r="J25" s="8">
        <v>-300</v>
      </c>
      <c r="K25" s="9"/>
      <c r="L25" s="9">
        <f>'01-04'!$K25+('01-04'!$J25/90)</f>
        <v>-3.3333333333333335</v>
      </c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7"/>
      <c r="D26" s="7"/>
      <c r="E26" s="1"/>
      <c r="F26" s="7"/>
      <c r="G26" s="1"/>
      <c r="H26" s="1" t="s">
        <v>6</v>
      </c>
      <c r="I26" s="2" t="s">
        <v>15</v>
      </c>
      <c r="J26" s="8">
        <v>-300</v>
      </c>
      <c r="K26" s="9">
        <v>5</v>
      </c>
      <c r="L26" s="9">
        <f>'01-04'!$K26+('01-04'!$J26/90)</f>
        <v>1.6666666666666665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9"/>
      <c r="B27" s="9"/>
      <c r="C27" s="7"/>
      <c r="D27" s="7"/>
      <c r="E27" s="1"/>
      <c r="F27" s="7"/>
      <c r="G27" s="1"/>
      <c r="H27" s="1" t="s">
        <v>6</v>
      </c>
      <c r="I27" s="19" t="s">
        <v>30</v>
      </c>
      <c r="J27" s="8">
        <v>350</v>
      </c>
      <c r="K27" s="9"/>
      <c r="L27" s="9">
        <f>'01-04'!$K27+('01-04'!$J27/90)</f>
        <v>3.8888888888888888</v>
      </c>
      <c r="M27" s="3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9"/>
      <c r="B28" s="9"/>
      <c r="C28" s="7"/>
      <c r="D28" s="1"/>
      <c r="E28" s="1"/>
      <c r="F28" s="7"/>
      <c r="G28" s="1"/>
      <c r="H28" s="1" t="s">
        <v>6</v>
      </c>
      <c r="I28" s="19" t="s">
        <v>31</v>
      </c>
      <c r="J28" s="8">
        <v>500</v>
      </c>
      <c r="K28" s="9"/>
      <c r="L28" s="9">
        <f>'01-04'!$K28+('01-04'!$J28/90)</f>
        <v>5.5555555555555554</v>
      </c>
      <c r="M28" s="3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9"/>
      <c r="B29" s="9"/>
      <c r="C29" s="7"/>
      <c r="D29" s="1"/>
      <c r="E29" s="1"/>
      <c r="F29" s="1"/>
      <c r="G29" s="1"/>
      <c r="H29" s="1" t="s">
        <v>6</v>
      </c>
      <c r="I29" s="19" t="s">
        <v>32</v>
      </c>
      <c r="J29" s="8">
        <v>-700</v>
      </c>
      <c r="K29" s="9">
        <v>10</v>
      </c>
      <c r="L29" s="9">
        <f>'01-04'!$K29+('01-04'!$J29/90)</f>
        <v>2.2222222222222223</v>
      </c>
      <c r="M29" s="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1"/>
      <c r="D30" s="1"/>
      <c r="E30" s="1"/>
      <c r="F30" s="3"/>
      <c r="G30" s="1"/>
      <c r="H30" s="1" t="s">
        <v>6</v>
      </c>
      <c r="I30" s="2" t="s">
        <v>33</v>
      </c>
      <c r="J30" s="8">
        <v>270</v>
      </c>
      <c r="K30" s="9"/>
      <c r="L30" s="9">
        <f>'01-04'!$K30+('01-04'!$J30/90)</f>
        <v>3</v>
      </c>
      <c r="M30" s="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3"/>
      <c r="D31" s="1"/>
      <c r="E31" s="1"/>
      <c r="F31" s="1"/>
      <c r="G31" s="1"/>
      <c r="H31" s="1" t="s">
        <v>6</v>
      </c>
      <c r="I31" s="2" t="s">
        <v>34</v>
      </c>
      <c r="J31" s="8">
        <v>270</v>
      </c>
      <c r="K31" s="9"/>
      <c r="L31" s="9">
        <f>'01-04'!$K31+('01-04'!$J31/90)</f>
        <v>3</v>
      </c>
      <c r="M31" s="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1"/>
      <c r="D32" s="1"/>
      <c r="E32" s="1"/>
      <c r="F32" s="3"/>
      <c r="G32" s="1"/>
      <c r="H32" s="1" t="s">
        <v>28</v>
      </c>
      <c r="I32" s="2" t="s">
        <v>35</v>
      </c>
      <c r="J32" s="8">
        <v>-300</v>
      </c>
      <c r="K32" s="9"/>
      <c r="L32" s="9">
        <f>'01-04'!$K32+('01-04'!$J32/90)</f>
        <v>-3.3333333333333335</v>
      </c>
      <c r="M32" s="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3"/>
      <c r="D33" s="1"/>
      <c r="E33" s="1"/>
      <c r="F33" s="1"/>
      <c r="G33" s="1"/>
      <c r="H33" s="1" t="s">
        <v>6</v>
      </c>
      <c r="I33" s="2" t="s">
        <v>36</v>
      </c>
      <c r="J33" s="8">
        <v>-360</v>
      </c>
      <c r="K33" s="9">
        <v>10</v>
      </c>
      <c r="L33" s="9">
        <f>'01-04'!$K33+('01-04'!$J33/90)</f>
        <v>6</v>
      </c>
      <c r="M33" s="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1"/>
      <c r="D34" s="1"/>
      <c r="E34" s="1"/>
      <c r="F34" s="1"/>
      <c r="G34" s="1"/>
      <c r="H34" s="1" t="s">
        <v>6</v>
      </c>
      <c r="I34" s="2" t="s">
        <v>37</v>
      </c>
      <c r="J34" s="8">
        <v>70</v>
      </c>
      <c r="K34" s="9"/>
      <c r="L34" s="9">
        <f>'01-04'!$K34+('01-04'!$J34/90)</f>
        <v>0.77777777777777779</v>
      </c>
      <c r="M34" s="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1"/>
      <c r="D35" s="1"/>
      <c r="E35" s="1"/>
      <c r="F35" s="1"/>
      <c r="G35" s="1"/>
      <c r="H35" s="1" t="s">
        <v>6</v>
      </c>
      <c r="I35" s="2" t="s">
        <v>38</v>
      </c>
      <c r="J35" s="8">
        <v>200</v>
      </c>
      <c r="K35" s="9"/>
      <c r="L35" s="9">
        <f>'01-04'!$K35+('01-04'!$J35/90)</f>
        <v>2.2222222222222223</v>
      </c>
      <c r="M35" s="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1"/>
      <c r="D36" s="1"/>
      <c r="E36" s="1"/>
      <c r="F36" s="1"/>
      <c r="G36" s="1"/>
      <c r="H36" s="1" t="s">
        <v>6</v>
      </c>
      <c r="I36" s="2" t="s">
        <v>39</v>
      </c>
      <c r="J36" s="8">
        <v>45</v>
      </c>
      <c r="K36" s="9">
        <v>10</v>
      </c>
      <c r="L36" s="9">
        <f>'01-04'!$K36+('01-04'!$J36/90)</f>
        <v>10.5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1"/>
      <c r="D37" s="1"/>
      <c r="E37" s="1"/>
      <c r="F37" s="1"/>
      <c r="G37" s="1"/>
      <c r="H37" s="1" t="s">
        <v>40</v>
      </c>
      <c r="I37" s="2" t="s">
        <v>41</v>
      </c>
      <c r="J37" s="8"/>
      <c r="K37" s="9">
        <v>-110</v>
      </c>
      <c r="L37" s="9">
        <f>'01-04'!$K37+('01-04'!$J37/90)</f>
        <v>-110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1"/>
      <c r="D38" s="1"/>
      <c r="E38" s="1"/>
      <c r="F38" s="1"/>
      <c r="G38" s="1"/>
      <c r="H38" s="1" t="s">
        <v>6</v>
      </c>
      <c r="I38" s="2" t="s">
        <v>42</v>
      </c>
      <c r="J38" s="8"/>
      <c r="K38" s="9">
        <v>-55</v>
      </c>
      <c r="L38" s="9">
        <f>'01-04'!$K38+('01-04'!$J38/90)</f>
        <v>-55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1"/>
      <c r="G39" s="1"/>
      <c r="H39" s="1" t="s">
        <v>28</v>
      </c>
      <c r="I39" s="2" t="s">
        <v>43</v>
      </c>
      <c r="J39" s="8">
        <v>-2000</v>
      </c>
      <c r="K39" s="9"/>
      <c r="L39" s="9">
        <f>'01-04'!$K39+('01-04'!$J39/90)</f>
        <v>-22.222222222222221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1"/>
      <c r="D40" s="1"/>
      <c r="E40" s="1"/>
      <c r="F40" s="1"/>
      <c r="G40" s="1"/>
      <c r="H40" s="1" t="s">
        <v>6</v>
      </c>
      <c r="I40" s="2" t="s">
        <v>44</v>
      </c>
      <c r="J40" s="8">
        <v>100</v>
      </c>
      <c r="K40" s="9">
        <v>15</v>
      </c>
      <c r="L40" s="9">
        <f>'01-04'!$K40+('01-04'!$J40/90)</f>
        <v>16.111111111111111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1"/>
      <c r="G41" s="1"/>
      <c r="H41" s="1" t="s">
        <v>6</v>
      </c>
      <c r="I41" s="2" t="s">
        <v>45</v>
      </c>
      <c r="J41" s="8">
        <v>180</v>
      </c>
      <c r="K41" s="9"/>
      <c r="L41" s="9">
        <f>'01-04'!$K41+('01-04'!$J41/90)</f>
        <v>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1"/>
      <c r="D42" s="1"/>
      <c r="E42" s="1"/>
      <c r="F42" s="1"/>
      <c r="G42" s="1"/>
      <c r="H42" s="1" t="s">
        <v>6</v>
      </c>
      <c r="I42" s="2" t="s">
        <v>46</v>
      </c>
      <c r="J42" s="8"/>
      <c r="K42" s="9">
        <v>10</v>
      </c>
      <c r="L42" s="9">
        <f>'01-04'!$K42+('01-04'!$J42/90)</f>
        <v>10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9"/>
      <c r="D43" s="9"/>
      <c r="E43" s="9"/>
      <c r="F43" s="9"/>
      <c r="G43" s="9"/>
      <c r="H43" s="9" t="s">
        <v>6</v>
      </c>
      <c r="I43" s="2" t="s">
        <v>47</v>
      </c>
      <c r="J43" s="8"/>
      <c r="K43" s="9">
        <v>59</v>
      </c>
      <c r="L43" s="9">
        <f>'01-04'!$K43+('01-04'!$J43/90)</f>
        <v>59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9"/>
      <c r="D44" s="9"/>
      <c r="E44" s="9"/>
      <c r="F44" s="9"/>
      <c r="G44" s="9"/>
      <c r="H44" s="9" t="s">
        <v>6</v>
      </c>
      <c r="I44" s="2" t="s">
        <v>48</v>
      </c>
      <c r="J44" s="8"/>
      <c r="K44" s="9">
        <v>10</v>
      </c>
      <c r="L44" s="9">
        <f>'01-04'!$K44+('01-04'!$J44/90)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9" t="s">
        <v>6</v>
      </c>
      <c r="I45" s="2" t="s">
        <v>49</v>
      </c>
      <c r="J45" s="8">
        <v>265</v>
      </c>
      <c r="K45" s="9"/>
      <c r="L45" s="9">
        <f>'01-04'!$K45+('01-04'!$J45/90)</f>
        <v>2.9444444444444446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9" t="s">
        <v>6</v>
      </c>
      <c r="I46" s="2" t="s">
        <v>50</v>
      </c>
      <c r="J46" s="8"/>
      <c r="K46" s="9">
        <v>50</v>
      </c>
      <c r="L46" s="9">
        <f>'01-04'!$K46+('01-04'!$J46/90)</f>
        <v>50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9" t="s">
        <v>6</v>
      </c>
      <c r="I47" s="2" t="s">
        <v>51</v>
      </c>
      <c r="J47" s="8">
        <v>50</v>
      </c>
      <c r="K47" s="9">
        <v>10</v>
      </c>
      <c r="L47" s="9">
        <f>'01-04'!$K47+('01-04'!$J47/90)</f>
        <v>10.555555555555555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9" t="s">
        <v>6</v>
      </c>
      <c r="I48" s="2" t="s">
        <v>52</v>
      </c>
      <c r="J48" s="8">
        <v>-350</v>
      </c>
      <c r="K48" s="9">
        <v>5</v>
      </c>
      <c r="L48" s="9">
        <f>'01-04'!$K48+('01-04'!$J48/90)</f>
        <v>1.1111111111111112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9" t="s">
        <v>6</v>
      </c>
      <c r="I49" s="2" t="s">
        <v>53</v>
      </c>
      <c r="J49" s="8"/>
      <c r="K49" s="9">
        <v>10</v>
      </c>
      <c r="L49" s="9">
        <f>'01-04'!$K49+('01-04'!$J49/90)</f>
        <v>10</v>
      </c>
      <c r="M49" s="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9" t="s">
        <v>6</v>
      </c>
      <c r="I50" s="2" t="s">
        <v>54</v>
      </c>
      <c r="J50" s="8"/>
      <c r="K50" s="9">
        <v>-4</v>
      </c>
      <c r="L50" s="9">
        <f>'01-04'!$K50+('01-04'!$J50/90)</f>
        <v>-4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9" t="s">
        <v>28</v>
      </c>
      <c r="I51" s="2" t="s">
        <v>55</v>
      </c>
      <c r="J51" s="8">
        <v>-500</v>
      </c>
      <c r="K51" s="9"/>
      <c r="L51" s="9">
        <f>'01-04'!$K51+('01-04'!$J51/90)</f>
        <v>-5.5555555555555554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9" t="s">
        <v>6</v>
      </c>
      <c r="I52" s="2" t="s">
        <v>56</v>
      </c>
      <c r="J52" s="8">
        <v>-200</v>
      </c>
      <c r="K52" s="9"/>
      <c r="L52" s="9">
        <f>'01-04'!$K52+('01-04'!$J52/90)</f>
        <v>-2.2222222222222223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9" t="s">
        <v>6</v>
      </c>
      <c r="I53" s="2"/>
      <c r="J53" s="8"/>
      <c r="K53" s="9">
        <v>11</v>
      </c>
      <c r="L53" s="9">
        <f>'01-04'!$K53+('01-04'!$J53/90)</f>
        <v>11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9" t="s">
        <v>6</v>
      </c>
      <c r="I54" s="2"/>
      <c r="J54" s="8"/>
      <c r="K54" s="9">
        <v>5</v>
      </c>
      <c r="L54" s="9">
        <f>'01-04'!$K54+('01-04'!$J54/90)</f>
        <v>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9" t="s">
        <v>6</v>
      </c>
      <c r="I55" s="2"/>
      <c r="J55" s="8">
        <v>150</v>
      </c>
      <c r="K55" s="9"/>
      <c r="L55" s="9">
        <f>'01-04'!$K55+('01-04'!$J55/90)</f>
        <v>1.6666666666666667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9" t="s">
        <v>40</v>
      </c>
      <c r="I56" s="2"/>
      <c r="J56" s="8">
        <v>50</v>
      </c>
      <c r="K56" s="9"/>
      <c r="L56" s="9">
        <f>'01-04'!$K56+('01-04'!$J56/90)</f>
        <v>0.55555555555555558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9" t="s">
        <v>6</v>
      </c>
      <c r="I57" s="2"/>
      <c r="J57" s="8">
        <v>50</v>
      </c>
      <c r="K57" s="9"/>
      <c r="L57" s="9">
        <f>'01-04'!$K57+('01-04'!$J57/90)</f>
        <v>0.55555555555555558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9" t="s">
        <v>6</v>
      </c>
      <c r="I58" s="2"/>
      <c r="J58" s="8">
        <v>100</v>
      </c>
      <c r="K58" s="9"/>
      <c r="L58" s="9">
        <f>'01-04'!$K58+('01-04'!$J58/90)</f>
        <v>1.1111111111111112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9" t="s">
        <v>6</v>
      </c>
      <c r="I59" s="2"/>
      <c r="J59" s="8">
        <v>570</v>
      </c>
      <c r="K59" s="9"/>
      <c r="L59" s="9">
        <f>'01-04'!$K59+('01-04'!$J59/90)</f>
        <v>6.333333333333333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9" t="s">
        <v>6</v>
      </c>
      <c r="I60" s="2"/>
      <c r="J60" s="8"/>
      <c r="K60" s="9">
        <v>-5</v>
      </c>
      <c r="L60" s="9">
        <f>'01-04'!$K60+('01-04'!$J60/90)</f>
        <v>-5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9" t="s">
        <v>40</v>
      </c>
      <c r="I61" s="2"/>
      <c r="J61" s="8"/>
      <c r="K61" s="9">
        <v>-15</v>
      </c>
      <c r="L61" s="9">
        <f>'01-04'!$K61+('01-04'!$J61/90)</f>
        <v>-15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9" t="s">
        <v>6</v>
      </c>
      <c r="I62" s="2"/>
      <c r="J62" s="8"/>
      <c r="K62" s="9">
        <v>5</v>
      </c>
      <c r="L62" s="9">
        <f>'01-04'!$K62+('01-04'!$J62/90)</f>
        <v>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9" t="s">
        <v>6</v>
      </c>
      <c r="I63" s="2"/>
      <c r="J63" s="8">
        <v>-250</v>
      </c>
      <c r="K63" s="9"/>
      <c r="L63" s="9">
        <f>'01-04'!$K63+('01-04'!$J63/90)</f>
        <v>-2.7777777777777777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9" t="s">
        <v>6</v>
      </c>
      <c r="I64" s="2"/>
      <c r="J64" s="8">
        <v>100</v>
      </c>
      <c r="K64" s="9"/>
      <c r="L64" s="9">
        <f>'01-04'!$K64+('01-04'!$J64/90)</f>
        <v>1.1111111111111112</v>
      </c>
      <c r="M64" s="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9" t="s">
        <v>6</v>
      </c>
      <c r="I65" s="2"/>
      <c r="J65" s="8"/>
      <c r="K65" s="9">
        <v>20</v>
      </c>
      <c r="L65" s="9">
        <f>'01-04'!$K65+('01-04'!$J65/90)</f>
        <v>20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9" t="s">
        <v>6</v>
      </c>
      <c r="I66" s="2"/>
      <c r="J66" s="8"/>
      <c r="K66" s="9">
        <v>90</v>
      </c>
      <c r="L66" s="9">
        <f>'01-04'!$K66+('01-04'!$J66/90)</f>
        <v>90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9" t="s">
        <v>6</v>
      </c>
      <c r="I67" s="2"/>
      <c r="J67" s="8">
        <v>850</v>
      </c>
      <c r="K67" s="9"/>
      <c r="L67" s="9">
        <f>'01-04'!$K67+('01-04'!$J67/90)</f>
        <v>9.4444444444444446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9" t="s">
        <v>6</v>
      </c>
      <c r="I68" s="2"/>
      <c r="J68" s="8">
        <v>-100</v>
      </c>
      <c r="K68" s="9">
        <v>10</v>
      </c>
      <c r="L68" s="9">
        <f>'01-04'!$K68+('01-04'!$J68/90)</f>
        <v>8.8888888888888893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9" t="s">
        <v>6</v>
      </c>
      <c r="I69" s="2"/>
      <c r="J69" s="8">
        <v>-135</v>
      </c>
      <c r="K69" s="9">
        <v>5</v>
      </c>
      <c r="L69" s="9">
        <f>'01-04'!$K69+('01-04'!$J69/90)</f>
        <v>3.5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9" t="s">
        <v>6</v>
      </c>
      <c r="I70" s="2"/>
      <c r="J70" s="8">
        <v>-270</v>
      </c>
      <c r="K70" s="9">
        <v>20</v>
      </c>
      <c r="L70" s="9">
        <f>'01-04'!$K70+('01-04'!$J70/90)</f>
        <v>17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9" t="s">
        <v>6</v>
      </c>
      <c r="I71" s="2"/>
      <c r="J71" s="8"/>
      <c r="K71" s="9">
        <v>100</v>
      </c>
      <c r="L71" s="9">
        <f>'01-04'!$K71+('01-04'!$J71/90)</f>
        <v>100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9" t="s">
        <v>6</v>
      </c>
      <c r="I72" s="2"/>
      <c r="J72" s="8">
        <v>200</v>
      </c>
      <c r="K72" s="9"/>
      <c r="L72" s="9">
        <f>'01-04'!$K72+('01-04'!$J72/90)</f>
        <v>2.2222222222222223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9" t="s">
        <v>6</v>
      </c>
      <c r="I73" s="2"/>
      <c r="J73" s="8"/>
      <c r="K73" s="9">
        <v>-15</v>
      </c>
      <c r="L73" s="9">
        <f>'01-04'!$K73+('01-04'!$J73/90)</f>
        <v>-15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9" t="s">
        <v>6</v>
      </c>
      <c r="I74" s="2"/>
      <c r="J74" s="8">
        <v>130</v>
      </c>
      <c r="K74" s="9"/>
      <c r="L74" s="9">
        <f>'01-04'!$K74+('01-04'!$J74/90)</f>
        <v>1.4444444444444444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9" t="s">
        <v>6</v>
      </c>
      <c r="I75" s="2"/>
      <c r="J75" s="8">
        <v>150</v>
      </c>
      <c r="K75" s="9"/>
      <c r="L75" s="9">
        <f>'01-04'!$K75+('01-04'!$J75/90)</f>
        <v>1.6666666666666667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9" t="s">
        <v>6</v>
      </c>
      <c r="I76" s="2"/>
      <c r="J76" s="8">
        <v>800</v>
      </c>
      <c r="K76" s="9"/>
      <c r="L76" s="9">
        <f>'01-04'!$K76+('01-04'!$J76/90)</f>
        <v>8.8888888888888893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9" t="s">
        <v>6</v>
      </c>
      <c r="I77" s="2"/>
      <c r="J77" s="8"/>
      <c r="K77" s="9">
        <v>35</v>
      </c>
      <c r="L77" s="9">
        <f>'01-04'!$K77+('01-04'!$J77/90)</f>
        <v>35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9" t="s">
        <v>6</v>
      </c>
      <c r="I78" s="2"/>
      <c r="J78" s="8">
        <v>-170</v>
      </c>
      <c r="K78" s="9"/>
      <c r="L78" s="9">
        <f>'01-04'!$K78+('01-04'!$J78/90)</f>
        <v>-1.8888888888888888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9" t="s">
        <v>40</v>
      </c>
      <c r="I79" s="2"/>
      <c r="J79" s="8"/>
      <c r="K79" s="9">
        <v>5</v>
      </c>
      <c r="L79" s="9">
        <f>'01-04'!$K79+('01-04'!$J79/90)</f>
        <v>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9" t="s">
        <v>6</v>
      </c>
      <c r="I80" s="2"/>
      <c r="J80" s="8"/>
      <c r="K80" s="9">
        <v>-25</v>
      </c>
      <c r="L80" s="9">
        <f>'01-04'!$K80+('01-04'!$J80/90)</f>
        <v>-25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9" t="s">
        <v>6</v>
      </c>
      <c r="I81" s="2"/>
      <c r="J81" s="8"/>
      <c r="K81" s="9">
        <v>5</v>
      </c>
      <c r="L81" s="9">
        <f>'01-04'!$K81+('01-04'!$J81/90)</f>
        <v>5</v>
      </c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9" t="s">
        <v>6</v>
      </c>
      <c r="I82" s="2"/>
      <c r="J82" s="8">
        <v>-225</v>
      </c>
      <c r="K82" s="9"/>
      <c r="L82" s="9">
        <f>'01-04'!$K82+('01-04'!$J82/90)</f>
        <v>-2.5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9" t="s">
        <v>40</v>
      </c>
      <c r="I83" s="2"/>
      <c r="J83" s="8"/>
      <c r="K83" s="9">
        <v>-800</v>
      </c>
      <c r="L83" s="9">
        <f>'01-04'!$K83+('01-04'!$J83/90)</f>
        <v>-800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9" t="s">
        <v>6</v>
      </c>
      <c r="I84" s="2"/>
      <c r="J84" s="8"/>
      <c r="K84" s="9">
        <v>5</v>
      </c>
      <c r="L84" s="9">
        <f>'01-04'!$K84+('01-04'!$J84/90)</f>
        <v>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9" t="s">
        <v>6</v>
      </c>
      <c r="I85" s="2"/>
      <c r="J85" s="8"/>
      <c r="K85" s="9">
        <v>-40</v>
      </c>
      <c r="L85" s="9">
        <f>'01-04'!$K85+('01-04'!$J85/90)</f>
        <v>-40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9" t="s">
        <v>40</v>
      </c>
      <c r="I86" s="2"/>
      <c r="J86" s="8">
        <v>-4000</v>
      </c>
      <c r="K86" s="9"/>
      <c r="L86" s="9">
        <f>'01-04'!$K86+('01-04'!$J86/90)</f>
        <v>-44.444444444444443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9" t="s">
        <v>40</v>
      </c>
      <c r="I87" s="2" t="s">
        <v>57</v>
      </c>
      <c r="J87" s="8"/>
      <c r="K87" s="9">
        <v>250</v>
      </c>
      <c r="L87" s="9">
        <f>'01-04'!$K87+('01-04'!$J87/90)</f>
        <v>250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9" t="s">
        <v>28</v>
      </c>
      <c r="I88" s="2" t="s">
        <v>58</v>
      </c>
      <c r="J88" s="8"/>
      <c r="K88" s="9">
        <v>-250</v>
      </c>
      <c r="L88" s="9">
        <f>'01-04'!$K88+('01-04'!$J88/90)</f>
        <v>-250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9" t="s">
        <v>28</v>
      </c>
      <c r="I89" s="2" t="s">
        <v>59</v>
      </c>
      <c r="J89" s="8"/>
      <c r="K89" s="9">
        <v>-600</v>
      </c>
      <c r="L89" s="9">
        <f>'01-04'!$K89+('01-04'!$J89/90)</f>
        <v>-600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9" t="s">
        <v>40</v>
      </c>
      <c r="I90" s="2" t="s">
        <v>57</v>
      </c>
      <c r="J90" s="8"/>
      <c r="K90" s="9">
        <v>600</v>
      </c>
      <c r="L90" s="9">
        <f>'01-04'!$K90+('01-04'!$J90/90)</f>
        <v>600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9" t="s">
        <v>28</v>
      </c>
      <c r="I91" s="2" t="s">
        <v>60</v>
      </c>
      <c r="J91" s="8"/>
      <c r="K91" s="9">
        <v>-600</v>
      </c>
      <c r="L91" s="9">
        <f>'01-04'!$K91+('01-04'!$J91/90)</f>
        <v>-600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9" t="s">
        <v>40</v>
      </c>
      <c r="I92" s="2" t="s">
        <v>57</v>
      </c>
      <c r="J92" s="8"/>
      <c r="K92" s="9">
        <v>600</v>
      </c>
      <c r="L92" s="9">
        <f>'01-04'!$K92+('01-04'!$J92/90)</f>
        <v>600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9"/>
      <c r="I93" s="2"/>
      <c r="J93" s="8"/>
      <c r="K93" s="9"/>
      <c r="L93" s="9">
        <f>'01-04'!$K93+('01-04'!$J93/90)</f>
        <v>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9"/>
      <c r="I94" s="2"/>
      <c r="J94" s="8"/>
      <c r="K94" s="9"/>
      <c r="L94" s="9">
        <f>'01-04'!$K94+('01-04'!$J94/90)</f>
        <v>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9"/>
      <c r="I95" s="2"/>
      <c r="J95" s="8"/>
      <c r="K95" s="9"/>
      <c r="L95" s="9">
        <f>'01-04'!$K95+('01-04'!$J95/90)</f>
        <v>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9"/>
      <c r="I96" s="2"/>
      <c r="J96" s="8"/>
      <c r="K96" s="9"/>
      <c r="L96" s="9">
        <f>'01-04'!$K96+('01-04'!$J96/90)</f>
        <v>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9"/>
      <c r="I97" s="2"/>
      <c r="J97" s="8"/>
      <c r="K97" s="9"/>
      <c r="L97" s="9">
        <f>'01-04'!$K97+('01-04'!$J97/90)</f>
        <v>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9"/>
      <c r="I98" s="2"/>
      <c r="J98" s="8"/>
      <c r="K98" s="9"/>
      <c r="L98" s="9">
        <f>'01-04'!$K98+('01-04'!$J98/90)</f>
        <v>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9"/>
      <c r="I99" s="2"/>
      <c r="J99" s="8"/>
      <c r="K99" s="9"/>
      <c r="L99" s="9">
        <f>'01-04'!$K99+('01-04'!$J99/90)</f>
        <v>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9"/>
      <c r="I100" s="2"/>
      <c r="J100" s="8"/>
      <c r="K100" s="9"/>
      <c r="L100" s="9">
        <f>'01-04'!$K100+('01-04'!$J100/90)</f>
        <v>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1"/>
      <c r="B101" s="1"/>
      <c r="C101" s="1"/>
      <c r="D101" s="1"/>
      <c r="E101" s="1"/>
      <c r="F101" s="1"/>
      <c r="G101" s="1"/>
      <c r="H101" s="1"/>
      <c r="I101" s="2"/>
      <c r="J101" s="3"/>
      <c r="K101" s="9"/>
      <c r="L101" s="9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"/>
      <c r="B102" s="1"/>
      <c r="C102" s="1"/>
      <c r="D102" s="1"/>
      <c r="E102" s="1"/>
      <c r="F102" s="1"/>
      <c r="G102" s="1"/>
      <c r="H102" s="1"/>
      <c r="I102" s="2"/>
      <c r="J102" s="3"/>
      <c r="K102" s="9"/>
      <c r="L102" s="9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"/>
      <c r="B103" s="1"/>
      <c r="C103" s="1"/>
      <c r="D103" s="1"/>
      <c r="E103" s="1"/>
      <c r="F103" s="1"/>
      <c r="G103" s="1"/>
      <c r="H103" s="1"/>
      <c r="I103" s="2"/>
      <c r="J103" s="3"/>
      <c r="K103" s="9"/>
      <c r="L103" s="9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"/>
      <c r="B104" s="1"/>
      <c r="C104" s="1"/>
      <c r="D104" s="1"/>
      <c r="E104" s="1"/>
      <c r="F104" s="1"/>
      <c r="G104" s="1"/>
      <c r="H104" s="1"/>
      <c r="I104" s="2"/>
      <c r="J104" s="3"/>
      <c r="K104" s="9"/>
      <c r="L104" s="9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"/>
      <c r="B105" s="1"/>
      <c r="C105" s="1"/>
      <c r="D105" s="1"/>
      <c r="E105" s="1"/>
      <c r="F105" s="1"/>
      <c r="G105" s="1"/>
      <c r="H105" s="1"/>
      <c r="I105" s="2"/>
      <c r="J105" s="3"/>
      <c r="K105" s="9"/>
      <c r="L105" s="9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"/>
      <c r="B106" s="1"/>
      <c r="C106" s="1"/>
      <c r="D106" s="1"/>
      <c r="E106" s="1"/>
      <c r="F106" s="1"/>
      <c r="G106" s="1"/>
      <c r="H106" s="1"/>
      <c r="I106" s="2"/>
      <c r="J106" s="3"/>
      <c r="K106" s="9"/>
      <c r="L106" s="9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"/>
      <c r="B107" s="1"/>
      <c r="C107" s="1"/>
      <c r="D107" s="1"/>
      <c r="E107" s="1"/>
      <c r="F107" s="1"/>
      <c r="G107" s="1"/>
      <c r="H107" s="1"/>
      <c r="I107" s="2"/>
      <c r="J107" s="3"/>
      <c r="K107" s="9"/>
      <c r="L107" s="9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"/>
      <c r="B108" s="1"/>
      <c r="C108" s="1"/>
      <c r="D108" s="1"/>
      <c r="E108" s="1"/>
      <c r="F108" s="1"/>
      <c r="G108" s="1"/>
      <c r="H108" s="1"/>
      <c r="I108" s="2"/>
      <c r="J108" s="3"/>
      <c r="K108" s="9"/>
      <c r="L108" s="9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"/>
      <c r="B109" s="1"/>
      <c r="C109" s="1"/>
      <c r="D109" s="1"/>
      <c r="E109" s="1"/>
      <c r="F109" s="1"/>
      <c r="G109" s="1"/>
      <c r="H109" s="1"/>
      <c r="I109" s="2"/>
      <c r="J109" s="3"/>
      <c r="K109" s="9"/>
      <c r="L109" s="9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"/>
      <c r="B110" s="1"/>
      <c r="C110" s="1"/>
      <c r="D110" s="1"/>
      <c r="E110" s="1"/>
      <c r="F110" s="1"/>
      <c r="G110" s="1"/>
      <c r="H110" s="1"/>
      <c r="I110" s="2"/>
      <c r="J110" s="3"/>
      <c r="K110" s="9"/>
      <c r="L110" s="9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"/>
      <c r="B111" s="1"/>
      <c r="C111" s="1"/>
      <c r="D111" s="1"/>
      <c r="E111" s="1"/>
      <c r="F111" s="1"/>
      <c r="G111" s="1"/>
      <c r="H111" s="1"/>
      <c r="I111" s="2"/>
      <c r="J111" s="3"/>
      <c r="K111" s="9"/>
      <c r="L111" s="9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"/>
      <c r="B112" s="1"/>
      <c r="C112" s="1"/>
      <c r="D112" s="1"/>
      <c r="E112" s="1"/>
      <c r="F112" s="1"/>
      <c r="G112" s="1"/>
      <c r="H112" s="1"/>
      <c r="I112" s="2"/>
      <c r="J112" s="3"/>
      <c r="K112" s="9"/>
      <c r="L112" s="9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"/>
      <c r="B113" s="1"/>
      <c r="C113" s="1"/>
      <c r="D113" s="1"/>
      <c r="E113" s="1"/>
      <c r="F113" s="1"/>
      <c r="G113" s="1"/>
      <c r="H113" s="1"/>
      <c r="I113" s="2"/>
      <c r="J113" s="3"/>
      <c r="K113" s="9"/>
      <c r="L113" s="9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"/>
      <c r="B114" s="1"/>
      <c r="C114" s="1"/>
      <c r="D114" s="1"/>
      <c r="E114" s="1"/>
      <c r="F114" s="1"/>
      <c r="G114" s="1"/>
      <c r="H114" s="1"/>
      <c r="I114" s="2"/>
      <c r="J114" s="3"/>
      <c r="K114" s="9"/>
      <c r="L114" s="9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"/>
      <c r="B115" s="1"/>
      <c r="C115" s="1"/>
      <c r="D115" s="1"/>
      <c r="E115" s="1"/>
      <c r="F115" s="1"/>
      <c r="G115" s="1"/>
      <c r="H115" s="1"/>
      <c r="I115" s="2"/>
      <c r="J115" s="3"/>
      <c r="K115" s="9"/>
      <c r="L115" s="9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"/>
      <c r="B116" s="1"/>
      <c r="C116" s="1"/>
      <c r="D116" s="1"/>
      <c r="E116" s="1"/>
      <c r="F116" s="1"/>
      <c r="G116" s="1"/>
      <c r="H116" s="1"/>
      <c r="I116" s="2"/>
      <c r="J116" s="3"/>
      <c r="K116" s="9"/>
      <c r="L116" s="9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"/>
      <c r="B117" s="1"/>
      <c r="C117" s="1"/>
      <c r="D117" s="1"/>
      <c r="E117" s="1"/>
      <c r="F117" s="1"/>
      <c r="G117" s="1"/>
      <c r="H117" s="1"/>
      <c r="I117" s="2"/>
      <c r="J117" s="3"/>
      <c r="K117" s="9"/>
      <c r="L117" s="9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"/>
      <c r="B118" s="1"/>
      <c r="C118" s="1"/>
      <c r="D118" s="1"/>
      <c r="E118" s="1"/>
      <c r="F118" s="1"/>
      <c r="G118" s="1"/>
      <c r="H118" s="1"/>
      <c r="I118" s="2"/>
      <c r="J118" s="3"/>
      <c r="K118" s="9"/>
      <c r="L118" s="9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"/>
      <c r="B119" s="1"/>
      <c r="C119" s="1"/>
      <c r="D119" s="1"/>
      <c r="E119" s="1"/>
      <c r="F119" s="1"/>
      <c r="G119" s="1"/>
      <c r="H119" s="1"/>
      <c r="I119" s="2"/>
      <c r="J119" s="3"/>
      <c r="K119" s="9"/>
      <c r="L119" s="9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"/>
      <c r="B120" s="1"/>
      <c r="C120" s="1"/>
      <c r="D120" s="1"/>
      <c r="E120" s="1"/>
      <c r="F120" s="1"/>
      <c r="G120" s="1"/>
      <c r="H120" s="1"/>
      <c r="I120" s="2"/>
      <c r="J120" s="3"/>
      <c r="K120" s="9"/>
      <c r="L120" s="9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"/>
      <c r="B121" s="1"/>
      <c r="C121" s="1"/>
      <c r="D121" s="1"/>
      <c r="E121" s="1"/>
      <c r="F121" s="1"/>
      <c r="G121" s="1"/>
      <c r="H121" s="1"/>
      <c r="I121" s="2"/>
      <c r="J121" s="3"/>
      <c r="K121" s="9"/>
      <c r="L121" s="9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"/>
      <c r="B122" s="1"/>
      <c r="C122" s="1"/>
      <c r="D122" s="1"/>
      <c r="E122" s="1"/>
      <c r="F122" s="1"/>
      <c r="G122" s="1"/>
      <c r="H122" s="1"/>
      <c r="I122" s="2"/>
      <c r="J122" s="3"/>
      <c r="K122" s="9"/>
      <c r="L122" s="9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"/>
      <c r="B123" s="1"/>
      <c r="C123" s="1"/>
      <c r="D123" s="1"/>
      <c r="E123" s="1"/>
      <c r="F123" s="1"/>
      <c r="G123" s="1"/>
      <c r="H123" s="1"/>
      <c r="I123" s="2"/>
      <c r="J123" s="3"/>
      <c r="K123" s="9"/>
      <c r="L123" s="9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"/>
      <c r="B124" s="1"/>
      <c r="C124" s="1"/>
      <c r="D124" s="1"/>
      <c r="E124" s="1"/>
      <c r="F124" s="1"/>
      <c r="G124" s="1"/>
      <c r="H124" s="1"/>
      <c r="I124" s="2"/>
      <c r="J124" s="3"/>
      <c r="K124" s="9"/>
      <c r="L124" s="9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"/>
      <c r="B125" s="1"/>
      <c r="C125" s="1"/>
      <c r="D125" s="1"/>
      <c r="E125" s="1"/>
      <c r="F125" s="1"/>
      <c r="G125" s="1"/>
      <c r="H125" s="1"/>
      <c r="I125" s="2"/>
      <c r="J125" s="3"/>
      <c r="K125" s="9"/>
      <c r="L125" s="9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"/>
      <c r="B126" s="1"/>
      <c r="C126" s="1"/>
      <c r="D126" s="1"/>
      <c r="E126" s="1"/>
      <c r="F126" s="1"/>
      <c r="G126" s="1"/>
      <c r="H126" s="1"/>
      <c r="I126" s="2"/>
      <c r="J126" s="3"/>
      <c r="K126" s="9"/>
      <c r="L126" s="9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"/>
      <c r="B127" s="1"/>
      <c r="C127" s="1"/>
      <c r="D127" s="1"/>
      <c r="E127" s="1"/>
      <c r="F127" s="1"/>
      <c r="G127" s="1"/>
      <c r="H127" s="1"/>
      <c r="I127" s="2"/>
      <c r="J127" s="3"/>
      <c r="K127" s="9"/>
      <c r="L127" s="9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"/>
      <c r="B128" s="1"/>
      <c r="C128" s="1"/>
      <c r="D128" s="1"/>
      <c r="E128" s="1"/>
      <c r="F128" s="1"/>
      <c r="G128" s="1"/>
      <c r="H128" s="1"/>
      <c r="I128" s="2"/>
      <c r="J128" s="3"/>
      <c r="K128" s="9"/>
      <c r="L128" s="9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"/>
      <c r="B129" s="1"/>
      <c r="C129" s="1"/>
      <c r="D129" s="1"/>
      <c r="E129" s="1"/>
      <c r="F129" s="1"/>
      <c r="G129" s="1"/>
      <c r="H129" s="1"/>
      <c r="I129" s="2"/>
      <c r="J129" s="3"/>
      <c r="K129" s="9"/>
      <c r="L129" s="9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"/>
      <c r="B130" s="1"/>
      <c r="C130" s="1"/>
      <c r="D130" s="1"/>
      <c r="E130" s="1"/>
      <c r="F130" s="1"/>
      <c r="G130" s="1"/>
      <c r="H130" s="1"/>
      <c r="I130" s="2"/>
      <c r="J130" s="3"/>
      <c r="K130" s="9"/>
      <c r="L130" s="9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"/>
      <c r="B131" s="1"/>
      <c r="C131" s="1"/>
      <c r="D131" s="1"/>
      <c r="E131" s="1"/>
      <c r="F131" s="1"/>
      <c r="G131" s="1"/>
      <c r="H131" s="1"/>
      <c r="I131" s="2"/>
      <c r="J131" s="3"/>
      <c r="K131" s="9"/>
      <c r="L131" s="9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"/>
      <c r="B132" s="1"/>
      <c r="C132" s="1"/>
      <c r="D132" s="1"/>
      <c r="E132" s="1"/>
      <c r="F132" s="1"/>
      <c r="G132" s="1"/>
      <c r="H132" s="1"/>
      <c r="I132" s="2"/>
      <c r="J132" s="3"/>
      <c r="K132" s="9"/>
      <c r="L132" s="9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"/>
      <c r="B133" s="1"/>
      <c r="C133" s="1"/>
      <c r="D133" s="1"/>
      <c r="E133" s="1"/>
      <c r="F133" s="1"/>
      <c r="G133" s="1"/>
      <c r="H133" s="1"/>
      <c r="I133" s="2"/>
      <c r="J133" s="3"/>
      <c r="K133" s="9"/>
      <c r="L133" s="9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"/>
      <c r="B134" s="1"/>
      <c r="C134" s="1"/>
      <c r="D134" s="1"/>
      <c r="E134" s="1"/>
      <c r="F134" s="1"/>
      <c r="G134" s="1"/>
      <c r="H134" s="1"/>
      <c r="I134" s="2"/>
      <c r="J134" s="3"/>
      <c r="K134" s="9"/>
      <c r="L134" s="9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"/>
      <c r="B135" s="1"/>
      <c r="C135" s="1"/>
      <c r="D135" s="1"/>
      <c r="E135" s="1"/>
      <c r="F135" s="1"/>
      <c r="G135" s="1"/>
      <c r="H135" s="1"/>
      <c r="I135" s="2"/>
      <c r="J135" s="3"/>
      <c r="K135" s="9"/>
      <c r="L135" s="9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"/>
      <c r="B136" s="1"/>
      <c r="C136" s="1"/>
      <c r="D136" s="1"/>
      <c r="E136" s="1"/>
      <c r="F136" s="1"/>
      <c r="G136" s="1"/>
      <c r="H136" s="1"/>
      <c r="I136" s="2"/>
      <c r="J136" s="3"/>
      <c r="K136" s="9"/>
      <c r="L136" s="9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"/>
      <c r="B137" s="1"/>
      <c r="C137" s="1"/>
      <c r="D137" s="1"/>
      <c r="E137" s="1"/>
      <c r="F137" s="1"/>
      <c r="G137" s="1"/>
      <c r="H137" s="1"/>
      <c r="I137" s="2"/>
      <c r="J137" s="3"/>
      <c r="K137" s="9"/>
      <c r="L137" s="9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"/>
      <c r="B138" s="1"/>
      <c r="C138" s="1"/>
      <c r="D138" s="1"/>
      <c r="E138" s="1"/>
      <c r="F138" s="1"/>
      <c r="G138" s="1"/>
      <c r="H138" s="1"/>
      <c r="I138" s="2"/>
      <c r="J138" s="3"/>
      <c r="K138" s="9"/>
      <c r="L138" s="9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1"/>
      <c r="C139" s="1"/>
      <c r="D139" s="1"/>
      <c r="E139" s="1"/>
      <c r="F139" s="1"/>
      <c r="G139" s="1"/>
      <c r="H139" s="1"/>
      <c r="I139" s="2"/>
      <c r="J139" s="3"/>
      <c r="K139" s="9"/>
      <c r="L139" s="9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1"/>
      <c r="C140" s="1"/>
      <c r="D140" s="1"/>
      <c r="E140" s="1"/>
      <c r="F140" s="1"/>
      <c r="G140" s="1"/>
      <c r="H140" s="1"/>
      <c r="I140" s="2"/>
      <c r="J140" s="3"/>
      <c r="K140" s="9"/>
      <c r="L140" s="9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1"/>
      <c r="C141" s="1"/>
      <c r="D141" s="1"/>
      <c r="E141" s="1"/>
      <c r="F141" s="1"/>
      <c r="G141" s="1"/>
      <c r="H141" s="1"/>
      <c r="I141" s="2"/>
      <c r="J141" s="3"/>
      <c r="K141" s="9"/>
      <c r="L141" s="9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1"/>
      <c r="C142" s="1"/>
      <c r="D142" s="1"/>
      <c r="E142" s="1"/>
      <c r="F142" s="1"/>
      <c r="G142" s="1"/>
      <c r="H142" s="1"/>
      <c r="I142" s="2"/>
      <c r="J142" s="3"/>
      <c r="K142" s="9"/>
      <c r="L142" s="9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1"/>
      <c r="C143" s="1"/>
      <c r="D143" s="1"/>
      <c r="E143" s="1"/>
      <c r="F143" s="1"/>
      <c r="G143" s="1"/>
      <c r="H143" s="1"/>
      <c r="I143" s="2"/>
      <c r="J143" s="3"/>
      <c r="K143" s="9"/>
      <c r="L143" s="9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1"/>
      <c r="C144" s="1"/>
      <c r="D144" s="1"/>
      <c r="E144" s="1"/>
      <c r="F144" s="1"/>
      <c r="G144" s="1"/>
      <c r="H144" s="1"/>
      <c r="I144" s="2"/>
      <c r="J144" s="3"/>
      <c r="K144" s="9"/>
      <c r="L144" s="9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1"/>
      <c r="C145" s="1"/>
      <c r="D145" s="1"/>
      <c r="E145" s="1"/>
      <c r="F145" s="1"/>
      <c r="G145" s="1"/>
      <c r="H145" s="1"/>
      <c r="I145" s="2"/>
      <c r="J145" s="3"/>
      <c r="K145" s="9"/>
      <c r="L145" s="9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1"/>
      <c r="C146" s="1"/>
      <c r="D146" s="1"/>
      <c r="E146" s="1"/>
      <c r="F146" s="1"/>
      <c r="G146" s="1"/>
      <c r="H146" s="1"/>
      <c r="I146" s="2"/>
      <c r="J146" s="3"/>
      <c r="K146" s="9"/>
      <c r="L146" s="9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1"/>
      <c r="C147" s="1"/>
      <c r="D147" s="1"/>
      <c r="E147" s="1"/>
      <c r="F147" s="1"/>
      <c r="G147" s="1"/>
      <c r="H147" s="1"/>
      <c r="I147" s="2"/>
      <c r="J147" s="3"/>
      <c r="K147" s="9"/>
      <c r="L147" s="9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1"/>
      <c r="C148" s="1"/>
      <c r="D148" s="1"/>
      <c r="E148" s="1"/>
      <c r="F148" s="1"/>
      <c r="G148" s="1"/>
      <c r="H148" s="1"/>
      <c r="I148" s="2"/>
      <c r="J148" s="3"/>
      <c r="K148" s="9"/>
      <c r="L148" s="9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1"/>
      <c r="C149" s="1"/>
      <c r="D149" s="1"/>
      <c r="E149" s="1"/>
      <c r="F149" s="1"/>
      <c r="G149" s="1"/>
      <c r="H149" s="1"/>
      <c r="I149" s="2"/>
      <c r="J149" s="3"/>
      <c r="K149" s="9"/>
      <c r="L149" s="9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1"/>
      <c r="C150" s="1"/>
      <c r="D150" s="1"/>
      <c r="E150" s="1"/>
      <c r="F150" s="1"/>
      <c r="G150" s="1"/>
      <c r="H150" s="1"/>
      <c r="I150" s="2"/>
      <c r="J150" s="3"/>
      <c r="K150" s="9"/>
      <c r="L150" s="9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3"/>
      <c r="K151" s="9"/>
      <c r="L151" s="9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1"/>
      <c r="C152" s="1"/>
      <c r="D152" s="1"/>
      <c r="E152" s="1"/>
      <c r="F152" s="1"/>
      <c r="G152" s="1"/>
      <c r="H152" s="1"/>
      <c r="I152" s="2"/>
      <c r="J152" s="3"/>
      <c r="K152" s="9"/>
      <c r="L152" s="9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1"/>
      <c r="C153" s="1"/>
      <c r="D153" s="1"/>
      <c r="E153" s="1"/>
      <c r="F153" s="1"/>
      <c r="G153" s="1"/>
      <c r="H153" s="1"/>
      <c r="I153" s="2"/>
      <c r="J153" s="3"/>
      <c r="K153" s="9"/>
      <c r="L153" s="9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1"/>
      <c r="C154" s="1"/>
      <c r="D154" s="1"/>
      <c r="E154" s="1"/>
      <c r="F154" s="1"/>
      <c r="G154" s="1"/>
      <c r="H154" s="1"/>
      <c r="I154" s="2"/>
      <c r="J154" s="3"/>
      <c r="K154" s="9"/>
      <c r="L154" s="9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1"/>
      <c r="C155" s="1"/>
      <c r="D155" s="1"/>
      <c r="E155" s="1"/>
      <c r="F155" s="1"/>
      <c r="G155" s="1"/>
      <c r="H155" s="1"/>
      <c r="I155" s="2"/>
      <c r="J155" s="3"/>
      <c r="K155" s="9"/>
      <c r="L155" s="9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1"/>
      <c r="C156" s="1"/>
      <c r="D156" s="1"/>
      <c r="E156" s="1"/>
      <c r="F156" s="1"/>
      <c r="G156" s="1"/>
      <c r="H156" s="1"/>
      <c r="I156" s="2"/>
      <c r="J156" s="3"/>
      <c r="K156" s="9"/>
      <c r="L156" s="9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1"/>
      <c r="C157" s="1"/>
      <c r="D157" s="1"/>
      <c r="E157" s="1"/>
      <c r="F157" s="1"/>
      <c r="G157" s="1"/>
      <c r="H157" s="1"/>
      <c r="I157" s="2"/>
      <c r="J157" s="3"/>
      <c r="K157" s="9"/>
      <c r="L157" s="9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1"/>
      <c r="C158" s="1"/>
      <c r="D158" s="1"/>
      <c r="E158" s="1"/>
      <c r="F158" s="1"/>
      <c r="G158" s="1"/>
      <c r="H158" s="1"/>
      <c r="I158" s="2"/>
      <c r="J158" s="3"/>
      <c r="K158" s="9"/>
      <c r="L158" s="9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1"/>
      <c r="C159" s="1"/>
      <c r="D159" s="1"/>
      <c r="E159" s="1"/>
      <c r="F159" s="1"/>
      <c r="G159" s="1"/>
      <c r="H159" s="1"/>
      <c r="I159" s="2"/>
      <c r="J159" s="3"/>
      <c r="K159" s="9"/>
      <c r="L159" s="9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1"/>
      <c r="C160" s="1"/>
      <c r="D160" s="1"/>
      <c r="E160" s="1"/>
      <c r="F160" s="1"/>
      <c r="G160" s="1"/>
      <c r="H160" s="1"/>
      <c r="I160" s="2"/>
      <c r="J160" s="3"/>
      <c r="K160" s="9"/>
      <c r="L160" s="9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1"/>
      <c r="C161" s="1"/>
      <c r="D161" s="1"/>
      <c r="E161" s="1"/>
      <c r="F161" s="1"/>
      <c r="G161" s="1"/>
      <c r="H161" s="1"/>
      <c r="I161" s="2"/>
      <c r="J161" s="3"/>
      <c r="K161" s="9"/>
      <c r="L161" s="9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1"/>
      <c r="C162" s="1"/>
      <c r="D162" s="1"/>
      <c r="E162" s="1"/>
      <c r="F162" s="1"/>
      <c r="G162" s="1"/>
      <c r="H162" s="1"/>
      <c r="I162" s="2"/>
      <c r="J162" s="3"/>
      <c r="K162" s="9"/>
      <c r="L162" s="9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1"/>
      <c r="C163" s="1"/>
      <c r="D163" s="1"/>
      <c r="E163" s="1"/>
      <c r="F163" s="1"/>
      <c r="G163" s="1"/>
      <c r="H163" s="1"/>
      <c r="I163" s="2"/>
      <c r="J163" s="3"/>
      <c r="K163" s="9"/>
      <c r="L163" s="9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1"/>
      <c r="C164" s="1"/>
      <c r="D164" s="1"/>
      <c r="E164" s="1"/>
      <c r="F164" s="1"/>
      <c r="G164" s="1"/>
      <c r="H164" s="1"/>
      <c r="I164" s="2"/>
      <c r="J164" s="3"/>
      <c r="K164" s="9"/>
      <c r="L164" s="9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1"/>
      <c r="C165" s="1"/>
      <c r="D165" s="1"/>
      <c r="E165" s="1"/>
      <c r="F165" s="1"/>
      <c r="G165" s="1"/>
      <c r="H165" s="1"/>
      <c r="I165" s="2"/>
      <c r="J165" s="3"/>
      <c r="K165" s="9"/>
      <c r="L165" s="9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1"/>
      <c r="C166" s="1"/>
      <c r="D166" s="1"/>
      <c r="E166" s="1"/>
      <c r="F166" s="1"/>
      <c r="G166" s="1"/>
      <c r="H166" s="1"/>
      <c r="I166" s="2"/>
      <c r="J166" s="3"/>
      <c r="K166" s="9"/>
      <c r="L166" s="9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1"/>
      <c r="C167" s="1"/>
      <c r="D167" s="1"/>
      <c r="E167" s="1"/>
      <c r="F167" s="1"/>
      <c r="G167" s="1"/>
      <c r="H167" s="1"/>
      <c r="I167" s="2"/>
      <c r="J167" s="3"/>
      <c r="K167" s="9"/>
      <c r="L167" s="9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1"/>
      <c r="C168" s="1"/>
      <c r="D168" s="1"/>
      <c r="E168" s="1"/>
      <c r="F168" s="1"/>
      <c r="G168" s="1"/>
      <c r="H168" s="1"/>
      <c r="I168" s="2"/>
      <c r="J168" s="3"/>
      <c r="K168" s="9"/>
      <c r="L168" s="9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1"/>
      <c r="C169" s="1"/>
      <c r="D169" s="1"/>
      <c r="E169" s="1"/>
      <c r="F169" s="1"/>
      <c r="G169" s="1"/>
      <c r="H169" s="1"/>
      <c r="I169" s="2"/>
      <c r="J169" s="3"/>
      <c r="K169" s="9"/>
      <c r="L169" s="9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1"/>
      <c r="C170" s="1"/>
      <c r="D170" s="1"/>
      <c r="E170" s="1"/>
      <c r="F170" s="1"/>
      <c r="G170" s="1"/>
      <c r="H170" s="1"/>
      <c r="I170" s="2"/>
      <c r="J170" s="3"/>
      <c r="K170" s="9"/>
      <c r="L170" s="9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1"/>
      <c r="C171" s="1"/>
      <c r="D171" s="1"/>
      <c r="E171" s="1"/>
      <c r="F171" s="1"/>
      <c r="G171" s="1"/>
      <c r="H171" s="1"/>
      <c r="I171" s="2"/>
      <c r="J171" s="3"/>
      <c r="K171" s="9"/>
      <c r="L171" s="9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1"/>
      <c r="C172" s="1"/>
      <c r="D172" s="1"/>
      <c r="E172" s="1"/>
      <c r="F172" s="1"/>
      <c r="G172" s="1"/>
      <c r="H172" s="1"/>
      <c r="I172" s="2"/>
      <c r="J172" s="3"/>
      <c r="K172" s="9"/>
      <c r="L172" s="9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1"/>
      <c r="C173" s="1"/>
      <c r="D173" s="1"/>
      <c r="E173" s="1"/>
      <c r="F173" s="1"/>
      <c r="G173" s="1"/>
      <c r="H173" s="1"/>
      <c r="I173" s="2"/>
      <c r="J173" s="3"/>
      <c r="K173" s="9"/>
      <c r="L173" s="9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1"/>
      <c r="C174" s="1"/>
      <c r="D174" s="1"/>
      <c r="E174" s="1"/>
      <c r="F174" s="1"/>
      <c r="G174" s="1"/>
      <c r="H174" s="1"/>
      <c r="I174" s="2"/>
      <c r="J174" s="3"/>
      <c r="K174" s="9"/>
      <c r="L174" s="9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1"/>
      <c r="C175" s="1"/>
      <c r="D175" s="1"/>
      <c r="E175" s="1"/>
      <c r="F175" s="1"/>
      <c r="G175" s="1"/>
      <c r="H175" s="1"/>
      <c r="I175" s="2"/>
      <c r="J175" s="3"/>
      <c r="K175" s="9"/>
      <c r="L175" s="9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1"/>
      <c r="C176" s="1"/>
      <c r="D176" s="1"/>
      <c r="E176" s="1"/>
      <c r="F176" s="1"/>
      <c r="G176" s="1"/>
      <c r="H176" s="1"/>
      <c r="I176" s="2"/>
      <c r="J176" s="3"/>
      <c r="K176" s="9"/>
      <c r="L176" s="9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1"/>
      <c r="C177" s="1"/>
      <c r="D177" s="1"/>
      <c r="E177" s="1"/>
      <c r="F177" s="1"/>
      <c r="G177" s="1"/>
      <c r="H177" s="1"/>
      <c r="I177" s="2"/>
      <c r="J177" s="3"/>
      <c r="K177" s="9"/>
      <c r="L177" s="9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1"/>
      <c r="C178" s="1"/>
      <c r="D178" s="1"/>
      <c r="E178" s="1"/>
      <c r="F178" s="1"/>
      <c r="G178" s="1"/>
      <c r="H178" s="1"/>
      <c r="I178" s="2"/>
      <c r="J178" s="3"/>
      <c r="K178" s="9"/>
      <c r="L178" s="9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1"/>
      <c r="C179" s="1"/>
      <c r="D179" s="1"/>
      <c r="E179" s="1"/>
      <c r="F179" s="1"/>
      <c r="G179" s="1"/>
      <c r="H179" s="1"/>
      <c r="I179" s="2"/>
      <c r="J179" s="3"/>
      <c r="K179" s="9"/>
      <c r="L179" s="9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1"/>
      <c r="C180" s="1"/>
      <c r="D180" s="1"/>
      <c r="E180" s="1"/>
      <c r="F180" s="1"/>
      <c r="G180" s="1"/>
      <c r="H180" s="1"/>
      <c r="I180" s="2"/>
      <c r="J180" s="3"/>
      <c r="K180" s="9"/>
      <c r="L180" s="9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1"/>
      <c r="C181" s="1"/>
      <c r="D181" s="1"/>
      <c r="E181" s="1"/>
      <c r="F181" s="1"/>
      <c r="G181" s="1"/>
      <c r="H181" s="1"/>
      <c r="I181" s="2"/>
      <c r="J181" s="3"/>
      <c r="K181" s="9"/>
      <c r="L181" s="9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1"/>
      <c r="C182" s="1"/>
      <c r="D182" s="1"/>
      <c r="E182" s="1"/>
      <c r="F182" s="1"/>
      <c r="G182" s="1"/>
      <c r="H182" s="1"/>
      <c r="I182" s="2"/>
      <c r="J182" s="3"/>
      <c r="K182" s="9"/>
      <c r="L182" s="9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1"/>
      <c r="C183" s="1"/>
      <c r="D183" s="1"/>
      <c r="E183" s="1"/>
      <c r="F183" s="1"/>
      <c r="G183" s="1"/>
      <c r="H183" s="1"/>
      <c r="I183" s="2"/>
      <c r="J183" s="3"/>
      <c r="K183" s="9"/>
      <c r="L183" s="9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1"/>
      <c r="C184" s="1"/>
      <c r="D184" s="1"/>
      <c r="E184" s="1"/>
      <c r="F184" s="1"/>
      <c r="G184" s="1"/>
      <c r="H184" s="1"/>
      <c r="I184" s="2"/>
      <c r="J184" s="3"/>
      <c r="K184" s="9"/>
      <c r="L184" s="9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1"/>
      <c r="C185" s="1"/>
      <c r="D185" s="1"/>
      <c r="E185" s="1"/>
      <c r="F185" s="1"/>
      <c r="G185" s="1"/>
      <c r="H185" s="1"/>
      <c r="I185" s="2"/>
      <c r="J185" s="3"/>
      <c r="K185" s="9"/>
      <c r="L185" s="9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1"/>
      <c r="C186" s="1"/>
      <c r="D186" s="1"/>
      <c r="E186" s="1"/>
      <c r="F186" s="1"/>
      <c r="G186" s="1"/>
      <c r="H186" s="1"/>
      <c r="I186" s="2"/>
      <c r="J186" s="3"/>
      <c r="K186" s="9"/>
      <c r="L186" s="9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1"/>
      <c r="C187" s="1"/>
      <c r="D187" s="1"/>
      <c r="E187" s="1"/>
      <c r="F187" s="1"/>
      <c r="G187" s="1"/>
      <c r="H187" s="1"/>
      <c r="I187" s="2"/>
      <c r="J187" s="3"/>
      <c r="K187" s="9"/>
      <c r="L187" s="9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1"/>
      <c r="C188" s="1"/>
      <c r="D188" s="1"/>
      <c r="E188" s="1"/>
      <c r="F188" s="1"/>
      <c r="G188" s="1"/>
      <c r="H188" s="1"/>
      <c r="I188" s="2"/>
      <c r="J188" s="3"/>
      <c r="K188" s="9"/>
      <c r="L188" s="9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1"/>
      <c r="C189" s="1"/>
      <c r="D189" s="1"/>
      <c r="E189" s="1"/>
      <c r="F189" s="1"/>
      <c r="G189" s="1"/>
      <c r="H189" s="1"/>
      <c r="I189" s="2"/>
      <c r="J189" s="3"/>
      <c r="K189" s="9"/>
      <c r="L189" s="9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1"/>
      <c r="C190" s="1"/>
      <c r="D190" s="1"/>
      <c r="E190" s="1"/>
      <c r="F190" s="1"/>
      <c r="G190" s="1"/>
      <c r="H190" s="1"/>
      <c r="I190" s="2"/>
      <c r="J190" s="3"/>
      <c r="K190" s="9"/>
      <c r="L190" s="9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1"/>
      <c r="C191" s="1"/>
      <c r="D191" s="1"/>
      <c r="E191" s="1"/>
      <c r="F191" s="1"/>
      <c r="G191" s="1"/>
      <c r="H191" s="1"/>
      <c r="I191" s="2"/>
      <c r="J191" s="3"/>
      <c r="K191" s="9"/>
      <c r="L191" s="9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1"/>
      <c r="C192" s="1"/>
      <c r="D192" s="1"/>
      <c r="E192" s="1"/>
      <c r="F192" s="1"/>
      <c r="G192" s="1"/>
      <c r="H192" s="1"/>
      <c r="I192" s="2"/>
      <c r="J192" s="3"/>
      <c r="K192" s="9"/>
      <c r="L192" s="9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1"/>
      <c r="C193" s="1"/>
      <c r="D193" s="1"/>
      <c r="E193" s="1"/>
      <c r="F193" s="1"/>
      <c r="G193" s="1"/>
      <c r="H193" s="1"/>
      <c r="I193" s="2"/>
      <c r="J193" s="3"/>
      <c r="K193" s="9"/>
      <c r="L193" s="9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1"/>
      <c r="C194" s="1"/>
      <c r="D194" s="1"/>
      <c r="E194" s="1"/>
      <c r="F194" s="1"/>
      <c r="G194" s="1"/>
      <c r="H194" s="1"/>
      <c r="I194" s="2"/>
      <c r="J194" s="3"/>
      <c r="K194" s="9"/>
      <c r="L194" s="9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1"/>
      <c r="C195" s="1"/>
      <c r="D195" s="1"/>
      <c r="E195" s="1"/>
      <c r="F195" s="1"/>
      <c r="G195" s="1"/>
      <c r="H195" s="1"/>
      <c r="I195" s="2"/>
      <c r="J195" s="3"/>
      <c r="K195" s="9"/>
      <c r="L195" s="9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1"/>
      <c r="C196" s="1"/>
      <c r="D196" s="1"/>
      <c r="E196" s="1"/>
      <c r="F196" s="1"/>
      <c r="G196" s="1"/>
      <c r="H196" s="1"/>
      <c r="I196" s="2"/>
      <c r="J196" s="3"/>
      <c r="K196" s="9"/>
      <c r="L196" s="9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1"/>
      <c r="C197" s="1"/>
      <c r="D197" s="1"/>
      <c r="E197" s="1"/>
      <c r="F197" s="1"/>
      <c r="G197" s="1"/>
      <c r="H197" s="1"/>
      <c r="I197" s="2"/>
      <c r="J197" s="3"/>
      <c r="K197" s="9"/>
      <c r="L197" s="9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1"/>
      <c r="C198" s="1"/>
      <c r="D198" s="1"/>
      <c r="E198" s="1"/>
      <c r="F198" s="1"/>
      <c r="G198" s="1"/>
      <c r="H198" s="1"/>
      <c r="I198" s="2"/>
      <c r="J198" s="3"/>
      <c r="K198" s="9"/>
      <c r="L198" s="9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1"/>
      <c r="C199" s="1"/>
      <c r="D199" s="1"/>
      <c r="E199" s="1"/>
      <c r="F199" s="1"/>
      <c r="G199" s="1"/>
      <c r="H199" s="1"/>
      <c r="I199" s="2"/>
      <c r="J199" s="3"/>
      <c r="K199" s="9"/>
      <c r="L199" s="9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1"/>
      <c r="C200" s="1"/>
      <c r="D200" s="1"/>
      <c r="E200" s="1"/>
      <c r="F200" s="1"/>
      <c r="G200" s="1"/>
      <c r="H200" s="1"/>
      <c r="I200" s="2"/>
      <c r="J200" s="3"/>
      <c r="K200" s="9"/>
      <c r="L200" s="9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1"/>
      <c r="C201" s="1"/>
      <c r="D201" s="1"/>
      <c r="E201" s="1"/>
      <c r="F201" s="1"/>
      <c r="G201" s="1"/>
      <c r="H201" s="1"/>
      <c r="I201" s="2"/>
      <c r="J201" s="3"/>
      <c r="K201" s="9"/>
      <c r="L201" s="9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1"/>
      <c r="C202" s="1"/>
      <c r="D202" s="1"/>
      <c r="E202" s="1"/>
      <c r="F202" s="1"/>
      <c r="G202" s="1"/>
      <c r="H202" s="1"/>
      <c r="I202" s="2"/>
      <c r="J202" s="3"/>
      <c r="K202" s="9"/>
      <c r="L202" s="9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1"/>
      <c r="C203" s="1"/>
      <c r="D203" s="1"/>
      <c r="E203" s="1"/>
      <c r="F203" s="1"/>
      <c r="G203" s="1"/>
      <c r="H203" s="1"/>
      <c r="I203" s="2"/>
      <c r="J203" s="3"/>
      <c r="K203" s="9"/>
      <c r="L203" s="9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1"/>
      <c r="C204" s="1"/>
      <c r="D204" s="1"/>
      <c r="E204" s="1"/>
      <c r="F204" s="1"/>
      <c r="G204" s="1"/>
      <c r="H204" s="1"/>
      <c r="I204" s="2"/>
      <c r="J204" s="3"/>
      <c r="K204" s="9"/>
      <c r="L204" s="9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1"/>
      <c r="C205" s="1"/>
      <c r="D205" s="1"/>
      <c r="E205" s="1"/>
      <c r="F205" s="1"/>
      <c r="G205" s="1"/>
      <c r="H205" s="1"/>
      <c r="I205" s="2"/>
      <c r="J205" s="3"/>
      <c r="K205" s="9"/>
      <c r="L205" s="9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1"/>
      <c r="C206" s="1"/>
      <c r="D206" s="1"/>
      <c r="E206" s="1"/>
      <c r="F206" s="1"/>
      <c r="G206" s="1"/>
      <c r="H206" s="1"/>
      <c r="I206" s="2"/>
      <c r="J206" s="3"/>
      <c r="K206" s="9"/>
      <c r="L206" s="9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1"/>
      <c r="C207" s="1"/>
      <c r="D207" s="1"/>
      <c r="E207" s="1"/>
      <c r="F207" s="1"/>
      <c r="G207" s="1"/>
      <c r="H207" s="1"/>
      <c r="I207" s="2"/>
      <c r="J207" s="3"/>
      <c r="K207" s="9"/>
      <c r="L207" s="9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1"/>
      <c r="C208" s="1"/>
      <c r="D208" s="1"/>
      <c r="E208" s="1"/>
      <c r="F208" s="1"/>
      <c r="G208" s="1"/>
      <c r="H208" s="1"/>
      <c r="I208" s="2"/>
      <c r="J208" s="3"/>
      <c r="K208" s="9"/>
      <c r="L208" s="9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1"/>
      <c r="C209" s="1"/>
      <c r="D209" s="1"/>
      <c r="E209" s="1"/>
      <c r="F209" s="1"/>
      <c r="G209" s="1"/>
      <c r="H209" s="1"/>
      <c r="I209" s="2"/>
      <c r="J209" s="3"/>
      <c r="K209" s="9"/>
      <c r="L209" s="9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1"/>
      <c r="C210" s="1"/>
      <c r="D210" s="1"/>
      <c r="E210" s="1"/>
      <c r="F210" s="1"/>
      <c r="G210" s="1"/>
      <c r="H210" s="1"/>
      <c r="I210" s="2"/>
      <c r="J210" s="3"/>
      <c r="K210" s="9"/>
      <c r="L210" s="9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1"/>
      <c r="C211" s="1"/>
      <c r="D211" s="1"/>
      <c r="E211" s="1"/>
      <c r="F211" s="1"/>
      <c r="G211" s="1"/>
      <c r="H211" s="1"/>
      <c r="I211" s="2"/>
      <c r="J211" s="3"/>
      <c r="K211" s="9"/>
      <c r="L211" s="9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1"/>
      <c r="C212" s="1"/>
      <c r="D212" s="1"/>
      <c r="E212" s="1"/>
      <c r="F212" s="1"/>
      <c r="G212" s="1"/>
      <c r="H212" s="1"/>
      <c r="I212" s="2"/>
      <c r="J212" s="3"/>
      <c r="K212" s="9"/>
      <c r="L212" s="9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1"/>
      <c r="C213" s="1"/>
      <c r="D213" s="1"/>
      <c r="E213" s="1"/>
      <c r="F213" s="1"/>
      <c r="G213" s="1"/>
      <c r="H213" s="1"/>
      <c r="I213" s="2"/>
      <c r="J213" s="3"/>
      <c r="K213" s="9"/>
      <c r="L213" s="9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1"/>
      <c r="C214" s="1"/>
      <c r="D214" s="1"/>
      <c r="E214" s="1"/>
      <c r="F214" s="1"/>
      <c r="G214" s="1"/>
      <c r="H214" s="1"/>
      <c r="I214" s="2"/>
      <c r="J214" s="3"/>
      <c r="K214" s="9"/>
      <c r="L214" s="9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1"/>
      <c r="C215" s="1"/>
      <c r="D215" s="1"/>
      <c r="E215" s="1"/>
      <c r="F215" s="1"/>
      <c r="G215" s="1"/>
      <c r="H215" s="1"/>
      <c r="I215" s="2"/>
      <c r="J215" s="3"/>
      <c r="K215" s="9"/>
      <c r="L215" s="9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1"/>
      <c r="C216" s="1"/>
      <c r="D216" s="1"/>
      <c r="E216" s="1"/>
      <c r="F216" s="1"/>
      <c r="G216" s="1"/>
      <c r="H216" s="1"/>
      <c r="I216" s="2"/>
      <c r="J216" s="3"/>
      <c r="K216" s="9"/>
      <c r="L216" s="9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1"/>
      <c r="C217" s="1"/>
      <c r="D217" s="1"/>
      <c r="E217" s="1"/>
      <c r="F217" s="1"/>
      <c r="G217" s="1"/>
      <c r="H217" s="1"/>
      <c r="I217" s="2"/>
      <c r="J217" s="3"/>
      <c r="K217" s="9"/>
      <c r="L217" s="9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1"/>
      <c r="C218" s="1"/>
      <c r="D218" s="1"/>
      <c r="E218" s="1"/>
      <c r="F218" s="1"/>
      <c r="G218" s="1"/>
      <c r="H218" s="1"/>
      <c r="I218" s="2"/>
      <c r="J218" s="3"/>
      <c r="K218" s="9"/>
      <c r="L218" s="9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1"/>
      <c r="C219" s="1"/>
      <c r="D219" s="1"/>
      <c r="E219" s="1"/>
      <c r="F219" s="1"/>
      <c r="G219" s="1"/>
      <c r="H219" s="1"/>
      <c r="I219" s="2"/>
      <c r="J219" s="3"/>
      <c r="K219" s="9"/>
      <c r="L219" s="9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1"/>
      <c r="C220" s="1"/>
      <c r="D220" s="1"/>
      <c r="E220" s="1"/>
      <c r="F220" s="1"/>
      <c r="G220" s="1"/>
      <c r="H220" s="1"/>
      <c r="I220" s="2"/>
      <c r="J220" s="3"/>
      <c r="K220" s="9"/>
      <c r="L220" s="9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1"/>
      <c r="C221" s="1"/>
      <c r="D221" s="1"/>
      <c r="E221" s="1"/>
      <c r="F221" s="1"/>
      <c r="G221" s="1"/>
      <c r="H221" s="1"/>
      <c r="I221" s="2"/>
      <c r="J221" s="3"/>
      <c r="K221" s="9"/>
      <c r="L221" s="9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1"/>
      <c r="C222" s="1"/>
      <c r="D222" s="1"/>
      <c r="E222" s="1"/>
      <c r="F222" s="1"/>
      <c r="G222" s="1"/>
      <c r="H222" s="1"/>
      <c r="I222" s="2"/>
      <c r="J222" s="3"/>
      <c r="K222" s="9"/>
      <c r="L222" s="9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1"/>
      <c r="C223" s="1"/>
      <c r="D223" s="1"/>
      <c r="E223" s="1"/>
      <c r="F223" s="1"/>
      <c r="G223" s="1"/>
      <c r="H223" s="1"/>
      <c r="I223" s="2"/>
      <c r="J223" s="3"/>
      <c r="K223" s="9"/>
      <c r="L223" s="9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1"/>
      <c r="C224" s="1"/>
      <c r="D224" s="1"/>
      <c r="E224" s="1"/>
      <c r="F224" s="1"/>
      <c r="G224" s="1"/>
      <c r="H224" s="1"/>
      <c r="I224" s="2"/>
      <c r="J224" s="3"/>
      <c r="K224" s="9"/>
      <c r="L224" s="9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1"/>
      <c r="C225" s="1"/>
      <c r="D225" s="1"/>
      <c r="E225" s="1"/>
      <c r="F225" s="1"/>
      <c r="G225" s="1"/>
      <c r="H225" s="1"/>
      <c r="I225" s="2"/>
      <c r="J225" s="3"/>
      <c r="K225" s="9"/>
      <c r="L225" s="9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1"/>
      <c r="C226" s="1"/>
      <c r="D226" s="1"/>
      <c r="E226" s="1"/>
      <c r="F226" s="1"/>
      <c r="G226" s="1"/>
      <c r="H226" s="1"/>
      <c r="I226" s="2"/>
      <c r="J226" s="3"/>
      <c r="K226" s="9"/>
      <c r="L226" s="9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1"/>
      <c r="C227" s="1"/>
      <c r="D227" s="1"/>
      <c r="E227" s="1"/>
      <c r="F227" s="1"/>
      <c r="G227" s="1"/>
      <c r="H227" s="1"/>
      <c r="I227" s="2"/>
      <c r="J227" s="3"/>
      <c r="K227" s="9"/>
      <c r="L227" s="9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1"/>
      <c r="C228" s="1"/>
      <c r="D228" s="1"/>
      <c r="E228" s="1"/>
      <c r="F228" s="1"/>
      <c r="G228" s="1"/>
      <c r="H228" s="1"/>
      <c r="I228" s="2"/>
      <c r="J228" s="3"/>
      <c r="K228" s="9"/>
      <c r="L228" s="9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1"/>
      <c r="C229" s="1"/>
      <c r="D229" s="1"/>
      <c r="E229" s="1"/>
      <c r="F229" s="1"/>
      <c r="G229" s="1"/>
      <c r="H229" s="1"/>
      <c r="I229" s="2"/>
      <c r="J229" s="3"/>
      <c r="K229" s="9"/>
      <c r="L229" s="9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1"/>
      <c r="C230" s="1"/>
      <c r="D230" s="1"/>
      <c r="E230" s="1"/>
      <c r="F230" s="1"/>
      <c r="G230" s="1"/>
      <c r="H230" s="1"/>
      <c r="I230" s="2"/>
      <c r="J230" s="3"/>
      <c r="K230" s="9"/>
      <c r="L230" s="9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1"/>
      <c r="C231" s="1"/>
      <c r="D231" s="1"/>
      <c r="E231" s="1"/>
      <c r="F231" s="1"/>
      <c r="G231" s="1"/>
      <c r="H231" s="1"/>
      <c r="I231" s="2"/>
      <c r="J231" s="3"/>
      <c r="K231" s="9"/>
      <c r="L231" s="9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1"/>
      <c r="C232" s="1"/>
      <c r="D232" s="1"/>
      <c r="E232" s="1"/>
      <c r="F232" s="1"/>
      <c r="G232" s="1"/>
      <c r="H232" s="1"/>
      <c r="I232" s="2"/>
      <c r="J232" s="3"/>
      <c r="K232" s="9"/>
      <c r="L232" s="9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1"/>
      <c r="C233" s="1"/>
      <c r="D233" s="1"/>
      <c r="E233" s="1"/>
      <c r="F233" s="1"/>
      <c r="G233" s="1"/>
      <c r="H233" s="1"/>
      <c r="I233" s="2"/>
      <c r="J233" s="3"/>
      <c r="K233" s="9"/>
      <c r="L233" s="9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1"/>
      <c r="C234" s="1"/>
      <c r="D234" s="1"/>
      <c r="E234" s="1"/>
      <c r="F234" s="1"/>
      <c r="G234" s="1"/>
      <c r="H234" s="1"/>
      <c r="I234" s="2"/>
      <c r="J234" s="3"/>
      <c r="K234" s="9"/>
      <c r="L234" s="9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1"/>
      <c r="C235" s="1"/>
      <c r="D235" s="1"/>
      <c r="E235" s="1"/>
      <c r="F235" s="1"/>
      <c r="G235" s="1"/>
      <c r="H235" s="1"/>
      <c r="I235" s="2"/>
      <c r="J235" s="3"/>
      <c r="K235" s="9"/>
      <c r="L235" s="9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1"/>
      <c r="C236" s="1"/>
      <c r="D236" s="1"/>
      <c r="E236" s="1"/>
      <c r="F236" s="1"/>
      <c r="G236" s="1"/>
      <c r="H236" s="1"/>
      <c r="I236" s="2"/>
      <c r="J236" s="3"/>
      <c r="K236" s="9"/>
      <c r="L236" s="9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1"/>
      <c r="C237" s="1"/>
      <c r="D237" s="1"/>
      <c r="E237" s="1"/>
      <c r="F237" s="1"/>
      <c r="G237" s="1"/>
      <c r="H237" s="1"/>
      <c r="I237" s="2"/>
      <c r="J237" s="3"/>
      <c r="K237" s="9"/>
      <c r="L237" s="9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1"/>
      <c r="C238" s="1"/>
      <c r="D238" s="1"/>
      <c r="E238" s="1"/>
      <c r="F238" s="1"/>
      <c r="G238" s="1"/>
      <c r="H238" s="1"/>
      <c r="I238" s="2"/>
      <c r="J238" s="3"/>
      <c r="K238" s="9"/>
      <c r="L238" s="9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1"/>
      <c r="C239" s="1"/>
      <c r="D239" s="1"/>
      <c r="E239" s="1"/>
      <c r="F239" s="1"/>
      <c r="G239" s="1"/>
      <c r="H239" s="1"/>
      <c r="I239" s="2"/>
      <c r="J239" s="3"/>
      <c r="K239" s="9"/>
      <c r="L239" s="9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1"/>
      <c r="C240" s="1"/>
      <c r="D240" s="1"/>
      <c r="E240" s="1"/>
      <c r="F240" s="1"/>
      <c r="G240" s="1"/>
      <c r="H240" s="1"/>
      <c r="I240" s="2"/>
      <c r="J240" s="3"/>
      <c r="K240" s="9"/>
      <c r="L240" s="9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1"/>
      <c r="C241" s="1"/>
      <c r="D241" s="1"/>
      <c r="E241" s="1"/>
      <c r="F241" s="1"/>
      <c r="G241" s="1"/>
      <c r="H241" s="1"/>
      <c r="I241" s="2"/>
      <c r="J241" s="3"/>
      <c r="K241" s="9"/>
      <c r="L241" s="9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1"/>
      <c r="C242" s="1"/>
      <c r="D242" s="1"/>
      <c r="E242" s="1"/>
      <c r="F242" s="1"/>
      <c r="G242" s="1"/>
      <c r="H242" s="1"/>
      <c r="I242" s="2"/>
      <c r="J242" s="3"/>
      <c r="K242" s="9"/>
      <c r="L242" s="9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1"/>
      <c r="C243" s="1"/>
      <c r="D243" s="1"/>
      <c r="E243" s="1"/>
      <c r="F243" s="1"/>
      <c r="G243" s="1"/>
      <c r="H243" s="1"/>
      <c r="I243" s="2"/>
      <c r="J243" s="3"/>
      <c r="K243" s="9"/>
      <c r="L243" s="9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1"/>
      <c r="C244" s="1"/>
      <c r="D244" s="1"/>
      <c r="E244" s="1"/>
      <c r="F244" s="1"/>
      <c r="G244" s="1"/>
      <c r="H244" s="1"/>
      <c r="I244" s="2"/>
      <c r="J244" s="3"/>
      <c r="K244" s="9"/>
      <c r="L244" s="9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1"/>
      <c r="C245" s="1"/>
      <c r="D245" s="1"/>
      <c r="E245" s="1"/>
      <c r="F245" s="1"/>
      <c r="G245" s="1"/>
      <c r="H245" s="1"/>
      <c r="I245" s="2"/>
      <c r="J245" s="3"/>
      <c r="K245" s="9"/>
      <c r="L245" s="9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1"/>
      <c r="C246" s="1"/>
      <c r="D246" s="1"/>
      <c r="E246" s="1"/>
      <c r="F246" s="1"/>
      <c r="G246" s="1"/>
      <c r="H246" s="1"/>
      <c r="I246" s="2"/>
      <c r="J246" s="3"/>
      <c r="K246" s="9"/>
      <c r="L246" s="9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1"/>
      <c r="C247" s="1"/>
      <c r="D247" s="1"/>
      <c r="E247" s="1"/>
      <c r="F247" s="1"/>
      <c r="G247" s="1"/>
      <c r="H247" s="1"/>
      <c r="I247" s="2"/>
      <c r="J247" s="3"/>
      <c r="K247" s="9"/>
      <c r="L247" s="9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1"/>
      <c r="C248" s="1"/>
      <c r="D248" s="1"/>
      <c r="E248" s="1"/>
      <c r="F248" s="1"/>
      <c r="G248" s="1"/>
      <c r="H248" s="1"/>
      <c r="I248" s="2"/>
      <c r="J248" s="3"/>
      <c r="K248" s="9"/>
      <c r="L248" s="9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1"/>
      <c r="C249" s="1"/>
      <c r="D249" s="1"/>
      <c r="E249" s="1"/>
      <c r="F249" s="1"/>
      <c r="G249" s="1"/>
      <c r="H249" s="1"/>
      <c r="I249" s="2"/>
      <c r="J249" s="3"/>
      <c r="K249" s="9"/>
      <c r="L249" s="9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1"/>
      <c r="C250" s="1"/>
      <c r="D250" s="1"/>
      <c r="E250" s="1"/>
      <c r="F250" s="1"/>
      <c r="G250" s="1"/>
      <c r="H250" s="1"/>
      <c r="I250" s="2"/>
      <c r="J250" s="3"/>
      <c r="K250" s="9"/>
      <c r="L250" s="9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1"/>
      <c r="C251" s="1"/>
      <c r="D251" s="1"/>
      <c r="E251" s="1"/>
      <c r="F251" s="1"/>
      <c r="G251" s="1"/>
      <c r="H251" s="1"/>
      <c r="I251" s="2"/>
      <c r="J251" s="3"/>
      <c r="K251" s="9"/>
      <c r="L251" s="9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1"/>
      <c r="C252" s="1"/>
      <c r="D252" s="1"/>
      <c r="E252" s="1"/>
      <c r="F252" s="1"/>
      <c r="G252" s="1"/>
      <c r="H252" s="1"/>
      <c r="I252" s="2"/>
      <c r="J252" s="3"/>
      <c r="K252" s="9"/>
      <c r="L252" s="9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1"/>
      <c r="C253" s="1"/>
      <c r="D253" s="1"/>
      <c r="E253" s="1"/>
      <c r="F253" s="1"/>
      <c r="G253" s="1"/>
      <c r="H253" s="1"/>
      <c r="I253" s="2"/>
      <c r="J253" s="3"/>
      <c r="K253" s="9"/>
      <c r="L253" s="9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1"/>
      <c r="C254" s="1"/>
      <c r="D254" s="1"/>
      <c r="E254" s="1"/>
      <c r="F254" s="1"/>
      <c r="G254" s="1"/>
      <c r="H254" s="1"/>
      <c r="I254" s="2"/>
      <c r="J254" s="3"/>
      <c r="K254" s="9"/>
      <c r="L254" s="9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1"/>
      <c r="C255" s="1"/>
      <c r="D255" s="1"/>
      <c r="E255" s="1"/>
      <c r="F255" s="1"/>
      <c r="G255" s="1"/>
      <c r="H255" s="1"/>
      <c r="I255" s="2"/>
      <c r="J255" s="3"/>
      <c r="K255" s="9"/>
      <c r="L255" s="9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1"/>
      <c r="C256" s="1"/>
      <c r="D256" s="1"/>
      <c r="E256" s="1"/>
      <c r="F256" s="1"/>
      <c r="G256" s="1"/>
      <c r="H256" s="1"/>
      <c r="I256" s="2"/>
      <c r="J256" s="3"/>
      <c r="K256" s="9"/>
      <c r="L256" s="9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1"/>
      <c r="C257" s="1"/>
      <c r="D257" s="1"/>
      <c r="E257" s="1"/>
      <c r="F257" s="1"/>
      <c r="G257" s="1"/>
      <c r="H257" s="1"/>
      <c r="I257" s="2"/>
      <c r="J257" s="3"/>
      <c r="K257" s="9"/>
      <c r="L257" s="9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1"/>
      <c r="C258" s="1"/>
      <c r="D258" s="1"/>
      <c r="E258" s="1"/>
      <c r="F258" s="1"/>
      <c r="G258" s="1"/>
      <c r="H258" s="1"/>
      <c r="I258" s="2"/>
      <c r="J258" s="3"/>
      <c r="K258" s="9"/>
      <c r="L258" s="9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1"/>
      <c r="C259" s="1"/>
      <c r="D259" s="1"/>
      <c r="E259" s="1"/>
      <c r="F259" s="1"/>
      <c r="G259" s="1"/>
      <c r="H259" s="1"/>
      <c r="I259" s="2"/>
      <c r="J259" s="3"/>
      <c r="K259" s="9"/>
      <c r="L259" s="9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1"/>
      <c r="C260" s="1"/>
      <c r="D260" s="1"/>
      <c r="E260" s="1"/>
      <c r="F260" s="1"/>
      <c r="G260" s="1"/>
      <c r="H260" s="1"/>
      <c r="I260" s="2"/>
      <c r="J260" s="3"/>
      <c r="K260" s="9"/>
      <c r="L260" s="9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1"/>
      <c r="C261" s="1"/>
      <c r="D261" s="1"/>
      <c r="E261" s="1"/>
      <c r="F261" s="1"/>
      <c r="G261" s="1"/>
      <c r="H261" s="1"/>
      <c r="I261" s="2"/>
      <c r="J261" s="3"/>
      <c r="K261" s="9"/>
      <c r="L261" s="9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1"/>
      <c r="C262" s="1"/>
      <c r="D262" s="1"/>
      <c r="E262" s="1"/>
      <c r="F262" s="1"/>
      <c r="G262" s="1"/>
      <c r="H262" s="1"/>
      <c r="I262" s="2"/>
      <c r="J262" s="3"/>
      <c r="K262" s="9"/>
      <c r="L262" s="9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1"/>
      <c r="C263" s="1"/>
      <c r="D263" s="1"/>
      <c r="E263" s="1"/>
      <c r="F263" s="1"/>
      <c r="G263" s="1"/>
      <c r="H263" s="1"/>
      <c r="I263" s="2"/>
      <c r="J263" s="3"/>
      <c r="K263" s="9"/>
      <c r="L263" s="9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1"/>
      <c r="C264" s="1"/>
      <c r="D264" s="1"/>
      <c r="E264" s="1"/>
      <c r="F264" s="1"/>
      <c r="G264" s="1"/>
      <c r="H264" s="1"/>
      <c r="I264" s="2"/>
      <c r="J264" s="3"/>
      <c r="K264" s="9"/>
      <c r="L264" s="9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1"/>
      <c r="C265" s="1"/>
      <c r="D265" s="1"/>
      <c r="E265" s="1"/>
      <c r="F265" s="1"/>
      <c r="G265" s="1"/>
      <c r="H265" s="1"/>
      <c r="I265" s="2"/>
      <c r="J265" s="3"/>
      <c r="K265" s="9"/>
      <c r="L265" s="9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1"/>
      <c r="C266" s="1"/>
      <c r="D266" s="1"/>
      <c r="E266" s="1"/>
      <c r="F266" s="1"/>
      <c r="G266" s="1"/>
      <c r="H266" s="1"/>
      <c r="I266" s="2"/>
      <c r="J266" s="3"/>
      <c r="K266" s="9"/>
      <c r="L266" s="9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1"/>
      <c r="C267" s="1"/>
      <c r="D267" s="1"/>
      <c r="E267" s="1"/>
      <c r="F267" s="1"/>
      <c r="G267" s="1"/>
      <c r="H267" s="1"/>
      <c r="I267" s="2"/>
      <c r="J267" s="3"/>
      <c r="K267" s="9"/>
      <c r="L267" s="9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1"/>
      <c r="C268" s="1"/>
      <c r="D268" s="1"/>
      <c r="E268" s="1"/>
      <c r="F268" s="1"/>
      <c r="G268" s="1"/>
      <c r="H268" s="1"/>
      <c r="I268" s="2"/>
      <c r="J268" s="3"/>
      <c r="K268" s="9"/>
      <c r="L268" s="9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1"/>
      <c r="C269" s="1"/>
      <c r="D269" s="1"/>
      <c r="E269" s="1"/>
      <c r="F269" s="1"/>
      <c r="G269" s="1"/>
      <c r="H269" s="1"/>
      <c r="I269" s="2"/>
      <c r="J269" s="3"/>
      <c r="K269" s="9"/>
      <c r="L269" s="9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1"/>
      <c r="C270" s="1"/>
      <c r="D270" s="1"/>
      <c r="E270" s="1"/>
      <c r="F270" s="1"/>
      <c r="G270" s="1"/>
      <c r="H270" s="1"/>
      <c r="I270" s="2"/>
      <c r="J270" s="3"/>
      <c r="K270" s="9"/>
      <c r="L270" s="9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1"/>
      <c r="C271" s="1"/>
      <c r="D271" s="1"/>
      <c r="E271" s="1"/>
      <c r="F271" s="1"/>
      <c r="G271" s="1"/>
      <c r="H271" s="1"/>
      <c r="I271" s="2"/>
      <c r="J271" s="3"/>
      <c r="K271" s="9"/>
      <c r="L271" s="9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1"/>
      <c r="C272" s="1"/>
      <c r="D272" s="1"/>
      <c r="E272" s="1"/>
      <c r="F272" s="1"/>
      <c r="G272" s="1"/>
      <c r="H272" s="1"/>
      <c r="I272" s="2"/>
      <c r="J272" s="3"/>
      <c r="K272" s="9"/>
      <c r="L272" s="9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1"/>
      <c r="C273" s="1"/>
      <c r="D273" s="1"/>
      <c r="E273" s="1"/>
      <c r="F273" s="1"/>
      <c r="G273" s="1"/>
      <c r="H273" s="1"/>
      <c r="I273" s="2"/>
      <c r="J273" s="3"/>
      <c r="K273" s="9"/>
      <c r="L273" s="9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1"/>
      <c r="C274" s="1"/>
      <c r="D274" s="1"/>
      <c r="E274" s="1"/>
      <c r="F274" s="1"/>
      <c r="G274" s="1"/>
      <c r="H274" s="1"/>
      <c r="I274" s="2"/>
      <c r="J274" s="3"/>
      <c r="K274" s="9"/>
      <c r="L274" s="9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1"/>
      <c r="C275" s="1"/>
      <c r="D275" s="1"/>
      <c r="E275" s="1"/>
      <c r="F275" s="1"/>
      <c r="G275" s="1"/>
      <c r="H275" s="1"/>
      <c r="I275" s="2"/>
      <c r="J275" s="3"/>
      <c r="K275" s="9"/>
      <c r="L275" s="9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1"/>
      <c r="C276" s="1"/>
      <c r="D276" s="1"/>
      <c r="E276" s="1"/>
      <c r="F276" s="1"/>
      <c r="G276" s="1"/>
      <c r="H276" s="1"/>
      <c r="I276" s="2"/>
      <c r="J276" s="3"/>
      <c r="K276" s="9"/>
      <c r="L276" s="9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1"/>
      <c r="C277" s="1"/>
      <c r="D277" s="1"/>
      <c r="E277" s="1"/>
      <c r="F277" s="1"/>
      <c r="G277" s="1"/>
      <c r="H277" s="1"/>
      <c r="I277" s="2"/>
      <c r="J277" s="3"/>
      <c r="K277" s="9"/>
      <c r="L277" s="9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1"/>
      <c r="C278" s="1"/>
      <c r="D278" s="1"/>
      <c r="E278" s="1"/>
      <c r="F278" s="1"/>
      <c r="G278" s="1"/>
      <c r="H278" s="1"/>
      <c r="I278" s="2"/>
      <c r="J278" s="3"/>
      <c r="K278" s="9"/>
      <c r="L278" s="9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1"/>
      <c r="C279" s="1"/>
      <c r="D279" s="1"/>
      <c r="E279" s="1"/>
      <c r="F279" s="1"/>
      <c r="G279" s="1"/>
      <c r="H279" s="1"/>
      <c r="I279" s="2"/>
      <c r="J279" s="3"/>
      <c r="K279" s="9"/>
      <c r="L279" s="9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1"/>
      <c r="C280" s="1"/>
      <c r="D280" s="1"/>
      <c r="E280" s="1"/>
      <c r="F280" s="1"/>
      <c r="G280" s="1"/>
      <c r="H280" s="1"/>
      <c r="I280" s="2"/>
      <c r="J280" s="3"/>
      <c r="K280" s="9"/>
      <c r="L280" s="9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1"/>
      <c r="C281" s="1"/>
      <c r="D281" s="1"/>
      <c r="E281" s="1"/>
      <c r="F281" s="1"/>
      <c r="G281" s="1"/>
      <c r="H281" s="1"/>
      <c r="I281" s="2"/>
      <c r="J281" s="3"/>
      <c r="K281" s="9"/>
      <c r="L281" s="9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1"/>
      <c r="C282" s="1"/>
      <c r="D282" s="1"/>
      <c r="E282" s="1"/>
      <c r="F282" s="1"/>
      <c r="G282" s="1"/>
      <c r="H282" s="1"/>
      <c r="I282" s="2"/>
      <c r="J282" s="3"/>
      <c r="K282" s="9"/>
      <c r="L282" s="9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1"/>
      <c r="C283" s="1"/>
      <c r="D283" s="1"/>
      <c r="E283" s="1"/>
      <c r="F283" s="1"/>
      <c r="G283" s="1"/>
      <c r="H283" s="1"/>
      <c r="I283" s="2"/>
      <c r="J283" s="3"/>
      <c r="K283" s="9"/>
      <c r="L283" s="9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1"/>
      <c r="C284" s="1"/>
      <c r="D284" s="1"/>
      <c r="E284" s="1"/>
      <c r="F284" s="1"/>
      <c r="G284" s="1"/>
      <c r="H284" s="1"/>
      <c r="I284" s="2"/>
      <c r="J284" s="3"/>
      <c r="K284" s="9"/>
      <c r="L284" s="9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1"/>
      <c r="C285" s="1"/>
      <c r="D285" s="1"/>
      <c r="E285" s="1"/>
      <c r="F285" s="1"/>
      <c r="G285" s="1"/>
      <c r="H285" s="1"/>
      <c r="I285" s="2"/>
      <c r="J285" s="3"/>
      <c r="K285" s="9"/>
      <c r="L285" s="9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1"/>
      <c r="C286" s="1"/>
      <c r="D286" s="1"/>
      <c r="E286" s="1"/>
      <c r="F286" s="1"/>
      <c r="G286" s="1"/>
      <c r="H286" s="1"/>
      <c r="I286" s="2"/>
      <c r="J286" s="3"/>
      <c r="K286" s="9"/>
      <c r="L286" s="9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1"/>
      <c r="C287" s="1"/>
      <c r="D287" s="1"/>
      <c r="E287" s="1"/>
      <c r="F287" s="1"/>
      <c r="G287" s="1"/>
      <c r="H287" s="1"/>
      <c r="I287" s="2"/>
      <c r="J287" s="3"/>
      <c r="K287" s="9"/>
      <c r="L287" s="9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1"/>
      <c r="C288" s="1"/>
      <c r="D288" s="1"/>
      <c r="E288" s="1"/>
      <c r="F288" s="1"/>
      <c r="G288" s="1"/>
      <c r="H288" s="1"/>
      <c r="I288" s="2"/>
      <c r="J288" s="3"/>
      <c r="K288" s="9"/>
      <c r="L288" s="9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1"/>
      <c r="C289" s="1"/>
      <c r="D289" s="1"/>
      <c r="E289" s="1"/>
      <c r="F289" s="1"/>
      <c r="G289" s="1"/>
      <c r="H289" s="1"/>
      <c r="I289" s="2"/>
      <c r="J289" s="3"/>
      <c r="K289" s="9"/>
      <c r="L289" s="9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1"/>
      <c r="C290" s="1"/>
      <c r="D290" s="1"/>
      <c r="E290" s="1"/>
      <c r="F290" s="1"/>
      <c r="G290" s="1"/>
      <c r="H290" s="1"/>
      <c r="I290" s="2"/>
      <c r="J290" s="3"/>
      <c r="K290" s="9"/>
      <c r="L290" s="9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1"/>
      <c r="C291" s="1"/>
      <c r="D291" s="1"/>
      <c r="E291" s="1"/>
      <c r="F291" s="1"/>
      <c r="G291" s="1"/>
      <c r="H291" s="1"/>
      <c r="I291" s="2"/>
      <c r="J291" s="3"/>
      <c r="K291" s="9"/>
      <c r="L291" s="9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1"/>
      <c r="C292" s="1"/>
      <c r="D292" s="1"/>
      <c r="E292" s="1"/>
      <c r="F292" s="1"/>
      <c r="G292" s="1"/>
      <c r="H292" s="1"/>
      <c r="I292" s="2"/>
      <c r="J292" s="3"/>
      <c r="K292" s="9"/>
      <c r="L292" s="9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1"/>
      <c r="C293" s="1"/>
      <c r="D293" s="1"/>
      <c r="E293" s="1"/>
      <c r="F293" s="1"/>
      <c r="G293" s="1"/>
      <c r="H293" s="1"/>
      <c r="I293" s="2"/>
      <c r="J293" s="3"/>
      <c r="K293" s="9"/>
      <c r="L293" s="9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1"/>
      <c r="C294" s="1"/>
      <c r="D294" s="1"/>
      <c r="E294" s="1"/>
      <c r="F294" s="1"/>
      <c r="G294" s="1"/>
      <c r="H294" s="1"/>
      <c r="I294" s="2"/>
      <c r="J294" s="3"/>
      <c r="K294" s="9"/>
      <c r="L294" s="9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1"/>
      <c r="C295" s="1"/>
      <c r="D295" s="1"/>
      <c r="E295" s="1"/>
      <c r="F295" s="1"/>
      <c r="G295" s="1"/>
      <c r="H295" s="1"/>
      <c r="I295" s="2"/>
      <c r="J295" s="3"/>
      <c r="K295" s="9"/>
      <c r="L295" s="9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1"/>
      <c r="C296" s="1"/>
      <c r="D296" s="1"/>
      <c r="E296" s="1"/>
      <c r="F296" s="1"/>
      <c r="G296" s="1"/>
      <c r="H296" s="1"/>
      <c r="I296" s="2"/>
      <c r="J296" s="3"/>
      <c r="K296" s="9"/>
      <c r="L296" s="9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1"/>
      <c r="C297" s="1"/>
      <c r="D297" s="1"/>
      <c r="E297" s="1"/>
      <c r="F297" s="1"/>
      <c r="G297" s="1"/>
      <c r="H297" s="1"/>
      <c r="I297" s="2"/>
      <c r="J297" s="3"/>
      <c r="K297" s="9"/>
      <c r="L297" s="9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1"/>
      <c r="C298" s="1"/>
      <c r="D298" s="1"/>
      <c r="E298" s="1"/>
      <c r="F298" s="1"/>
      <c r="G298" s="1"/>
      <c r="H298" s="1"/>
      <c r="I298" s="2"/>
      <c r="J298" s="3"/>
      <c r="K298" s="9"/>
      <c r="L298" s="9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1"/>
      <c r="C299" s="1"/>
      <c r="D299" s="1"/>
      <c r="E299" s="1"/>
      <c r="F299" s="1"/>
      <c r="G299" s="1"/>
      <c r="H299" s="1"/>
      <c r="I299" s="2"/>
      <c r="J299" s="3"/>
      <c r="K299" s="9"/>
      <c r="L299" s="9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1"/>
      <c r="C300" s="1"/>
      <c r="D300" s="1"/>
      <c r="E300" s="1"/>
      <c r="F300" s="1"/>
      <c r="G300" s="1"/>
      <c r="H300" s="1"/>
      <c r="I300" s="2"/>
      <c r="J300" s="3"/>
      <c r="K300" s="9"/>
      <c r="L300" s="9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1"/>
      <c r="C301" s="1"/>
      <c r="D301" s="1"/>
      <c r="E301" s="1"/>
      <c r="F301" s="1"/>
      <c r="G301" s="1"/>
      <c r="H301" s="1"/>
      <c r="I301" s="2"/>
      <c r="J301" s="3"/>
      <c r="K301" s="9"/>
      <c r="L301" s="9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1"/>
      <c r="C302" s="1"/>
      <c r="D302" s="1"/>
      <c r="E302" s="1"/>
      <c r="F302" s="1"/>
      <c r="G302" s="1"/>
      <c r="H302" s="1"/>
      <c r="I302" s="2"/>
      <c r="J302" s="3"/>
      <c r="K302" s="9"/>
      <c r="L302" s="9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1"/>
      <c r="C303" s="1"/>
      <c r="D303" s="1"/>
      <c r="E303" s="1"/>
      <c r="F303" s="1"/>
      <c r="G303" s="1"/>
      <c r="H303" s="1"/>
      <c r="I303" s="2"/>
      <c r="J303" s="3"/>
      <c r="K303" s="9"/>
      <c r="L303" s="9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1"/>
      <c r="C304" s="1"/>
      <c r="D304" s="1"/>
      <c r="E304" s="1"/>
      <c r="F304" s="1"/>
      <c r="G304" s="1"/>
      <c r="H304" s="1"/>
      <c r="I304" s="2"/>
      <c r="J304" s="3"/>
      <c r="K304" s="9"/>
      <c r="L304" s="9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1"/>
      <c r="C305" s="1"/>
      <c r="D305" s="1"/>
      <c r="E305" s="1"/>
      <c r="F305" s="1"/>
      <c r="G305" s="1"/>
      <c r="H305" s="1"/>
      <c r="I305" s="2"/>
      <c r="J305" s="3"/>
      <c r="K305" s="9"/>
      <c r="L305" s="9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1"/>
      <c r="C306" s="1"/>
      <c r="D306" s="1"/>
      <c r="E306" s="1"/>
      <c r="F306" s="1"/>
      <c r="G306" s="1"/>
      <c r="H306" s="1"/>
      <c r="I306" s="2"/>
      <c r="J306" s="3"/>
      <c r="K306" s="9"/>
      <c r="L306" s="9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1"/>
      <c r="C307" s="1"/>
      <c r="D307" s="1"/>
      <c r="E307" s="1"/>
      <c r="F307" s="1"/>
      <c r="G307" s="1"/>
      <c r="H307" s="1"/>
      <c r="I307" s="2"/>
      <c r="J307" s="3"/>
      <c r="K307" s="9"/>
      <c r="L307" s="9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1"/>
      <c r="C308" s="1"/>
      <c r="D308" s="1"/>
      <c r="E308" s="1"/>
      <c r="F308" s="1"/>
      <c r="G308" s="1"/>
      <c r="H308" s="1"/>
      <c r="I308" s="2"/>
      <c r="J308" s="3"/>
      <c r="K308" s="9"/>
      <c r="L308" s="9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1"/>
      <c r="C309" s="1"/>
      <c r="D309" s="1"/>
      <c r="E309" s="1"/>
      <c r="F309" s="1"/>
      <c r="G309" s="1"/>
      <c r="H309" s="1"/>
      <c r="I309" s="2"/>
      <c r="J309" s="3"/>
      <c r="K309" s="9"/>
      <c r="L309" s="9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1"/>
      <c r="C310" s="1"/>
      <c r="D310" s="1"/>
      <c r="E310" s="1"/>
      <c r="F310" s="1"/>
      <c r="G310" s="1"/>
      <c r="H310" s="1"/>
      <c r="I310" s="2"/>
      <c r="J310" s="3"/>
      <c r="K310" s="9"/>
      <c r="L310" s="9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1"/>
      <c r="C311" s="1"/>
      <c r="D311" s="1"/>
      <c r="E311" s="1"/>
      <c r="F311" s="1"/>
      <c r="G311" s="1"/>
      <c r="H311" s="1"/>
      <c r="I311" s="2"/>
      <c r="J311" s="3"/>
      <c r="K311" s="9"/>
      <c r="L311" s="9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1"/>
      <c r="C312" s="1"/>
      <c r="D312" s="1"/>
      <c r="E312" s="1"/>
      <c r="F312" s="1"/>
      <c r="G312" s="1"/>
      <c r="H312" s="1"/>
      <c r="I312" s="2"/>
      <c r="J312" s="3"/>
      <c r="K312" s="9"/>
      <c r="L312" s="9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1"/>
      <c r="C313" s="1"/>
      <c r="D313" s="1"/>
      <c r="E313" s="1"/>
      <c r="F313" s="1"/>
      <c r="G313" s="1"/>
      <c r="H313" s="1"/>
      <c r="I313" s="2"/>
      <c r="J313" s="3"/>
      <c r="K313" s="9"/>
      <c r="L313" s="9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1"/>
      <c r="C314" s="1"/>
      <c r="D314" s="1"/>
      <c r="E314" s="1"/>
      <c r="F314" s="1"/>
      <c r="G314" s="1"/>
      <c r="H314" s="1"/>
      <c r="I314" s="2"/>
      <c r="J314" s="3"/>
      <c r="K314" s="9"/>
      <c r="L314" s="9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1"/>
      <c r="C315" s="1"/>
      <c r="D315" s="1"/>
      <c r="E315" s="1"/>
      <c r="F315" s="1"/>
      <c r="G315" s="1"/>
      <c r="H315" s="1"/>
      <c r="I315" s="2"/>
      <c r="J315" s="3"/>
      <c r="K315" s="9"/>
      <c r="L315" s="9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1"/>
      <c r="C316" s="1"/>
      <c r="D316" s="1"/>
      <c r="E316" s="1"/>
      <c r="F316" s="1"/>
      <c r="G316" s="1"/>
      <c r="H316" s="1"/>
      <c r="I316" s="2"/>
      <c r="J316" s="3"/>
      <c r="K316" s="9"/>
      <c r="L316" s="9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1"/>
      <c r="C317" s="1"/>
      <c r="D317" s="1"/>
      <c r="E317" s="1"/>
      <c r="F317" s="1"/>
      <c r="G317" s="1"/>
      <c r="H317" s="1"/>
      <c r="I317" s="2"/>
      <c r="J317" s="3"/>
      <c r="K317" s="9"/>
      <c r="L317" s="9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1"/>
      <c r="C318" s="1"/>
      <c r="D318" s="1"/>
      <c r="E318" s="1"/>
      <c r="F318" s="1"/>
      <c r="G318" s="1"/>
      <c r="H318" s="1"/>
      <c r="I318" s="2"/>
      <c r="J318" s="3"/>
      <c r="K318" s="9"/>
      <c r="L318" s="9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1"/>
      <c r="C319" s="1"/>
      <c r="D319" s="1"/>
      <c r="E319" s="1"/>
      <c r="F319" s="1"/>
      <c r="G319" s="1"/>
      <c r="H319" s="1"/>
      <c r="I319" s="2"/>
      <c r="J319" s="3"/>
      <c r="K319" s="9"/>
      <c r="L319" s="9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1"/>
      <c r="C320" s="1"/>
      <c r="D320" s="1"/>
      <c r="E320" s="1"/>
      <c r="F320" s="1"/>
      <c r="G320" s="1"/>
      <c r="H320" s="1"/>
      <c r="I320" s="2"/>
      <c r="J320" s="3"/>
      <c r="K320" s="9"/>
      <c r="L320" s="9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1"/>
      <c r="C321" s="1"/>
      <c r="D321" s="1"/>
      <c r="E321" s="1"/>
      <c r="F321" s="1"/>
      <c r="G321" s="1"/>
      <c r="H321" s="1"/>
      <c r="I321" s="2"/>
      <c r="J321" s="3"/>
      <c r="K321" s="9"/>
      <c r="L321" s="9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1"/>
      <c r="C322" s="1"/>
      <c r="D322" s="1"/>
      <c r="E322" s="1"/>
      <c r="F322" s="1"/>
      <c r="G322" s="1"/>
      <c r="H322" s="1"/>
      <c r="I322" s="2"/>
      <c r="J322" s="3"/>
      <c r="K322" s="9"/>
      <c r="L322" s="9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1"/>
      <c r="C323" s="1"/>
      <c r="D323" s="1"/>
      <c r="E323" s="1"/>
      <c r="F323" s="1"/>
      <c r="G323" s="1"/>
      <c r="H323" s="1"/>
      <c r="I323" s="2"/>
      <c r="J323" s="3"/>
      <c r="K323" s="9"/>
      <c r="L323" s="9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1"/>
      <c r="C324" s="1"/>
      <c r="D324" s="1"/>
      <c r="E324" s="1"/>
      <c r="F324" s="1"/>
      <c r="G324" s="1"/>
      <c r="H324" s="1"/>
      <c r="I324" s="2"/>
      <c r="J324" s="3"/>
      <c r="K324" s="9"/>
      <c r="L324" s="9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1"/>
      <c r="C325" s="1"/>
      <c r="D325" s="1"/>
      <c r="E325" s="1"/>
      <c r="F325" s="1"/>
      <c r="G325" s="1"/>
      <c r="H325" s="1"/>
      <c r="I325" s="2"/>
      <c r="J325" s="3"/>
      <c r="K325" s="9"/>
      <c r="L325" s="9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1"/>
      <c r="C326" s="1"/>
      <c r="D326" s="1"/>
      <c r="E326" s="1"/>
      <c r="F326" s="1"/>
      <c r="G326" s="1"/>
      <c r="H326" s="1"/>
      <c r="I326" s="2"/>
      <c r="J326" s="3"/>
      <c r="K326" s="9"/>
      <c r="L326" s="9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1"/>
      <c r="C327" s="1"/>
      <c r="D327" s="1"/>
      <c r="E327" s="1"/>
      <c r="F327" s="1"/>
      <c r="G327" s="1"/>
      <c r="H327" s="1"/>
      <c r="I327" s="2"/>
      <c r="J327" s="3"/>
      <c r="K327" s="9"/>
      <c r="L327" s="9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1"/>
      <c r="C328" s="1"/>
      <c r="D328" s="1"/>
      <c r="E328" s="1"/>
      <c r="F328" s="1"/>
      <c r="G328" s="1"/>
      <c r="H328" s="1"/>
      <c r="I328" s="2"/>
      <c r="J328" s="3"/>
      <c r="K328" s="9"/>
      <c r="L328" s="9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1"/>
      <c r="C329" s="1"/>
      <c r="D329" s="1"/>
      <c r="E329" s="1"/>
      <c r="F329" s="1"/>
      <c r="G329" s="1"/>
      <c r="H329" s="1"/>
      <c r="I329" s="2"/>
      <c r="J329" s="3"/>
      <c r="K329" s="9"/>
      <c r="L329" s="9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1"/>
      <c r="C330" s="1"/>
      <c r="D330" s="1"/>
      <c r="E330" s="1"/>
      <c r="F330" s="1"/>
      <c r="G330" s="1"/>
      <c r="H330" s="1"/>
      <c r="I330" s="2"/>
      <c r="J330" s="3"/>
      <c r="K330" s="9"/>
      <c r="L330" s="9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1"/>
      <c r="C331" s="1"/>
      <c r="D331" s="1"/>
      <c r="E331" s="1"/>
      <c r="F331" s="1"/>
      <c r="G331" s="1"/>
      <c r="H331" s="1"/>
      <c r="I331" s="2"/>
      <c r="J331" s="3"/>
      <c r="K331" s="9"/>
      <c r="L331" s="9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1"/>
      <c r="C332" s="1"/>
      <c r="D332" s="1"/>
      <c r="E332" s="1"/>
      <c r="F332" s="1"/>
      <c r="G332" s="1"/>
      <c r="H332" s="1"/>
      <c r="I332" s="2"/>
      <c r="J332" s="3"/>
      <c r="K332" s="9"/>
      <c r="L332" s="9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1"/>
      <c r="C333" s="1"/>
      <c r="D333" s="1"/>
      <c r="E333" s="1"/>
      <c r="F333" s="1"/>
      <c r="G333" s="1"/>
      <c r="H333" s="1"/>
      <c r="I333" s="2"/>
      <c r="J333" s="3"/>
      <c r="K333" s="9"/>
      <c r="L333" s="9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1"/>
      <c r="C334" s="1"/>
      <c r="D334" s="1"/>
      <c r="E334" s="1"/>
      <c r="F334" s="1"/>
      <c r="G334" s="1"/>
      <c r="H334" s="1"/>
      <c r="I334" s="2"/>
      <c r="J334" s="3"/>
      <c r="K334" s="9"/>
      <c r="L334" s="9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1"/>
      <c r="C335" s="1"/>
      <c r="D335" s="1"/>
      <c r="E335" s="1"/>
      <c r="F335" s="1"/>
      <c r="G335" s="1"/>
      <c r="H335" s="1"/>
      <c r="I335" s="2"/>
      <c r="J335" s="3"/>
      <c r="K335" s="9"/>
      <c r="L335" s="9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1"/>
      <c r="C336" s="1"/>
      <c r="D336" s="1"/>
      <c r="E336" s="1"/>
      <c r="F336" s="1"/>
      <c r="G336" s="1"/>
      <c r="H336" s="1"/>
      <c r="I336" s="2"/>
      <c r="J336" s="3"/>
      <c r="K336" s="9"/>
      <c r="L336" s="9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1"/>
      <c r="C337" s="1"/>
      <c r="D337" s="1"/>
      <c r="E337" s="1"/>
      <c r="F337" s="1"/>
      <c r="G337" s="1"/>
      <c r="H337" s="1"/>
      <c r="I337" s="2"/>
      <c r="J337" s="3"/>
      <c r="K337" s="9"/>
      <c r="L337" s="9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1"/>
      <c r="C338" s="1"/>
      <c r="D338" s="1"/>
      <c r="E338" s="1"/>
      <c r="F338" s="1"/>
      <c r="G338" s="1"/>
      <c r="H338" s="1"/>
      <c r="I338" s="2"/>
      <c r="J338" s="3"/>
      <c r="K338" s="9"/>
      <c r="L338" s="9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1"/>
      <c r="C339" s="1"/>
      <c r="D339" s="1"/>
      <c r="E339" s="1"/>
      <c r="F339" s="1"/>
      <c r="G339" s="1"/>
      <c r="H339" s="1"/>
      <c r="I339" s="2"/>
      <c r="J339" s="3"/>
      <c r="K339" s="9"/>
      <c r="L339" s="9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1"/>
      <c r="C340" s="1"/>
      <c r="D340" s="1"/>
      <c r="E340" s="1"/>
      <c r="F340" s="1"/>
      <c r="G340" s="1"/>
      <c r="H340" s="1"/>
      <c r="I340" s="2"/>
      <c r="J340" s="3"/>
      <c r="K340" s="9"/>
      <c r="L340" s="9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1"/>
      <c r="C341" s="1"/>
      <c r="D341" s="1"/>
      <c r="E341" s="1"/>
      <c r="F341" s="1"/>
      <c r="G341" s="1"/>
      <c r="H341" s="1"/>
      <c r="I341" s="2"/>
      <c r="J341" s="3"/>
      <c r="K341" s="9"/>
      <c r="L341" s="9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1"/>
      <c r="C342" s="1"/>
      <c r="D342" s="1"/>
      <c r="E342" s="1"/>
      <c r="F342" s="1"/>
      <c r="G342" s="1"/>
      <c r="H342" s="1"/>
      <c r="I342" s="2"/>
      <c r="J342" s="3"/>
      <c r="K342" s="9"/>
      <c r="L342" s="9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1"/>
      <c r="C343" s="1"/>
      <c r="D343" s="1"/>
      <c r="E343" s="1"/>
      <c r="F343" s="1"/>
      <c r="G343" s="1"/>
      <c r="H343" s="1"/>
      <c r="I343" s="2"/>
      <c r="J343" s="3"/>
      <c r="K343" s="9"/>
      <c r="L343" s="9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1"/>
      <c r="C344" s="1"/>
      <c r="D344" s="1"/>
      <c r="E344" s="1"/>
      <c r="F344" s="1"/>
      <c r="G344" s="1"/>
      <c r="H344" s="1"/>
      <c r="I344" s="2"/>
      <c r="J344" s="3"/>
      <c r="K344" s="9"/>
      <c r="L344" s="9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1"/>
      <c r="C345" s="1"/>
      <c r="D345" s="1"/>
      <c r="E345" s="1"/>
      <c r="F345" s="1"/>
      <c r="G345" s="1"/>
      <c r="H345" s="1"/>
      <c r="I345" s="2"/>
      <c r="J345" s="3"/>
      <c r="K345" s="9"/>
      <c r="L345" s="9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1"/>
      <c r="C346" s="1"/>
      <c r="D346" s="1"/>
      <c r="E346" s="1"/>
      <c r="F346" s="1"/>
      <c r="G346" s="1"/>
      <c r="H346" s="1"/>
      <c r="I346" s="2"/>
      <c r="J346" s="3"/>
      <c r="K346" s="9"/>
      <c r="L346" s="9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1"/>
      <c r="C347" s="1"/>
      <c r="D347" s="1"/>
      <c r="E347" s="1"/>
      <c r="F347" s="1"/>
      <c r="G347" s="1"/>
      <c r="H347" s="1"/>
      <c r="I347" s="2"/>
      <c r="J347" s="3"/>
      <c r="K347" s="9"/>
      <c r="L347" s="9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1"/>
      <c r="C348" s="1"/>
      <c r="D348" s="1"/>
      <c r="E348" s="1"/>
      <c r="F348" s="1"/>
      <c r="G348" s="1"/>
      <c r="H348" s="1"/>
      <c r="I348" s="2"/>
      <c r="J348" s="3"/>
      <c r="K348" s="9"/>
      <c r="L348" s="9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1"/>
      <c r="C349" s="1"/>
      <c r="D349" s="1"/>
      <c r="E349" s="1"/>
      <c r="F349" s="1"/>
      <c r="G349" s="1"/>
      <c r="H349" s="1"/>
      <c r="I349" s="2"/>
      <c r="J349" s="3"/>
      <c r="K349" s="9"/>
      <c r="L349" s="9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1"/>
      <c r="C350" s="1"/>
      <c r="D350" s="1"/>
      <c r="E350" s="1"/>
      <c r="F350" s="1"/>
      <c r="G350" s="1"/>
      <c r="H350" s="1"/>
      <c r="I350" s="2"/>
      <c r="J350" s="3"/>
      <c r="K350" s="9"/>
      <c r="L350" s="9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1"/>
      <c r="C351" s="1"/>
      <c r="D351" s="1"/>
      <c r="E351" s="1"/>
      <c r="F351" s="1"/>
      <c r="G351" s="1"/>
      <c r="H351" s="1"/>
      <c r="I351" s="2"/>
      <c r="J351" s="3"/>
      <c r="K351" s="9"/>
      <c r="L351" s="9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1"/>
      <c r="C352" s="1"/>
      <c r="D352" s="1"/>
      <c r="E352" s="1"/>
      <c r="F352" s="1"/>
      <c r="G352" s="1"/>
      <c r="H352" s="1"/>
      <c r="I352" s="2"/>
      <c r="J352" s="3"/>
      <c r="K352" s="9"/>
      <c r="L352" s="9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1"/>
      <c r="C353" s="1"/>
      <c r="D353" s="1"/>
      <c r="E353" s="1"/>
      <c r="F353" s="1"/>
      <c r="G353" s="1"/>
      <c r="H353" s="1"/>
      <c r="I353" s="2"/>
      <c r="J353" s="3"/>
      <c r="K353" s="9"/>
      <c r="L353" s="9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1"/>
      <c r="C354" s="1"/>
      <c r="D354" s="1"/>
      <c r="E354" s="1"/>
      <c r="F354" s="1"/>
      <c r="G354" s="1"/>
      <c r="H354" s="1"/>
      <c r="I354" s="2"/>
      <c r="J354" s="3"/>
      <c r="K354" s="9"/>
      <c r="L354" s="9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1"/>
      <c r="C355" s="1"/>
      <c r="D355" s="1"/>
      <c r="E355" s="1"/>
      <c r="F355" s="1"/>
      <c r="G355" s="1"/>
      <c r="H355" s="1"/>
      <c r="I355" s="2"/>
      <c r="J355" s="3"/>
      <c r="K355" s="9"/>
      <c r="L355" s="9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1"/>
      <c r="C356" s="1"/>
      <c r="D356" s="1"/>
      <c r="E356" s="1"/>
      <c r="F356" s="1"/>
      <c r="G356" s="1"/>
      <c r="H356" s="1"/>
      <c r="I356" s="2"/>
      <c r="J356" s="3"/>
      <c r="K356" s="9"/>
      <c r="L356" s="9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1"/>
      <c r="C357" s="1"/>
      <c r="D357" s="1"/>
      <c r="E357" s="1"/>
      <c r="F357" s="1"/>
      <c r="G357" s="1"/>
      <c r="H357" s="1"/>
      <c r="I357" s="2"/>
      <c r="J357" s="3"/>
      <c r="K357" s="9"/>
      <c r="L357" s="9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1"/>
      <c r="C358" s="1"/>
      <c r="D358" s="1"/>
      <c r="E358" s="1"/>
      <c r="F358" s="1"/>
      <c r="G358" s="1"/>
      <c r="H358" s="1"/>
      <c r="I358" s="2"/>
      <c r="J358" s="3"/>
      <c r="K358" s="9"/>
      <c r="L358" s="9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1"/>
      <c r="C359" s="1"/>
      <c r="D359" s="1"/>
      <c r="E359" s="1"/>
      <c r="F359" s="1"/>
      <c r="G359" s="1"/>
      <c r="H359" s="1"/>
      <c r="I359" s="2"/>
      <c r="J359" s="3"/>
      <c r="K359" s="9"/>
      <c r="L359" s="9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1"/>
      <c r="C360" s="1"/>
      <c r="D360" s="1"/>
      <c r="E360" s="1"/>
      <c r="F360" s="1"/>
      <c r="G360" s="1"/>
      <c r="H360" s="1"/>
      <c r="I360" s="2"/>
      <c r="J360" s="3"/>
      <c r="K360" s="9"/>
      <c r="L360" s="9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1"/>
      <c r="C361" s="1"/>
      <c r="D361" s="1"/>
      <c r="E361" s="1"/>
      <c r="F361" s="1"/>
      <c r="G361" s="1"/>
      <c r="H361" s="1"/>
      <c r="I361" s="2"/>
      <c r="J361" s="3"/>
      <c r="K361" s="9"/>
      <c r="L361" s="9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2"/>
      <c r="J362" s="3"/>
      <c r="K362" s="9"/>
      <c r="L362" s="9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2"/>
      <c r="J363" s="3"/>
      <c r="K363" s="9"/>
      <c r="L363" s="9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2"/>
      <c r="J364" s="3"/>
      <c r="K364" s="9"/>
      <c r="L364" s="9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2"/>
      <c r="J365" s="3"/>
      <c r="K365" s="9"/>
      <c r="L365" s="9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2"/>
      <c r="J366" s="3"/>
      <c r="K366" s="9"/>
      <c r="L366" s="9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2"/>
      <c r="J367" s="3"/>
      <c r="K367" s="9"/>
      <c r="L367" s="9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2"/>
      <c r="J368" s="3"/>
      <c r="K368" s="9"/>
      <c r="L368" s="9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2"/>
      <c r="J369" s="3"/>
      <c r="K369" s="9"/>
      <c r="L369" s="9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2"/>
      <c r="J370" s="3"/>
      <c r="K370" s="9"/>
      <c r="L370" s="9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2"/>
      <c r="J371" s="3"/>
      <c r="K371" s="9"/>
      <c r="L371" s="9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2"/>
      <c r="J372" s="3"/>
      <c r="K372" s="9"/>
      <c r="L372" s="9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2"/>
      <c r="J373" s="3"/>
      <c r="K373" s="9"/>
      <c r="L373" s="9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2"/>
      <c r="J374" s="3"/>
      <c r="K374" s="9"/>
      <c r="L374" s="9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2"/>
      <c r="J375" s="3"/>
      <c r="K375" s="9"/>
      <c r="L375" s="9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2"/>
      <c r="J376" s="3"/>
      <c r="K376" s="9"/>
      <c r="L376" s="9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2"/>
      <c r="J377" s="3"/>
      <c r="K377" s="9"/>
      <c r="L377" s="9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2"/>
      <c r="J378" s="3"/>
      <c r="K378" s="9"/>
      <c r="L378" s="9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2"/>
      <c r="J379" s="3"/>
      <c r="K379" s="9"/>
      <c r="L379" s="9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2"/>
      <c r="J380" s="3"/>
      <c r="K380" s="9"/>
      <c r="L380" s="9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2"/>
      <c r="J381" s="3"/>
      <c r="K381" s="9"/>
      <c r="L381" s="9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2"/>
      <c r="J382" s="3"/>
      <c r="K382" s="9"/>
      <c r="L382" s="9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2"/>
      <c r="J383" s="3"/>
      <c r="K383" s="9"/>
      <c r="L383" s="9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2"/>
      <c r="J384" s="3"/>
      <c r="K384" s="9"/>
      <c r="L384" s="9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2"/>
      <c r="J385" s="3"/>
      <c r="K385" s="9"/>
      <c r="L385" s="9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2"/>
      <c r="J386" s="3"/>
      <c r="K386" s="9"/>
      <c r="L386" s="9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2"/>
      <c r="J387" s="3"/>
      <c r="K387" s="9"/>
      <c r="L387" s="9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2"/>
      <c r="J388" s="3"/>
      <c r="K388" s="9"/>
      <c r="L388" s="9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2"/>
      <c r="J389" s="3"/>
      <c r="K389" s="9"/>
      <c r="L389" s="9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2"/>
      <c r="J390" s="3"/>
      <c r="K390" s="9"/>
      <c r="L390" s="9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2"/>
      <c r="J391" s="3"/>
      <c r="K391" s="9"/>
      <c r="L391" s="9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2"/>
      <c r="J392" s="3"/>
      <c r="K392" s="9"/>
      <c r="L392" s="9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2"/>
      <c r="J393" s="3"/>
      <c r="K393" s="9"/>
      <c r="L393" s="9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2"/>
      <c r="J394" s="3"/>
      <c r="K394" s="9"/>
      <c r="L394" s="9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2"/>
      <c r="J395" s="3"/>
      <c r="K395" s="9"/>
      <c r="L395" s="9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2"/>
      <c r="J396" s="3"/>
      <c r="K396" s="9"/>
      <c r="L396" s="9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2"/>
      <c r="J397" s="3"/>
      <c r="K397" s="9"/>
      <c r="L397" s="9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2"/>
      <c r="J398" s="3"/>
      <c r="K398" s="9"/>
      <c r="L398" s="9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2"/>
      <c r="J399" s="3"/>
      <c r="K399" s="9"/>
      <c r="L399" s="9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2"/>
      <c r="J400" s="3"/>
      <c r="K400" s="9"/>
      <c r="L400" s="9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2"/>
      <c r="J401" s="3"/>
      <c r="K401" s="9"/>
      <c r="L401" s="9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2"/>
      <c r="J402" s="3"/>
      <c r="K402" s="9"/>
      <c r="L402" s="9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2"/>
      <c r="J403" s="3"/>
      <c r="K403" s="9"/>
      <c r="L403" s="9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2"/>
      <c r="J404" s="3"/>
      <c r="K404" s="9"/>
      <c r="L404" s="9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2"/>
      <c r="J405" s="3"/>
      <c r="K405" s="9"/>
      <c r="L405" s="9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2"/>
      <c r="J406" s="3"/>
      <c r="K406" s="9"/>
      <c r="L406" s="9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2"/>
      <c r="J407" s="3"/>
      <c r="K407" s="9"/>
      <c r="L407" s="9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2"/>
      <c r="J408" s="3"/>
      <c r="K408" s="9"/>
      <c r="L408" s="9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2"/>
      <c r="J409" s="3"/>
      <c r="K409" s="9"/>
      <c r="L409" s="9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2"/>
      <c r="J410" s="3"/>
      <c r="K410" s="9"/>
      <c r="L410" s="9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2"/>
      <c r="J411" s="3"/>
      <c r="K411" s="9"/>
      <c r="L411" s="9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2"/>
      <c r="J412" s="3"/>
      <c r="K412" s="9"/>
      <c r="L412" s="9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2"/>
      <c r="J413" s="3"/>
      <c r="K413" s="9"/>
      <c r="L413" s="9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2"/>
      <c r="J414" s="3"/>
      <c r="K414" s="9"/>
      <c r="L414" s="9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2"/>
      <c r="J415" s="3"/>
      <c r="K415" s="9"/>
      <c r="L415" s="9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2"/>
      <c r="J416" s="3"/>
      <c r="K416" s="9"/>
      <c r="L416" s="9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2"/>
      <c r="J417" s="3"/>
      <c r="K417" s="9"/>
      <c r="L417" s="9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2"/>
      <c r="J418" s="3"/>
      <c r="K418" s="9"/>
      <c r="L418" s="9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2"/>
      <c r="J419" s="3"/>
      <c r="K419" s="9"/>
      <c r="L419" s="9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2"/>
      <c r="J420" s="3"/>
      <c r="K420" s="9"/>
      <c r="L420" s="9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2"/>
      <c r="J421" s="3"/>
      <c r="K421" s="9"/>
      <c r="L421" s="9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2"/>
      <c r="J422" s="3"/>
      <c r="K422" s="9"/>
      <c r="L422" s="9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2"/>
      <c r="J423" s="3"/>
      <c r="K423" s="9"/>
      <c r="L423" s="9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2"/>
      <c r="J424" s="3"/>
      <c r="K424" s="9"/>
      <c r="L424" s="9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2"/>
      <c r="J425" s="3"/>
      <c r="K425" s="9"/>
      <c r="L425" s="9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2"/>
      <c r="J426" s="3"/>
      <c r="K426" s="9"/>
      <c r="L426" s="9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2"/>
      <c r="J427" s="3"/>
      <c r="K427" s="9"/>
      <c r="L427" s="9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2"/>
      <c r="J428" s="3"/>
      <c r="K428" s="9"/>
      <c r="L428" s="9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2"/>
      <c r="J429" s="3"/>
      <c r="K429" s="9"/>
      <c r="L429" s="9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2"/>
      <c r="J430" s="3"/>
      <c r="K430" s="9"/>
      <c r="L430" s="9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2"/>
      <c r="J431" s="3"/>
      <c r="K431" s="9"/>
      <c r="L431" s="9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2"/>
      <c r="J432" s="3"/>
      <c r="K432" s="9"/>
      <c r="L432" s="9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2"/>
      <c r="J433" s="3"/>
      <c r="K433" s="9"/>
      <c r="L433" s="9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2"/>
      <c r="J434" s="3"/>
      <c r="K434" s="9"/>
      <c r="L434" s="9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2"/>
      <c r="J435" s="3"/>
      <c r="K435" s="9"/>
      <c r="L435" s="9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2"/>
      <c r="J436" s="3"/>
      <c r="K436" s="9"/>
      <c r="L436" s="9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2"/>
      <c r="J437" s="3"/>
      <c r="K437" s="9"/>
      <c r="L437" s="9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2"/>
      <c r="J438" s="3"/>
      <c r="K438" s="9"/>
      <c r="L438" s="9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2"/>
      <c r="J439" s="3"/>
      <c r="K439" s="9"/>
      <c r="L439" s="9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2"/>
      <c r="J440" s="3"/>
      <c r="K440" s="9"/>
      <c r="L440" s="9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2"/>
      <c r="J441" s="3"/>
      <c r="K441" s="9"/>
      <c r="L441" s="9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2"/>
      <c r="J442" s="3"/>
      <c r="K442" s="9"/>
      <c r="L442" s="9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2"/>
      <c r="J443" s="3"/>
      <c r="K443" s="9"/>
      <c r="L443" s="9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2"/>
      <c r="J444" s="3"/>
      <c r="K444" s="9"/>
      <c r="L444" s="9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2"/>
      <c r="J445" s="3"/>
      <c r="K445" s="9"/>
      <c r="L445" s="9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2"/>
      <c r="J446" s="3"/>
      <c r="K446" s="9"/>
      <c r="L446" s="9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2"/>
      <c r="J447" s="3"/>
      <c r="K447" s="9"/>
      <c r="L447" s="9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2"/>
      <c r="J448" s="3"/>
      <c r="K448" s="9"/>
      <c r="L448" s="9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2"/>
      <c r="J449" s="3"/>
      <c r="K449" s="9"/>
      <c r="L449" s="9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2"/>
      <c r="J450" s="3"/>
      <c r="K450" s="9"/>
      <c r="L450" s="9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2"/>
      <c r="J451" s="3"/>
      <c r="K451" s="9"/>
      <c r="L451" s="9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2"/>
      <c r="J452" s="3"/>
      <c r="K452" s="9"/>
      <c r="L452" s="9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2"/>
      <c r="J453" s="3"/>
      <c r="K453" s="9"/>
      <c r="L453" s="9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2"/>
      <c r="J454" s="3"/>
      <c r="K454" s="9"/>
      <c r="L454" s="9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2"/>
      <c r="J455" s="3"/>
      <c r="K455" s="9"/>
      <c r="L455" s="9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2"/>
      <c r="J456" s="3"/>
      <c r="K456" s="9"/>
      <c r="L456" s="9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2"/>
      <c r="J457" s="3"/>
      <c r="K457" s="9"/>
      <c r="L457" s="9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2"/>
      <c r="J458" s="3"/>
      <c r="K458" s="9"/>
      <c r="L458" s="9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2"/>
      <c r="J459" s="3"/>
      <c r="K459" s="9"/>
      <c r="L459" s="9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2"/>
      <c r="J460" s="3"/>
      <c r="K460" s="9"/>
      <c r="L460" s="9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2"/>
      <c r="J461" s="3"/>
      <c r="K461" s="9"/>
      <c r="L461" s="9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2"/>
      <c r="J462" s="3"/>
      <c r="K462" s="9"/>
      <c r="L462" s="9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2"/>
      <c r="J463" s="3"/>
      <c r="K463" s="9"/>
      <c r="L463" s="9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2"/>
      <c r="J464" s="3"/>
      <c r="K464" s="9"/>
      <c r="L464" s="9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2"/>
      <c r="J465" s="3"/>
      <c r="K465" s="9"/>
      <c r="L465" s="9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2"/>
      <c r="J466" s="3"/>
      <c r="K466" s="9"/>
      <c r="L466" s="9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2"/>
      <c r="J467" s="3"/>
      <c r="K467" s="9"/>
      <c r="L467" s="9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2"/>
      <c r="J468" s="3"/>
      <c r="K468" s="9"/>
      <c r="L468" s="9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2"/>
      <c r="J469" s="3"/>
      <c r="K469" s="9"/>
      <c r="L469" s="9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2"/>
      <c r="J470" s="3"/>
      <c r="K470" s="9"/>
      <c r="L470" s="9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2"/>
      <c r="J471" s="3"/>
      <c r="K471" s="9"/>
      <c r="L471" s="9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2"/>
      <c r="J472" s="3"/>
      <c r="K472" s="9"/>
      <c r="L472" s="9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2"/>
      <c r="J473" s="3"/>
      <c r="K473" s="9"/>
      <c r="L473" s="9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2"/>
      <c r="J474" s="3"/>
      <c r="K474" s="9"/>
      <c r="L474" s="9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2"/>
      <c r="J475" s="3"/>
      <c r="K475" s="9"/>
      <c r="L475" s="9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2"/>
      <c r="J476" s="3"/>
      <c r="K476" s="9"/>
      <c r="L476" s="9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2"/>
      <c r="J477" s="3"/>
      <c r="K477" s="9"/>
      <c r="L477" s="9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2"/>
      <c r="J478" s="3"/>
      <c r="K478" s="9"/>
      <c r="L478" s="9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2"/>
      <c r="J479" s="3"/>
      <c r="K479" s="9"/>
      <c r="L479" s="9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2"/>
      <c r="J480" s="3"/>
      <c r="K480" s="9"/>
      <c r="L480" s="9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2"/>
      <c r="J481" s="3"/>
      <c r="K481" s="9"/>
      <c r="L481" s="9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2"/>
      <c r="J482" s="3"/>
      <c r="K482" s="9"/>
      <c r="L482" s="9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2"/>
      <c r="J483" s="3"/>
      <c r="K483" s="9"/>
      <c r="L483" s="9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2"/>
      <c r="J484" s="3"/>
      <c r="K484" s="9"/>
      <c r="L484" s="9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2"/>
      <c r="J485" s="3"/>
      <c r="K485" s="9"/>
      <c r="L485" s="9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2"/>
      <c r="J486" s="3"/>
      <c r="K486" s="9"/>
      <c r="L486" s="9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2"/>
      <c r="J487" s="3"/>
      <c r="K487" s="9"/>
      <c r="L487" s="9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2"/>
      <c r="J488" s="3"/>
      <c r="K488" s="9"/>
      <c r="L488" s="9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2"/>
      <c r="J489" s="3"/>
      <c r="K489" s="9"/>
      <c r="L489" s="9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2"/>
      <c r="J490" s="3"/>
      <c r="K490" s="9"/>
      <c r="L490" s="9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2"/>
      <c r="J491" s="3"/>
      <c r="K491" s="9"/>
      <c r="L491" s="9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2"/>
      <c r="J492" s="3"/>
      <c r="K492" s="9"/>
      <c r="L492" s="9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2"/>
      <c r="J493" s="3"/>
      <c r="K493" s="9"/>
      <c r="L493" s="9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2"/>
      <c r="J494" s="3"/>
      <c r="K494" s="9"/>
      <c r="L494" s="9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2"/>
      <c r="J495" s="3"/>
      <c r="K495" s="9"/>
      <c r="L495" s="9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2"/>
      <c r="J496" s="3"/>
      <c r="K496" s="9"/>
      <c r="L496" s="9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2"/>
      <c r="J497" s="3"/>
      <c r="K497" s="9"/>
      <c r="L497" s="9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2"/>
      <c r="J498" s="3"/>
      <c r="K498" s="9"/>
      <c r="L498" s="9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2"/>
      <c r="J499" s="3"/>
      <c r="K499" s="9"/>
      <c r="L499" s="9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2"/>
      <c r="J500" s="3"/>
      <c r="K500" s="9"/>
      <c r="L500" s="9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2"/>
      <c r="J501" s="3"/>
      <c r="K501" s="9"/>
      <c r="L501" s="9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2"/>
      <c r="J502" s="3"/>
      <c r="K502" s="9"/>
      <c r="L502" s="9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2"/>
      <c r="J503" s="3"/>
      <c r="K503" s="9"/>
      <c r="L503" s="9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2"/>
      <c r="J504" s="3"/>
      <c r="K504" s="9"/>
      <c r="L504" s="9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2"/>
      <c r="J505" s="3"/>
      <c r="K505" s="9"/>
      <c r="L505" s="9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2"/>
      <c r="J506" s="3"/>
      <c r="K506" s="9"/>
      <c r="L506" s="9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2"/>
      <c r="J507" s="3"/>
      <c r="K507" s="9"/>
      <c r="L507" s="9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2"/>
      <c r="J508" s="3"/>
      <c r="K508" s="9"/>
      <c r="L508" s="9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2"/>
      <c r="J509" s="3"/>
      <c r="K509" s="9"/>
      <c r="L509" s="9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2"/>
      <c r="J510" s="3"/>
      <c r="K510" s="9"/>
      <c r="L510" s="9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2"/>
      <c r="J511" s="3"/>
      <c r="K511" s="9"/>
      <c r="L511" s="9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2"/>
      <c r="J512" s="3"/>
      <c r="K512" s="9"/>
      <c r="L512" s="9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2"/>
      <c r="J513" s="3"/>
      <c r="K513" s="9"/>
      <c r="L513" s="9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2"/>
      <c r="J514" s="3"/>
      <c r="K514" s="9"/>
      <c r="L514" s="9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2"/>
      <c r="J515" s="3"/>
      <c r="K515" s="9"/>
      <c r="L515" s="9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2"/>
      <c r="J516" s="3"/>
      <c r="K516" s="9"/>
      <c r="L516" s="9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2"/>
      <c r="J517" s="3"/>
      <c r="K517" s="9"/>
      <c r="L517" s="9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2"/>
      <c r="J518" s="3"/>
      <c r="K518" s="9"/>
      <c r="L518" s="9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2"/>
      <c r="J519" s="3"/>
      <c r="K519" s="9"/>
      <c r="L519" s="9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2"/>
      <c r="J520" s="3"/>
      <c r="K520" s="9"/>
      <c r="L520" s="9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2"/>
      <c r="J521" s="3"/>
      <c r="K521" s="9"/>
      <c r="L521" s="9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2"/>
      <c r="J522" s="3"/>
      <c r="K522" s="9"/>
      <c r="L522" s="9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2"/>
      <c r="J523" s="3"/>
      <c r="K523" s="9"/>
      <c r="L523" s="9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2"/>
      <c r="J524" s="3"/>
      <c r="K524" s="9"/>
      <c r="L524" s="9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2"/>
      <c r="J525" s="3"/>
      <c r="K525" s="9"/>
      <c r="L525" s="9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2"/>
      <c r="J526" s="3"/>
      <c r="K526" s="9"/>
      <c r="L526" s="9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2"/>
      <c r="J527" s="3"/>
      <c r="K527" s="9"/>
      <c r="L527" s="9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2"/>
      <c r="J528" s="3"/>
      <c r="K528" s="9"/>
      <c r="L528" s="9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2"/>
      <c r="J529" s="3"/>
      <c r="K529" s="9"/>
      <c r="L529" s="9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2"/>
      <c r="J530" s="3"/>
      <c r="K530" s="9"/>
      <c r="L530" s="9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2"/>
      <c r="J531" s="3"/>
      <c r="K531" s="9"/>
      <c r="L531" s="9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2"/>
      <c r="J532" s="3"/>
      <c r="K532" s="9"/>
      <c r="L532" s="9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2"/>
      <c r="J533" s="3"/>
      <c r="K533" s="9"/>
      <c r="L533" s="9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2"/>
      <c r="J534" s="3"/>
      <c r="K534" s="9"/>
      <c r="L534" s="9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2"/>
      <c r="J535" s="3"/>
      <c r="K535" s="9"/>
      <c r="L535" s="9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2"/>
      <c r="J536" s="3"/>
      <c r="K536" s="9"/>
      <c r="L536" s="9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2"/>
      <c r="J537" s="3"/>
      <c r="K537" s="9"/>
      <c r="L537" s="9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2"/>
      <c r="J538" s="3"/>
      <c r="K538" s="9"/>
      <c r="L538" s="9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2"/>
      <c r="J539" s="3"/>
      <c r="K539" s="9"/>
      <c r="L539" s="9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2"/>
      <c r="J540" s="3"/>
      <c r="K540" s="9"/>
      <c r="L540" s="9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2"/>
      <c r="J541" s="3"/>
      <c r="K541" s="9"/>
      <c r="L541" s="9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2"/>
      <c r="J542" s="3"/>
      <c r="K542" s="9"/>
      <c r="L542" s="9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2"/>
      <c r="J543" s="3"/>
      <c r="K543" s="9"/>
      <c r="L543" s="9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2"/>
      <c r="J544" s="3"/>
      <c r="K544" s="9"/>
      <c r="L544" s="9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2"/>
      <c r="J545" s="3"/>
      <c r="K545" s="9"/>
      <c r="L545" s="9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2"/>
      <c r="J546" s="3"/>
      <c r="K546" s="9"/>
      <c r="L546" s="9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2"/>
      <c r="J547" s="3"/>
      <c r="K547" s="9"/>
      <c r="L547" s="9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2"/>
      <c r="J548" s="3"/>
      <c r="K548" s="9"/>
      <c r="L548" s="9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2"/>
      <c r="J549" s="3"/>
      <c r="K549" s="9"/>
      <c r="L549" s="9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2"/>
      <c r="J550" s="3"/>
      <c r="K550" s="9"/>
      <c r="L550" s="9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2"/>
      <c r="J551" s="3"/>
      <c r="K551" s="9"/>
      <c r="L551" s="9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2"/>
      <c r="J552" s="3"/>
      <c r="K552" s="9"/>
      <c r="L552" s="9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2"/>
      <c r="J553" s="3"/>
      <c r="K553" s="9"/>
      <c r="L553" s="9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2"/>
      <c r="J554" s="3"/>
      <c r="K554" s="9"/>
      <c r="L554" s="9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2"/>
      <c r="J555" s="3"/>
      <c r="K555" s="9"/>
      <c r="L555" s="9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2"/>
      <c r="J556" s="3"/>
      <c r="K556" s="9"/>
      <c r="L556" s="9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2"/>
      <c r="J557" s="3"/>
      <c r="K557" s="9"/>
      <c r="L557" s="9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2"/>
      <c r="J558" s="3"/>
      <c r="K558" s="9"/>
      <c r="L558" s="9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2"/>
      <c r="J559" s="3"/>
      <c r="K559" s="9"/>
      <c r="L559" s="9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2"/>
      <c r="J560" s="3"/>
      <c r="K560" s="9"/>
      <c r="L560" s="9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2"/>
      <c r="J561" s="3"/>
      <c r="K561" s="9"/>
      <c r="L561" s="9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2"/>
      <c r="J562" s="3"/>
      <c r="K562" s="9"/>
      <c r="L562" s="9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2"/>
      <c r="J563" s="3"/>
      <c r="K563" s="9"/>
      <c r="L563" s="9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2"/>
      <c r="J564" s="3"/>
      <c r="K564" s="9"/>
      <c r="L564" s="9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2"/>
      <c r="J565" s="3"/>
      <c r="K565" s="9"/>
      <c r="L565" s="9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2"/>
      <c r="J566" s="3"/>
      <c r="K566" s="9"/>
      <c r="L566" s="9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2"/>
      <c r="J567" s="3"/>
      <c r="K567" s="9"/>
      <c r="L567" s="9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2"/>
      <c r="J568" s="3"/>
      <c r="K568" s="9"/>
      <c r="L568" s="9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2"/>
      <c r="J569" s="3"/>
      <c r="K569" s="9"/>
      <c r="L569" s="9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2"/>
      <c r="J570" s="3"/>
      <c r="K570" s="9"/>
      <c r="L570" s="9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2"/>
      <c r="J571" s="3"/>
      <c r="K571" s="9"/>
      <c r="L571" s="9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2"/>
      <c r="J572" s="3"/>
      <c r="K572" s="9"/>
      <c r="L572" s="9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2"/>
      <c r="J573" s="3"/>
      <c r="K573" s="9"/>
      <c r="L573" s="9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2"/>
      <c r="J574" s="3"/>
      <c r="K574" s="9"/>
      <c r="L574" s="9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2"/>
      <c r="J575" s="3"/>
      <c r="K575" s="9"/>
      <c r="L575" s="9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2"/>
      <c r="J576" s="3"/>
      <c r="K576" s="9"/>
      <c r="L576" s="9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2"/>
      <c r="J577" s="3"/>
      <c r="K577" s="9"/>
      <c r="L577" s="9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2"/>
      <c r="J578" s="3"/>
      <c r="K578" s="9"/>
      <c r="L578" s="9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2"/>
      <c r="J579" s="3"/>
      <c r="K579" s="9"/>
      <c r="L579" s="9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2"/>
      <c r="J580" s="3"/>
      <c r="K580" s="9"/>
      <c r="L580" s="9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2"/>
      <c r="J581" s="3"/>
      <c r="K581" s="9"/>
      <c r="L581" s="9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2"/>
      <c r="J582" s="3"/>
      <c r="K582" s="9"/>
      <c r="L582" s="9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2"/>
      <c r="J583" s="3"/>
      <c r="K583" s="9"/>
      <c r="L583" s="9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2"/>
      <c r="J584" s="3"/>
      <c r="K584" s="9"/>
      <c r="L584" s="9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2"/>
      <c r="J585" s="3"/>
      <c r="K585" s="9"/>
      <c r="L585" s="9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2"/>
      <c r="J586" s="3"/>
      <c r="K586" s="9"/>
      <c r="L586" s="9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2"/>
      <c r="J587" s="3"/>
      <c r="K587" s="9"/>
      <c r="L587" s="9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2"/>
      <c r="J588" s="3"/>
      <c r="K588" s="9"/>
      <c r="L588" s="9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2"/>
      <c r="J589" s="3"/>
      <c r="K589" s="9"/>
      <c r="L589" s="9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2"/>
      <c r="J590" s="3"/>
      <c r="K590" s="9"/>
      <c r="L590" s="9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2"/>
      <c r="J591" s="3"/>
      <c r="K591" s="9"/>
      <c r="L591" s="9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2"/>
      <c r="J592" s="3"/>
      <c r="K592" s="9"/>
      <c r="L592" s="9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2"/>
      <c r="J593" s="3"/>
      <c r="K593" s="9"/>
      <c r="L593" s="9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2"/>
      <c r="J594" s="3"/>
      <c r="K594" s="9"/>
      <c r="L594" s="9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2"/>
      <c r="J595" s="3"/>
      <c r="K595" s="9"/>
      <c r="L595" s="9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2"/>
      <c r="J596" s="3"/>
      <c r="K596" s="9"/>
      <c r="L596" s="9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2"/>
      <c r="J597" s="3"/>
      <c r="K597" s="9"/>
      <c r="L597" s="9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2"/>
      <c r="J598" s="3"/>
      <c r="K598" s="9"/>
      <c r="L598" s="9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2"/>
      <c r="J599" s="3"/>
      <c r="K599" s="9"/>
      <c r="L599" s="9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2"/>
      <c r="J600" s="3"/>
      <c r="K600" s="9"/>
      <c r="L600" s="9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2"/>
      <c r="J601" s="3"/>
      <c r="K601" s="9"/>
      <c r="L601" s="9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2"/>
      <c r="J602" s="3"/>
      <c r="K602" s="9"/>
      <c r="L602" s="9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2"/>
      <c r="J603" s="3"/>
      <c r="K603" s="9"/>
      <c r="L603" s="9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2"/>
      <c r="J604" s="3"/>
      <c r="K604" s="9"/>
      <c r="L604" s="9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2"/>
      <c r="J605" s="3"/>
      <c r="K605" s="9"/>
      <c r="L605" s="9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2"/>
      <c r="J606" s="3"/>
      <c r="K606" s="9"/>
      <c r="L606" s="9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2"/>
      <c r="J607" s="3"/>
      <c r="K607" s="9"/>
      <c r="L607" s="9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2"/>
      <c r="J608" s="3"/>
      <c r="K608" s="9"/>
      <c r="L608" s="9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2"/>
      <c r="J609" s="3"/>
      <c r="K609" s="9"/>
      <c r="L609" s="9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2"/>
      <c r="J610" s="3"/>
      <c r="K610" s="9"/>
      <c r="L610" s="9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2"/>
      <c r="J611" s="3"/>
      <c r="K611" s="9"/>
      <c r="L611" s="9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2"/>
      <c r="J612" s="3"/>
      <c r="K612" s="9"/>
      <c r="L612" s="9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2"/>
      <c r="J613" s="3"/>
      <c r="K613" s="9"/>
      <c r="L613" s="9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2"/>
      <c r="J614" s="3"/>
      <c r="K614" s="9"/>
      <c r="L614" s="9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2"/>
      <c r="J615" s="3"/>
      <c r="K615" s="9"/>
      <c r="L615" s="9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2"/>
      <c r="J616" s="3"/>
      <c r="K616" s="9"/>
      <c r="L616" s="9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2"/>
      <c r="J617" s="3"/>
      <c r="K617" s="9"/>
      <c r="L617" s="9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2"/>
      <c r="J618" s="3"/>
      <c r="K618" s="9"/>
      <c r="L618" s="9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2"/>
      <c r="J619" s="3"/>
      <c r="K619" s="9"/>
      <c r="L619" s="9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2"/>
      <c r="J620" s="3"/>
      <c r="K620" s="9"/>
      <c r="L620" s="9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2"/>
      <c r="J621" s="3"/>
      <c r="K621" s="9"/>
      <c r="L621" s="9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2"/>
      <c r="J622" s="3"/>
      <c r="K622" s="9"/>
      <c r="L622" s="9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2"/>
      <c r="J623" s="3"/>
      <c r="K623" s="9"/>
      <c r="L623" s="9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2"/>
      <c r="J624" s="3"/>
      <c r="K624" s="9"/>
      <c r="L624" s="9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2"/>
      <c r="J625" s="3"/>
      <c r="K625" s="9"/>
      <c r="L625" s="9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2"/>
      <c r="J626" s="3"/>
      <c r="K626" s="9"/>
      <c r="L626" s="9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2"/>
      <c r="J627" s="3"/>
      <c r="K627" s="9"/>
      <c r="L627" s="9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2"/>
      <c r="J628" s="3"/>
      <c r="K628" s="9"/>
      <c r="L628" s="9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2"/>
      <c r="J629" s="3"/>
      <c r="K629" s="9"/>
      <c r="L629" s="9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2"/>
      <c r="J630" s="3"/>
      <c r="K630" s="9"/>
      <c r="L630" s="9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2"/>
      <c r="J631" s="3"/>
      <c r="K631" s="9"/>
      <c r="L631" s="9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2"/>
      <c r="J632" s="3"/>
      <c r="K632" s="9"/>
      <c r="L632" s="9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2"/>
      <c r="J633" s="3"/>
      <c r="K633" s="9"/>
      <c r="L633" s="9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2"/>
      <c r="J634" s="3"/>
      <c r="K634" s="9"/>
      <c r="L634" s="9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2"/>
      <c r="J635" s="3"/>
      <c r="K635" s="9"/>
      <c r="L635" s="9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2"/>
      <c r="J636" s="3"/>
      <c r="K636" s="9"/>
      <c r="L636" s="9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2"/>
      <c r="J637" s="3"/>
      <c r="K637" s="9"/>
      <c r="L637" s="9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2"/>
      <c r="J638" s="3"/>
      <c r="K638" s="9"/>
      <c r="L638" s="9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2"/>
      <c r="J639" s="3"/>
      <c r="K639" s="9"/>
      <c r="L639" s="9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2"/>
      <c r="J640" s="3"/>
      <c r="K640" s="9"/>
      <c r="L640" s="9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2"/>
      <c r="J641" s="3"/>
      <c r="K641" s="9"/>
      <c r="L641" s="9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2"/>
      <c r="J642" s="3"/>
      <c r="K642" s="9"/>
      <c r="L642" s="9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2"/>
      <c r="J643" s="3"/>
      <c r="K643" s="9"/>
      <c r="L643" s="9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2"/>
      <c r="J644" s="3"/>
      <c r="K644" s="9"/>
      <c r="L644" s="9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2"/>
      <c r="J645" s="3"/>
      <c r="K645" s="9"/>
      <c r="L645" s="9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2"/>
      <c r="J646" s="3"/>
      <c r="K646" s="9"/>
      <c r="L646" s="9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2"/>
      <c r="J647" s="3"/>
      <c r="K647" s="9"/>
      <c r="L647" s="9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2"/>
      <c r="J648" s="3"/>
      <c r="K648" s="9"/>
      <c r="L648" s="9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2"/>
      <c r="J649" s="3"/>
      <c r="K649" s="9"/>
      <c r="L649" s="9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2"/>
      <c r="J650" s="3"/>
      <c r="K650" s="9"/>
      <c r="L650" s="9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2"/>
      <c r="J651" s="3"/>
      <c r="K651" s="9"/>
      <c r="L651" s="9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2"/>
      <c r="J652" s="3"/>
      <c r="K652" s="9"/>
      <c r="L652" s="9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2"/>
      <c r="J653" s="3"/>
      <c r="K653" s="9"/>
      <c r="L653" s="9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2"/>
      <c r="J654" s="3"/>
      <c r="K654" s="9"/>
      <c r="L654" s="9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2"/>
      <c r="J655" s="3"/>
      <c r="K655" s="9"/>
      <c r="L655" s="9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2"/>
      <c r="J656" s="3"/>
      <c r="K656" s="9"/>
      <c r="L656" s="9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2"/>
      <c r="J657" s="3"/>
      <c r="K657" s="9"/>
      <c r="L657" s="9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2"/>
      <c r="J658" s="3"/>
      <c r="K658" s="9"/>
      <c r="L658" s="9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2"/>
      <c r="J659" s="3"/>
      <c r="K659" s="9"/>
      <c r="L659" s="9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2"/>
      <c r="J660" s="3"/>
      <c r="K660" s="9"/>
      <c r="L660" s="9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2"/>
      <c r="J661" s="3"/>
      <c r="K661" s="9"/>
      <c r="L661" s="9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2"/>
      <c r="J662" s="3"/>
      <c r="K662" s="9"/>
      <c r="L662" s="9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2"/>
      <c r="J663" s="3"/>
      <c r="K663" s="9"/>
      <c r="L663" s="9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2"/>
      <c r="J664" s="3"/>
      <c r="K664" s="9"/>
      <c r="L664" s="9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2"/>
      <c r="J665" s="3"/>
      <c r="K665" s="9"/>
      <c r="L665" s="9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2"/>
      <c r="J666" s="3"/>
      <c r="K666" s="9"/>
      <c r="L666" s="9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2"/>
      <c r="J667" s="3"/>
      <c r="K667" s="9"/>
      <c r="L667" s="9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2"/>
      <c r="J668" s="3"/>
      <c r="K668" s="9"/>
      <c r="L668" s="9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2"/>
      <c r="J669" s="3"/>
      <c r="K669" s="9"/>
      <c r="L669" s="9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2"/>
      <c r="J670" s="3"/>
      <c r="K670" s="9"/>
      <c r="L670" s="9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2"/>
      <c r="J671" s="3"/>
      <c r="K671" s="9"/>
      <c r="L671" s="9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2"/>
      <c r="J672" s="3"/>
      <c r="K672" s="9"/>
      <c r="L672" s="9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2"/>
      <c r="J673" s="3"/>
      <c r="K673" s="9"/>
      <c r="L673" s="9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2"/>
      <c r="J674" s="3"/>
      <c r="K674" s="9"/>
      <c r="L674" s="9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2"/>
      <c r="J675" s="3"/>
      <c r="K675" s="9"/>
      <c r="L675" s="9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2"/>
      <c r="J676" s="3"/>
      <c r="K676" s="9"/>
      <c r="L676" s="9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2"/>
      <c r="J677" s="3"/>
      <c r="K677" s="9"/>
      <c r="L677" s="9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2"/>
      <c r="J678" s="3"/>
      <c r="K678" s="9"/>
      <c r="L678" s="9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2"/>
      <c r="J679" s="3"/>
      <c r="K679" s="9"/>
      <c r="L679" s="9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2"/>
      <c r="J680" s="3"/>
      <c r="K680" s="9"/>
      <c r="L680" s="9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2"/>
      <c r="J681" s="3"/>
      <c r="K681" s="9"/>
      <c r="L681" s="9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2"/>
      <c r="J682" s="3"/>
      <c r="K682" s="9"/>
      <c r="L682" s="9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2"/>
      <c r="J683" s="3"/>
      <c r="K683" s="9"/>
      <c r="L683" s="9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2"/>
      <c r="J684" s="3"/>
      <c r="K684" s="9"/>
      <c r="L684" s="9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2"/>
      <c r="J685" s="3"/>
      <c r="K685" s="9"/>
      <c r="L685" s="9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2"/>
      <c r="J686" s="3"/>
      <c r="K686" s="9"/>
      <c r="L686" s="9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2"/>
      <c r="J687" s="3"/>
      <c r="K687" s="9"/>
      <c r="L687" s="9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2"/>
      <c r="J688" s="3"/>
      <c r="K688" s="9"/>
      <c r="L688" s="9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2"/>
      <c r="J689" s="3"/>
      <c r="K689" s="9"/>
      <c r="L689" s="9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2"/>
      <c r="J690" s="3"/>
      <c r="K690" s="9"/>
      <c r="L690" s="9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2"/>
      <c r="J691" s="3"/>
      <c r="K691" s="9"/>
      <c r="L691" s="9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2"/>
      <c r="J692" s="3"/>
      <c r="K692" s="9"/>
      <c r="L692" s="9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2"/>
      <c r="J693" s="3"/>
      <c r="K693" s="9"/>
      <c r="L693" s="9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2"/>
      <c r="J694" s="3"/>
      <c r="K694" s="9"/>
      <c r="L694" s="9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2"/>
      <c r="J695" s="3"/>
      <c r="K695" s="9"/>
      <c r="L695" s="9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2"/>
      <c r="J696" s="3"/>
      <c r="K696" s="9"/>
      <c r="L696" s="9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2"/>
      <c r="J697" s="3"/>
      <c r="K697" s="9"/>
      <c r="L697" s="9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2"/>
      <c r="J698" s="3"/>
      <c r="K698" s="9"/>
      <c r="L698" s="9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2"/>
      <c r="J699" s="3"/>
      <c r="K699" s="9"/>
      <c r="L699" s="9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2"/>
      <c r="J700" s="3"/>
      <c r="K700" s="9"/>
      <c r="L700" s="9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2"/>
      <c r="J701" s="3"/>
      <c r="K701" s="9"/>
      <c r="L701" s="9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2"/>
      <c r="J702" s="3"/>
      <c r="K702" s="9"/>
      <c r="L702" s="9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2"/>
      <c r="J703" s="3"/>
      <c r="K703" s="9"/>
      <c r="L703" s="9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2"/>
      <c r="J704" s="3"/>
      <c r="K704" s="9"/>
      <c r="L704" s="9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2"/>
      <c r="J705" s="3"/>
      <c r="K705" s="9"/>
      <c r="L705" s="9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2"/>
      <c r="J706" s="3"/>
      <c r="K706" s="9"/>
      <c r="L706" s="9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2"/>
      <c r="J707" s="3"/>
      <c r="K707" s="9"/>
      <c r="L707" s="9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2"/>
      <c r="J708" s="3"/>
      <c r="K708" s="9"/>
      <c r="L708" s="9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2"/>
      <c r="J709" s="3"/>
      <c r="K709" s="9"/>
      <c r="L709" s="9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2"/>
      <c r="J710" s="3"/>
      <c r="K710" s="9"/>
      <c r="L710" s="9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2"/>
      <c r="J711" s="3"/>
      <c r="K711" s="9"/>
      <c r="L711" s="9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2"/>
      <c r="J712" s="3"/>
      <c r="K712" s="9"/>
      <c r="L712" s="9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2"/>
      <c r="J713" s="3"/>
      <c r="K713" s="9"/>
      <c r="L713" s="9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2"/>
      <c r="J714" s="3"/>
      <c r="K714" s="9"/>
      <c r="L714" s="9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2"/>
      <c r="J715" s="3"/>
      <c r="K715" s="9"/>
      <c r="L715" s="9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2"/>
      <c r="J716" s="3"/>
      <c r="K716" s="9"/>
      <c r="L716" s="9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2"/>
      <c r="J717" s="3"/>
      <c r="K717" s="9"/>
      <c r="L717" s="9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2"/>
      <c r="J718" s="3"/>
      <c r="K718" s="9"/>
      <c r="L718" s="9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2"/>
      <c r="J719" s="3"/>
      <c r="K719" s="9"/>
      <c r="L719" s="9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2"/>
      <c r="J720" s="3"/>
      <c r="K720" s="9"/>
      <c r="L720" s="9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2"/>
      <c r="J721" s="3"/>
      <c r="K721" s="9"/>
      <c r="L721" s="9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2"/>
      <c r="J722" s="3"/>
      <c r="K722" s="9"/>
      <c r="L722" s="9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2"/>
      <c r="J723" s="3"/>
      <c r="K723" s="9"/>
      <c r="L723" s="9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2"/>
      <c r="J724" s="3"/>
      <c r="K724" s="9"/>
      <c r="L724" s="9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2"/>
      <c r="J725" s="3"/>
      <c r="K725" s="9"/>
      <c r="L725" s="9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2"/>
      <c r="J726" s="3"/>
      <c r="K726" s="9"/>
      <c r="L726" s="9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2"/>
      <c r="J727" s="3"/>
      <c r="K727" s="9"/>
      <c r="L727" s="9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2"/>
      <c r="J728" s="3"/>
      <c r="K728" s="9"/>
      <c r="L728" s="9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2"/>
      <c r="J729" s="3"/>
      <c r="K729" s="9"/>
      <c r="L729" s="9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2"/>
      <c r="J730" s="3"/>
      <c r="K730" s="9"/>
      <c r="L730" s="9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2"/>
      <c r="J731" s="3"/>
      <c r="K731" s="9"/>
      <c r="L731" s="9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</sheetData>
  <mergeCells count="4">
    <mergeCell ref="A11:F11"/>
    <mergeCell ref="N11:S11"/>
    <mergeCell ref="Q20:R20"/>
    <mergeCell ref="N21:O21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138"/>
  <sheetViews>
    <sheetView rightToLeft="1" topLeftCell="A126" workbookViewId="0">
      <selection activeCell="I138" sqref="I13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7.88671875" customWidth="1"/>
    <col min="4" max="4" width="9.109375" customWidth="1"/>
    <col min="5" max="5" width="5.109375" customWidth="1"/>
    <col min="6" max="6" width="10.44140625" customWidth="1"/>
    <col min="7" max="7" width="2.44140625" customWidth="1"/>
    <col min="8" max="8" width="8.88671875" customWidth="1"/>
    <col min="9" max="9" width="14.1093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SUM(J3:J11)</f>
        <v>600</v>
      </c>
      <c r="K1" s="3">
        <f t="shared" si="0"/>
        <v>90</v>
      </c>
      <c r="L1" s="3">
        <f t="shared" si="0"/>
        <v>96.666666666666657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61</v>
      </c>
      <c r="J3" s="8"/>
      <c r="K3" s="9">
        <v>80</v>
      </c>
      <c r="L3" s="10">
        <f t="shared" ref="L3:L11" si="1">K3+(J3/90)</f>
        <v>80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-150</v>
      </c>
      <c r="K5" s="9">
        <v>10</v>
      </c>
      <c r="L5" s="10">
        <f t="shared" si="1"/>
        <v>8.3333333333333339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300</v>
      </c>
      <c r="K6" s="9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11" t="s">
        <v>62</v>
      </c>
      <c r="J7" s="8">
        <v>300</v>
      </c>
      <c r="K7" s="9"/>
      <c r="L7" s="10">
        <f t="shared" si="1"/>
        <v>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/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2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2"/>
      <c r="J12" s="3"/>
      <c r="K12" s="9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35" t="s">
        <v>7</v>
      </c>
      <c r="B13" s="236"/>
      <c r="C13" s="236"/>
      <c r="D13" s="236"/>
      <c r="E13" s="236"/>
      <c r="F13" s="236"/>
      <c r="G13" s="1"/>
      <c r="H13" s="1"/>
      <c r="I13" s="2" t="s">
        <v>0</v>
      </c>
      <c r="J13" s="3">
        <f>SUM('02-04'!$J$15:$J$138)</f>
        <v>-1345</v>
      </c>
      <c r="K13" s="3">
        <f>SUM('02-04'!$K$15:$K$138)</f>
        <v>264</v>
      </c>
      <c r="L13" s="3">
        <f>SUM('02-04'!$L$15:$L$138)</f>
        <v>249.05555555555537</v>
      </c>
      <c r="M13" s="3"/>
      <c r="N13" s="235" t="s">
        <v>8</v>
      </c>
      <c r="O13" s="236"/>
      <c r="P13" s="236"/>
      <c r="Q13" s="236"/>
      <c r="R13" s="236"/>
      <c r="S13" s="236"/>
      <c r="T13" s="1"/>
      <c r="U13" s="1"/>
      <c r="V13" s="1"/>
      <c r="W13" s="1"/>
      <c r="X13" s="1"/>
      <c r="Y13" s="1"/>
      <c r="Z13" s="1"/>
    </row>
    <row r="14" spans="1:26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10</v>
      </c>
      <c r="F14" s="12" t="s">
        <v>11</v>
      </c>
      <c r="G14" s="1"/>
      <c r="H14" s="1" t="s">
        <v>1</v>
      </c>
      <c r="I14" s="4" t="s">
        <v>2</v>
      </c>
      <c r="J14" s="5" t="s">
        <v>3</v>
      </c>
      <c r="K14" s="6" t="s">
        <v>4</v>
      </c>
      <c r="L14" s="6" t="s">
        <v>5</v>
      </c>
      <c r="M14" s="1"/>
      <c r="N14" s="12" t="s">
        <v>9</v>
      </c>
      <c r="O14" s="12" t="s">
        <v>10</v>
      </c>
      <c r="P14" s="12" t="s">
        <v>11</v>
      </c>
      <c r="Q14" s="12" t="s">
        <v>12</v>
      </c>
      <c r="R14" s="12" t="s">
        <v>10</v>
      </c>
      <c r="S14" s="12" t="s">
        <v>11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</v>
      </c>
      <c r="B15" s="1">
        <v>1</v>
      </c>
      <c r="C15" s="14">
        <f t="shared" ref="C15:C20" si="2">A15*B15</f>
        <v>1</v>
      </c>
      <c r="D15" s="15">
        <v>5</v>
      </c>
      <c r="E15" s="1">
        <v>46</v>
      </c>
      <c r="F15" s="16">
        <f t="shared" ref="F15:F19" si="3">D15*E15</f>
        <v>230</v>
      </c>
      <c r="G15" s="7"/>
      <c r="H15" s="7" t="s">
        <v>6</v>
      </c>
      <c r="I15" s="2" t="s">
        <v>63</v>
      </c>
      <c r="J15" s="8">
        <v>70</v>
      </c>
      <c r="K15" s="9"/>
      <c r="L15" s="10">
        <f>'02-04'!$K15+('02-04'!$J15/90)</f>
        <v>0.77777777777777779</v>
      </c>
      <c r="M15" s="3"/>
      <c r="N15" s="13">
        <v>1</v>
      </c>
      <c r="O15" s="1"/>
      <c r="P15" s="14">
        <f t="shared" ref="P15:P20" si="4">N15*O15</f>
        <v>0</v>
      </c>
      <c r="Q15" s="15">
        <v>5</v>
      </c>
      <c r="R15" s="1">
        <v>43</v>
      </c>
      <c r="S15" s="16">
        <f t="shared" ref="S15:S19" si="5">Q15*R15</f>
        <v>215</v>
      </c>
      <c r="T15" s="1"/>
      <c r="U15" s="1"/>
      <c r="V15" s="1"/>
      <c r="W15" s="1"/>
      <c r="X15" s="1"/>
      <c r="Y15" s="1"/>
      <c r="Z15" s="1"/>
    </row>
    <row r="16" spans="1:26" x14ac:dyDescent="0.3">
      <c r="A16" s="13">
        <v>5</v>
      </c>
      <c r="B16" s="1"/>
      <c r="C16" s="14">
        <f t="shared" si="2"/>
        <v>0</v>
      </c>
      <c r="D16" s="15">
        <v>10</v>
      </c>
      <c r="E16" s="1">
        <v>27</v>
      </c>
      <c r="F16" s="16">
        <f t="shared" si="3"/>
        <v>270</v>
      </c>
      <c r="G16" s="7"/>
      <c r="H16" s="7" t="s">
        <v>1796</v>
      </c>
      <c r="I16" s="2" t="s">
        <v>64</v>
      </c>
      <c r="J16" s="8">
        <v>100</v>
      </c>
      <c r="K16" s="9">
        <v>76</v>
      </c>
      <c r="L16" s="10">
        <f>'02-04'!$K16+('02-04'!$J16/90)</f>
        <v>77.111111111111114</v>
      </c>
      <c r="M16" s="3"/>
      <c r="N16" s="13">
        <v>5</v>
      </c>
      <c r="O16" s="1">
        <v>5</v>
      </c>
      <c r="P16" s="14">
        <f t="shared" si="4"/>
        <v>25</v>
      </c>
      <c r="Q16" s="15">
        <v>10</v>
      </c>
      <c r="R16" s="1">
        <v>24</v>
      </c>
      <c r="S16" s="16">
        <f t="shared" si="5"/>
        <v>240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10</v>
      </c>
      <c r="B17" s="1">
        <v>60</v>
      </c>
      <c r="C17" s="14">
        <f t="shared" si="2"/>
        <v>600</v>
      </c>
      <c r="D17" s="15">
        <v>20</v>
      </c>
      <c r="E17" s="1">
        <v>5</v>
      </c>
      <c r="F17" s="16">
        <f t="shared" si="3"/>
        <v>100</v>
      </c>
      <c r="G17" s="7"/>
      <c r="H17" s="7" t="s">
        <v>28</v>
      </c>
      <c r="I17" s="2" t="s">
        <v>29</v>
      </c>
      <c r="J17" s="8">
        <v>-300</v>
      </c>
      <c r="K17" s="9"/>
      <c r="L17" s="10">
        <f>'02-04'!$K17+('02-04'!$J17/90)</f>
        <v>-3.3333333333333335</v>
      </c>
      <c r="M17" s="3"/>
      <c r="N17" s="13">
        <v>10</v>
      </c>
      <c r="O17" s="1">
        <v>60</v>
      </c>
      <c r="P17" s="14">
        <f t="shared" si="4"/>
        <v>600</v>
      </c>
      <c r="Q17" s="15">
        <v>20</v>
      </c>
      <c r="R17" s="1">
        <v>5</v>
      </c>
      <c r="S17" s="16">
        <f t="shared" si="5"/>
        <v>100</v>
      </c>
      <c r="T17" s="1"/>
      <c r="U17" s="1"/>
      <c r="V17" s="1"/>
      <c r="W17" s="1"/>
      <c r="X17" s="1"/>
      <c r="Y17" s="1"/>
      <c r="Z17" s="1"/>
    </row>
    <row r="18" spans="1:26" x14ac:dyDescent="0.3">
      <c r="A18" s="13">
        <v>20</v>
      </c>
      <c r="B18" s="1">
        <v>2</v>
      </c>
      <c r="C18" s="14">
        <f t="shared" si="2"/>
        <v>40</v>
      </c>
      <c r="D18" s="15">
        <v>50</v>
      </c>
      <c r="E18" s="1"/>
      <c r="F18" s="16">
        <f t="shared" si="3"/>
        <v>0</v>
      </c>
      <c r="G18" s="7"/>
      <c r="H18" s="7" t="s">
        <v>6</v>
      </c>
      <c r="I18" s="2" t="s">
        <v>65</v>
      </c>
      <c r="J18" s="8"/>
      <c r="K18" s="9">
        <v>115</v>
      </c>
      <c r="L18" s="10">
        <f>'02-04'!$K18+('02-04'!$J18/90)</f>
        <v>115</v>
      </c>
      <c r="M18" s="3"/>
      <c r="N18" s="13">
        <v>20</v>
      </c>
      <c r="O18" s="1">
        <v>19</v>
      </c>
      <c r="P18" s="14">
        <f t="shared" si="4"/>
        <v>380</v>
      </c>
      <c r="Q18" s="15">
        <v>50</v>
      </c>
      <c r="R18" s="1">
        <v>4</v>
      </c>
      <c r="S18" s="16">
        <f t="shared" si="5"/>
        <v>200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50</v>
      </c>
      <c r="B19" s="1"/>
      <c r="C19" s="14">
        <f t="shared" si="2"/>
        <v>0</v>
      </c>
      <c r="D19" s="15">
        <v>100</v>
      </c>
      <c r="E19" s="1">
        <v>27</v>
      </c>
      <c r="F19" s="16">
        <f t="shared" si="3"/>
        <v>2700</v>
      </c>
      <c r="G19" s="7"/>
      <c r="H19" s="7" t="s">
        <v>6</v>
      </c>
      <c r="I19" s="11" t="s">
        <v>66</v>
      </c>
      <c r="J19" s="8"/>
      <c r="K19" s="9">
        <v>15</v>
      </c>
      <c r="L19" s="10">
        <f>'02-04'!$K19+('02-04'!$J19/90)</f>
        <v>15</v>
      </c>
      <c r="M19" s="3"/>
      <c r="N19" s="13">
        <v>50</v>
      </c>
      <c r="O19" s="1">
        <v>2</v>
      </c>
      <c r="P19" s="14">
        <f t="shared" si="4"/>
        <v>100</v>
      </c>
      <c r="Q19" s="15">
        <v>100</v>
      </c>
      <c r="R19" s="1">
        <v>62</v>
      </c>
      <c r="S19" s="16">
        <f t="shared" si="5"/>
        <v>6200</v>
      </c>
      <c r="T19" s="1"/>
      <c r="U19" s="1"/>
      <c r="V19" s="1"/>
      <c r="W19" s="1"/>
      <c r="X19" s="1"/>
      <c r="Y19" s="1"/>
      <c r="Z19" s="1"/>
    </row>
    <row r="20" spans="1:26" x14ac:dyDescent="0.3">
      <c r="A20" s="13">
        <v>100</v>
      </c>
      <c r="B20" s="1">
        <v>1</v>
      </c>
      <c r="C20" s="14">
        <f t="shared" si="2"/>
        <v>100</v>
      </c>
      <c r="D20" s="12" t="s">
        <v>11</v>
      </c>
      <c r="E20" s="12"/>
      <c r="F20" s="17">
        <f>SUM(F15:F19)</f>
        <v>3300</v>
      </c>
      <c r="G20" s="7"/>
      <c r="H20" s="7" t="s">
        <v>6</v>
      </c>
      <c r="I20" s="2" t="s">
        <v>67</v>
      </c>
      <c r="J20" s="8">
        <v>75</v>
      </c>
      <c r="K20" s="9">
        <v>2</v>
      </c>
      <c r="L20" s="10">
        <f>'02-04'!$K20+('02-04'!$J20/90)</f>
        <v>2.8333333333333335</v>
      </c>
      <c r="M20" s="3"/>
      <c r="N20" s="13">
        <v>100</v>
      </c>
      <c r="O20" s="1">
        <v>50</v>
      </c>
      <c r="P20" s="14">
        <f t="shared" si="4"/>
        <v>5000</v>
      </c>
      <c r="Q20" s="12" t="s">
        <v>11</v>
      </c>
      <c r="R20" s="12"/>
      <c r="S20" s="17">
        <f>SUM(S15:S19)</f>
        <v>6955</v>
      </c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11</v>
      </c>
      <c r="B21" s="12"/>
      <c r="C21" s="6">
        <f>SUM(C15:C20)</f>
        <v>741</v>
      </c>
      <c r="D21" s="1"/>
      <c r="E21" s="1"/>
      <c r="F21" s="1"/>
      <c r="G21" s="1"/>
      <c r="H21" s="1" t="s">
        <v>6</v>
      </c>
      <c r="I21" s="2" t="s">
        <v>68</v>
      </c>
      <c r="J21" s="8"/>
      <c r="K21" s="9">
        <v>-10</v>
      </c>
      <c r="L21" s="10">
        <f>'02-04'!$K21+('02-04'!$J21/90)</f>
        <v>-10</v>
      </c>
      <c r="M21" s="3"/>
      <c r="N21" s="12" t="s">
        <v>11</v>
      </c>
      <c r="O21" s="12"/>
      <c r="P21" s="6">
        <f>SUM(P15:P20)</f>
        <v>6105</v>
      </c>
      <c r="Q21" s="1"/>
      <c r="R21" s="1"/>
      <c r="S21" s="8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 t="s">
        <v>6</v>
      </c>
      <c r="I22" s="2" t="s">
        <v>69</v>
      </c>
      <c r="J22" s="8">
        <v>40</v>
      </c>
      <c r="K22" s="9"/>
      <c r="L22" s="10">
        <f>'02-04'!$K22+('02-04'!$J22/90)</f>
        <v>0.44444444444444442</v>
      </c>
      <c r="M22" s="3"/>
      <c r="N22" s="1"/>
      <c r="O22" s="1"/>
      <c r="P22" s="18"/>
      <c r="Q22" s="237" t="s">
        <v>21</v>
      </c>
      <c r="R22" s="238"/>
      <c r="S22" s="17">
        <f>SUM('02-04'!$J$15:$J$138)</f>
        <v>-1345</v>
      </c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 t="s">
        <v>6</v>
      </c>
      <c r="I23" s="2" t="s">
        <v>70</v>
      </c>
      <c r="J23" s="8">
        <v>-50</v>
      </c>
      <c r="K23" s="9">
        <v>6</v>
      </c>
      <c r="L23" s="10">
        <f>'02-04'!$K23+('02-04'!$J23/90)</f>
        <v>5.4444444444444446</v>
      </c>
      <c r="M23" s="3"/>
      <c r="N23" s="237" t="s">
        <v>23</v>
      </c>
      <c r="O23" s="238"/>
      <c r="P23" s="6">
        <f>SUM('02-04'!$K$15:$K$138)</f>
        <v>264</v>
      </c>
      <c r="Q23" s="1"/>
      <c r="R23" s="1"/>
      <c r="S23" s="8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 t="s">
        <v>6</v>
      </c>
      <c r="I24" s="2"/>
      <c r="J24" s="8">
        <v>-320</v>
      </c>
      <c r="K24" s="9">
        <v>10</v>
      </c>
      <c r="L24" s="10">
        <f>'02-04'!$K24+('02-04'!$J24/90)</f>
        <v>6.4444444444444446</v>
      </c>
      <c r="M24" s="3"/>
      <c r="N24" s="1"/>
      <c r="O24" s="1"/>
      <c r="P24" s="18"/>
      <c r="Q24" s="12" t="s">
        <v>25</v>
      </c>
      <c r="R24" s="12"/>
      <c r="S24" s="17">
        <f>S20-S22-F20</f>
        <v>5000</v>
      </c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7"/>
      <c r="D25" s="7"/>
      <c r="E25" s="1"/>
      <c r="F25" s="7"/>
      <c r="G25" s="1"/>
      <c r="H25" s="1" t="s">
        <v>6</v>
      </c>
      <c r="I25" s="2"/>
      <c r="J25" s="8">
        <v>-300</v>
      </c>
      <c r="K25" s="9">
        <v>5</v>
      </c>
      <c r="L25" s="10">
        <f>'02-04'!$K25+('02-04'!$J25/90)</f>
        <v>1.6666666666666665</v>
      </c>
      <c r="M25" s="3"/>
      <c r="N25" s="12" t="s">
        <v>25</v>
      </c>
      <c r="O25" s="12"/>
      <c r="P25" s="6">
        <f>P21-P23-C21</f>
        <v>5100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7"/>
      <c r="D26" s="7"/>
      <c r="E26" s="1"/>
      <c r="F26" s="7"/>
      <c r="G26" s="1"/>
      <c r="H26" s="1" t="s">
        <v>6</v>
      </c>
      <c r="I26" s="19" t="s">
        <v>18</v>
      </c>
      <c r="J26" s="8"/>
      <c r="K26" s="9">
        <v>40</v>
      </c>
      <c r="L26" s="10">
        <f>'02-04'!$K26+('02-04'!$J26/90)</f>
        <v>40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7"/>
      <c r="D27" s="7"/>
      <c r="E27" s="1"/>
      <c r="F27" s="7"/>
      <c r="G27" s="1"/>
      <c r="H27" s="1" t="s">
        <v>6</v>
      </c>
      <c r="I27" s="19"/>
      <c r="J27" s="8">
        <v>510</v>
      </c>
      <c r="K27" s="9"/>
      <c r="L27" s="10">
        <f>'02-04'!$K27+('02-04'!$J27/90)</f>
        <v>5.666666666666667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7"/>
      <c r="D28" s="7"/>
      <c r="E28" s="1"/>
      <c r="F28" s="7"/>
      <c r="G28" s="1"/>
      <c r="H28" s="1" t="s">
        <v>6</v>
      </c>
      <c r="I28" s="2" t="s">
        <v>71</v>
      </c>
      <c r="J28" s="8">
        <v>100</v>
      </c>
      <c r="K28" s="9"/>
      <c r="L28" s="10">
        <f>'02-04'!$K28+('02-04'!$J28/90)</f>
        <v>1.1111111111111112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9"/>
      <c r="B29" s="9"/>
      <c r="C29" s="7"/>
      <c r="D29" s="7"/>
      <c r="E29" s="1"/>
      <c r="F29" s="7"/>
      <c r="G29" s="1"/>
      <c r="H29" s="1" t="s">
        <v>6</v>
      </c>
      <c r="I29" s="19"/>
      <c r="J29" s="8">
        <v>350</v>
      </c>
      <c r="K29" s="9"/>
      <c r="L29" s="10">
        <f>'02-04'!$K29+('02-04'!$J29/90)</f>
        <v>3.8888888888888888</v>
      </c>
      <c r="M29" s="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7"/>
      <c r="D30" s="1"/>
      <c r="E30" s="1"/>
      <c r="F30" s="7"/>
      <c r="G30" s="1"/>
      <c r="H30" s="1" t="s">
        <v>6</v>
      </c>
      <c r="I30" s="19"/>
      <c r="J30" s="8">
        <v>120</v>
      </c>
      <c r="K30" s="9"/>
      <c r="L30" s="10">
        <f>'02-04'!$K30+('02-04'!$J30/90)</f>
        <v>1.3333333333333333</v>
      </c>
      <c r="M30" s="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7"/>
      <c r="D31" s="1"/>
      <c r="E31" s="1"/>
      <c r="F31" s="1"/>
      <c r="G31" s="1"/>
      <c r="H31" s="1" t="s">
        <v>6</v>
      </c>
      <c r="I31" s="19" t="s">
        <v>72</v>
      </c>
      <c r="J31" s="8">
        <v>100</v>
      </c>
      <c r="K31" s="9"/>
      <c r="L31" s="10">
        <f>'02-04'!$K31+('02-04'!$J31/90)</f>
        <v>1.1111111111111112</v>
      </c>
      <c r="M31" s="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1"/>
      <c r="D32" s="1"/>
      <c r="E32" s="1"/>
      <c r="F32" s="3"/>
      <c r="G32" s="1"/>
      <c r="H32" s="1" t="s">
        <v>6</v>
      </c>
      <c r="I32" s="2" t="s">
        <v>73</v>
      </c>
      <c r="J32" s="8">
        <v>250</v>
      </c>
      <c r="K32" s="9"/>
      <c r="L32" s="10">
        <f>'02-04'!$K32+('02-04'!$J32/90)</f>
        <v>2.7777777777777777</v>
      </c>
      <c r="M32" s="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3"/>
      <c r="D33" s="1"/>
      <c r="E33" s="1"/>
      <c r="F33" s="1"/>
      <c r="G33" s="1"/>
      <c r="H33" s="1" t="s">
        <v>6</v>
      </c>
      <c r="I33" s="2" t="s">
        <v>74</v>
      </c>
      <c r="J33" s="8">
        <v>420</v>
      </c>
      <c r="K33" s="9"/>
      <c r="L33" s="10">
        <f>'02-04'!$K33+('02-04'!$J33/90)</f>
        <v>4.666666666666667</v>
      </c>
      <c r="M33" s="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1"/>
      <c r="D34" s="1"/>
      <c r="E34" s="1"/>
      <c r="F34" s="3"/>
      <c r="G34" s="1"/>
      <c r="H34" s="1" t="s">
        <v>6</v>
      </c>
      <c r="I34" s="2" t="s">
        <v>75</v>
      </c>
      <c r="J34" s="8">
        <v>1150</v>
      </c>
      <c r="K34" s="9">
        <v>100</v>
      </c>
      <c r="L34" s="10">
        <f>'02-04'!$K34+('02-04'!$J34/90)</f>
        <v>112.77777777777777</v>
      </c>
      <c r="M34" s="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3"/>
      <c r="D35" s="1"/>
      <c r="E35" s="1"/>
      <c r="F35" s="1"/>
      <c r="G35" s="1"/>
      <c r="H35" s="1" t="s">
        <v>6</v>
      </c>
      <c r="I35" s="2" t="s">
        <v>76</v>
      </c>
      <c r="J35" s="8"/>
      <c r="K35" s="9">
        <v>2</v>
      </c>
      <c r="L35" s="10">
        <f>'02-04'!$K35+('02-04'!$J35/90)</f>
        <v>2</v>
      </c>
      <c r="M35" s="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1"/>
      <c r="D36" s="1"/>
      <c r="E36" s="1"/>
      <c r="F36" s="1"/>
      <c r="G36" s="1"/>
      <c r="H36" s="1" t="s">
        <v>6</v>
      </c>
      <c r="I36" s="2" t="s">
        <v>77</v>
      </c>
      <c r="J36" s="8">
        <v>150</v>
      </c>
      <c r="K36" s="9"/>
      <c r="L36" s="10">
        <f>'02-04'!$K36+('02-04'!$J36/90)</f>
        <v>1.6666666666666667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1"/>
      <c r="D37" s="1"/>
      <c r="E37" s="1"/>
      <c r="F37" s="1"/>
      <c r="G37" s="1"/>
      <c r="H37" s="1" t="s">
        <v>6</v>
      </c>
      <c r="I37" s="2" t="s">
        <v>78</v>
      </c>
      <c r="J37" s="8"/>
      <c r="K37" s="9">
        <v>54</v>
      </c>
      <c r="L37" s="10">
        <f>'02-04'!$K37+('02-04'!$J37/90)</f>
        <v>54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1"/>
      <c r="D38" s="1"/>
      <c r="E38" s="1"/>
      <c r="F38" s="1"/>
      <c r="G38" s="1"/>
      <c r="H38" s="1" t="s">
        <v>6</v>
      </c>
      <c r="I38" s="2" t="s">
        <v>79</v>
      </c>
      <c r="J38" s="8"/>
      <c r="K38" s="9">
        <v>22</v>
      </c>
      <c r="L38" s="10">
        <f>'02-04'!$K38+('02-04'!$J38/90)</f>
        <v>22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1"/>
      <c r="G39" s="1"/>
      <c r="H39" s="1" t="s">
        <v>6</v>
      </c>
      <c r="I39" s="2" t="s">
        <v>80</v>
      </c>
      <c r="J39" s="8"/>
      <c r="K39" s="9">
        <v>105</v>
      </c>
      <c r="L39" s="10">
        <f>'02-04'!$K39+('02-04'!$J39/90)</f>
        <v>105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1"/>
      <c r="D40" s="1"/>
      <c r="E40" s="1"/>
      <c r="F40" s="1"/>
      <c r="G40" s="1"/>
      <c r="H40" s="1" t="s">
        <v>6</v>
      </c>
      <c r="I40" s="2" t="s">
        <v>81</v>
      </c>
      <c r="J40" s="8">
        <v>510</v>
      </c>
      <c r="K40" s="9"/>
      <c r="L40" s="10">
        <f>'02-04'!$K40+('02-04'!$J40/90)</f>
        <v>5.666666666666667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1"/>
      <c r="G41" s="1"/>
      <c r="H41" s="1" t="s">
        <v>6</v>
      </c>
      <c r="I41" s="2" t="s">
        <v>82</v>
      </c>
      <c r="J41" s="8"/>
      <c r="K41" s="9">
        <v>63</v>
      </c>
      <c r="L41" s="10">
        <f>'02-04'!$K41+('02-04'!$J41/90)</f>
        <v>63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1"/>
      <c r="D42" s="1"/>
      <c r="E42" s="1"/>
      <c r="F42" s="1"/>
      <c r="G42" s="1"/>
      <c r="H42" s="1" t="s">
        <v>6</v>
      </c>
      <c r="I42" s="2" t="s">
        <v>83</v>
      </c>
      <c r="J42" s="8"/>
      <c r="K42" s="9">
        <v>9</v>
      </c>
      <c r="L42" s="10">
        <f>'02-04'!$K42+('02-04'!$J42/90)</f>
        <v>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" t="s">
        <v>6</v>
      </c>
      <c r="I43" s="2" t="s">
        <v>84</v>
      </c>
      <c r="J43" s="8"/>
      <c r="K43" s="9">
        <v>22</v>
      </c>
      <c r="L43" s="10">
        <f>'02-04'!$K43+('02-04'!$J43/90)</f>
        <v>22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" t="s">
        <v>6</v>
      </c>
      <c r="I44" s="2" t="s">
        <v>85</v>
      </c>
      <c r="J44" s="8">
        <v>-900</v>
      </c>
      <c r="K44" s="9">
        <v>10</v>
      </c>
      <c r="L44" s="10">
        <f>'02-04'!$K44+('02-04'!$J44/90)</f>
        <v>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9" t="s">
        <v>6</v>
      </c>
      <c r="I45" s="2" t="s">
        <v>86</v>
      </c>
      <c r="J45" s="8">
        <v>-540</v>
      </c>
      <c r="K45" s="9">
        <v>160</v>
      </c>
      <c r="L45" s="10">
        <f>'02-04'!$K45+('02-04'!$J45/90)</f>
        <v>154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9" t="s">
        <v>40</v>
      </c>
      <c r="I46" s="2" t="s">
        <v>87</v>
      </c>
      <c r="J46" s="8"/>
      <c r="K46" s="9">
        <v>-700</v>
      </c>
      <c r="L46" s="10">
        <f>'02-04'!$K46+('02-04'!$J46/90)</f>
        <v>-700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9" t="s">
        <v>6</v>
      </c>
      <c r="I47" s="2" t="s">
        <v>88</v>
      </c>
      <c r="J47" s="8">
        <v>-110</v>
      </c>
      <c r="K47" s="9">
        <v>30</v>
      </c>
      <c r="L47" s="10">
        <f>'02-04'!$K47+('02-04'!$J47/90)</f>
        <v>28.777777777777779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9" t="s">
        <v>6</v>
      </c>
      <c r="I48" s="2" t="s">
        <v>89</v>
      </c>
      <c r="J48" s="8">
        <v>240</v>
      </c>
      <c r="K48" s="9"/>
      <c r="L48" s="10">
        <f>'02-04'!$K48+('02-04'!$J48/90)</f>
        <v>2.6666666666666665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9" t="s">
        <v>6</v>
      </c>
      <c r="I49" s="2" t="s">
        <v>90</v>
      </c>
      <c r="J49" s="8">
        <v>-675</v>
      </c>
      <c r="K49" s="9">
        <v>10</v>
      </c>
      <c r="L49" s="10">
        <f>'02-04'!$K49+('02-04'!$J49/90)</f>
        <v>2.5</v>
      </c>
      <c r="M49" s="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9" t="s">
        <v>28</v>
      </c>
      <c r="I50" s="2" t="s">
        <v>91</v>
      </c>
      <c r="J50" s="8">
        <v>-50</v>
      </c>
      <c r="K50" s="9"/>
      <c r="L50" s="10">
        <f>'02-04'!$K50+('02-04'!$J50/90)</f>
        <v>-0.55555555555555558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9" t="s">
        <v>6</v>
      </c>
      <c r="I51" s="2" t="s">
        <v>92</v>
      </c>
      <c r="J51" s="8">
        <v>900</v>
      </c>
      <c r="K51" s="9"/>
      <c r="L51" s="10">
        <f>'02-04'!$K51+('02-04'!$J51/90)</f>
        <v>10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9" t="s">
        <v>6</v>
      </c>
      <c r="I52" s="2" t="s">
        <v>93</v>
      </c>
      <c r="J52" s="8">
        <v>-450</v>
      </c>
      <c r="K52" s="9">
        <v>-50</v>
      </c>
      <c r="L52" s="10">
        <f>'02-04'!$K52+('02-04'!$J52/90)</f>
        <v>-55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9" t="s">
        <v>6</v>
      </c>
      <c r="I53" s="2" t="s">
        <v>94</v>
      </c>
      <c r="J53" s="8">
        <v>-400</v>
      </c>
      <c r="K53" s="9">
        <v>10</v>
      </c>
      <c r="L53" s="10">
        <f>'02-04'!$K53+('02-04'!$J53/90)</f>
        <v>5.5555555555555554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9" t="s">
        <v>6</v>
      </c>
      <c r="I54" s="2"/>
      <c r="J54" s="8">
        <v>-225</v>
      </c>
      <c r="K54" s="9">
        <v>80</v>
      </c>
      <c r="L54" s="10">
        <f>'02-04'!$K54+('02-04'!$J54/90)</f>
        <v>77.5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9" t="s">
        <v>6</v>
      </c>
      <c r="I55" s="2"/>
      <c r="J55" s="8">
        <v>1500</v>
      </c>
      <c r="K55" s="9">
        <v>10</v>
      </c>
      <c r="L55" s="10">
        <f>'02-04'!$K55+('02-04'!$J55/90)</f>
        <v>26.666666666666668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9" t="s">
        <v>6</v>
      </c>
      <c r="I56" s="2"/>
      <c r="J56" s="8">
        <v>350</v>
      </c>
      <c r="K56" s="9"/>
      <c r="L56" s="10">
        <f>'02-04'!$K56+('02-04'!$J56/90)</f>
        <v>3.8888888888888888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9" t="s">
        <v>6</v>
      </c>
      <c r="I57" s="2"/>
      <c r="J57" s="8">
        <v>100</v>
      </c>
      <c r="K57" s="9"/>
      <c r="L57" s="10">
        <f>'02-04'!$K57+('02-04'!$J57/90)</f>
        <v>1.1111111111111112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9" t="s">
        <v>6</v>
      </c>
      <c r="I58" s="2"/>
      <c r="J58" s="8">
        <v>-250</v>
      </c>
      <c r="K58" s="9">
        <v>10</v>
      </c>
      <c r="L58" s="10">
        <f>'02-04'!$K58+('02-04'!$J58/90)</f>
        <v>7.2222222222222223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9" t="s">
        <v>6</v>
      </c>
      <c r="I59" s="2" t="s">
        <v>56</v>
      </c>
      <c r="J59" s="8">
        <v>-625</v>
      </c>
      <c r="K59" s="9">
        <v>3</v>
      </c>
      <c r="L59" s="10">
        <f>'02-04'!$K59+('02-04'!$J59/90)</f>
        <v>-3.9444444444444446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9" t="s">
        <v>6</v>
      </c>
      <c r="I60" s="2"/>
      <c r="J60" s="8">
        <v>120</v>
      </c>
      <c r="K60" s="9"/>
      <c r="L60" s="10">
        <f>'02-04'!$K60+('02-04'!$J60/90)</f>
        <v>1.3333333333333333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9" t="s">
        <v>6</v>
      </c>
      <c r="I61" s="2"/>
      <c r="J61" s="8">
        <v>-90</v>
      </c>
      <c r="K61" s="9">
        <v>5</v>
      </c>
      <c r="L61" s="10">
        <f>'02-04'!$K61+('02-04'!$J61/90)</f>
        <v>4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9" t="s">
        <v>6</v>
      </c>
      <c r="I62" s="2"/>
      <c r="J62" s="8">
        <v>-180</v>
      </c>
      <c r="K62" s="9">
        <v>10</v>
      </c>
      <c r="L62" s="10">
        <f>'02-04'!$K62+('02-04'!$J62/90)</f>
        <v>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9" t="s">
        <v>6</v>
      </c>
      <c r="I63" s="2"/>
      <c r="J63" s="8"/>
      <c r="K63" s="9">
        <v>15</v>
      </c>
      <c r="L63" s="10">
        <f>'02-04'!$K63+('02-04'!$J63/90)</f>
        <v>15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9" t="s">
        <v>6</v>
      </c>
      <c r="I64" s="2"/>
      <c r="J64" s="8">
        <v>-30</v>
      </c>
      <c r="K64" s="9"/>
      <c r="L64" s="10">
        <f>'02-04'!$K64+('02-04'!$J64/90)</f>
        <v>-0.33333333333333331</v>
      </c>
      <c r="M64" s="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9" t="s">
        <v>6</v>
      </c>
      <c r="I65" s="2"/>
      <c r="J65" s="8">
        <v>900</v>
      </c>
      <c r="K65" s="9"/>
      <c r="L65" s="10">
        <f>'02-04'!$K65+('02-04'!$J65/90)</f>
        <v>10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9" t="s">
        <v>40</v>
      </c>
      <c r="I66" s="2" t="s">
        <v>87</v>
      </c>
      <c r="J66" s="8">
        <v>-2000</v>
      </c>
      <c r="K66" s="9"/>
      <c r="L66" s="10">
        <f>'02-04'!$K66+('02-04'!$J66/90)</f>
        <v>-22.222222222222221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9" t="s">
        <v>6</v>
      </c>
      <c r="I67" s="2"/>
      <c r="J67" s="8">
        <v>1000</v>
      </c>
      <c r="K67" s="9"/>
      <c r="L67" s="10">
        <f>'02-04'!$K67+('02-04'!$J67/90)</f>
        <v>11.111111111111111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9" t="s">
        <v>6</v>
      </c>
      <c r="I68" s="2"/>
      <c r="J68" s="8">
        <v>-540</v>
      </c>
      <c r="K68" s="9">
        <v>40</v>
      </c>
      <c r="L68" s="10">
        <f>'02-04'!$K68+('02-04'!$J68/90)</f>
        <v>34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9" t="s">
        <v>6</v>
      </c>
      <c r="I69" s="2"/>
      <c r="J69" s="8"/>
      <c r="K69" s="9">
        <v>4000</v>
      </c>
      <c r="L69" s="10">
        <f>'02-04'!$K69+('02-04'!$J69/90)</f>
        <v>4000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9" t="s">
        <v>6</v>
      </c>
      <c r="I70" s="2"/>
      <c r="J70" s="8">
        <v>500</v>
      </c>
      <c r="K70" s="9"/>
      <c r="L70" s="10">
        <f>'02-04'!$K70+('02-04'!$J70/90)</f>
        <v>5.5555555555555554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9" t="s">
        <v>6</v>
      </c>
      <c r="I71" s="2"/>
      <c r="J71" s="8">
        <v>-180</v>
      </c>
      <c r="K71" s="9">
        <v>10</v>
      </c>
      <c r="L71" s="10">
        <f>'02-04'!$K71+('02-04'!$J71/90)</f>
        <v>8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9" t="s">
        <v>6</v>
      </c>
      <c r="I72" s="2"/>
      <c r="J72" s="8"/>
      <c r="K72" s="9">
        <v>70</v>
      </c>
      <c r="L72" s="10">
        <f>'02-04'!$K72+('02-04'!$J72/90)</f>
        <v>70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9" t="s">
        <v>6</v>
      </c>
      <c r="I73" s="2"/>
      <c r="J73" s="8">
        <v>50</v>
      </c>
      <c r="K73" s="9">
        <v>5</v>
      </c>
      <c r="L73" s="10">
        <f>'02-04'!$K73+('02-04'!$J73/90)</f>
        <v>5.5555555555555554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9" t="s">
        <v>6</v>
      </c>
      <c r="I74" s="2"/>
      <c r="J74" s="8">
        <v>180</v>
      </c>
      <c r="K74" s="9"/>
      <c r="L74" s="10">
        <f>'02-04'!$K74+('02-04'!$J74/90)</f>
        <v>2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9" t="s">
        <v>6</v>
      </c>
      <c r="I75" s="2"/>
      <c r="J75" s="8">
        <v>220</v>
      </c>
      <c r="K75" s="9"/>
      <c r="L75" s="10">
        <f>'02-04'!$K75+('02-04'!$J75/90)</f>
        <v>2.4444444444444446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9" t="s">
        <v>6</v>
      </c>
      <c r="I76" s="2"/>
      <c r="J76" s="8">
        <v>-250</v>
      </c>
      <c r="K76" s="9">
        <v>10</v>
      </c>
      <c r="L76" s="10">
        <f>'02-04'!$K76+('02-04'!$J76/90)</f>
        <v>7.2222222222222223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9" t="s">
        <v>6</v>
      </c>
      <c r="I77" s="2"/>
      <c r="J77" s="8">
        <v>450</v>
      </c>
      <c r="K77" s="9">
        <v>10</v>
      </c>
      <c r="L77" s="10">
        <f>'02-04'!$K77+('02-04'!$J77/90)</f>
        <v>15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9" t="s">
        <v>6</v>
      </c>
      <c r="I78" s="2"/>
      <c r="J78" s="8">
        <v>320</v>
      </c>
      <c r="K78" s="9"/>
      <c r="L78" s="10">
        <f>'02-04'!$K78+('02-04'!$J78/90)</f>
        <v>3.5555555555555554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9" t="s">
        <v>6</v>
      </c>
      <c r="I79" s="2"/>
      <c r="J79" s="8">
        <v>-270</v>
      </c>
      <c r="K79" s="9">
        <v>30</v>
      </c>
      <c r="L79" s="10">
        <f>'02-04'!$K79+('02-04'!$J79/90)</f>
        <v>27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9" t="s">
        <v>6</v>
      </c>
      <c r="I80" s="2"/>
      <c r="J80" s="8"/>
      <c r="K80" s="9">
        <v>150</v>
      </c>
      <c r="L80" s="10">
        <f>'02-04'!$K80+('02-04'!$J80/90)</f>
        <v>150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9" t="s">
        <v>6</v>
      </c>
      <c r="I81" s="2"/>
      <c r="J81" s="8">
        <v>150</v>
      </c>
      <c r="K81" s="9"/>
      <c r="L81" s="10">
        <f>'02-04'!$K81+('02-04'!$J81/90)</f>
        <v>1.6666666666666667</v>
      </c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9" t="s">
        <v>6</v>
      </c>
      <c r="I82" s="2"/>
      <c r="J82" s="8">
        <v>-225</v>
      </c>
      <c r="K82" s="9">
        <v>5</v>
      </c>
      <c r="L82" s="10">
        <f>'02-04'!$K82+('02-04'!$J82/90)</f>
        <v>2.5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9" t="s">
        <v>6</v>
      </c>
      <c r="I83" s="2"/>
      <c r="J83" s="8">
        <v>220</v>
      </c>
      <c r="K83" s="9"/>
      <c r="L83" s="10">
        <f>'02-04'!$K83+('02-04'!$J83/90)</f>
        <v>2.4444444444444446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9" t="s">
        <v>6</v>
      </c>
      <c r="I84" s="2"/>
      <c r="J84" s="8">
        <v>100</v>
      </c>
      <c r="K84" s="9"/>
      <c r="L84" s="10">
        <f>'02-04'!$K84+('02-04'!$J84/90)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9" t="s">
        <v>6</v>
      </c>
      <c r="I85" s="2"/>
      <c r="J85" s="8">
        <v>350</v>
      </c>
      <c r="K85" s="9"/>
      <c r="L85" s="10">
        <f>'02-04'!$K85+('02-04'!$J85/90)</f>
        <v>3.8888888888888888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9" t="s">
        <v>6</v>
      </c>
      <c r="I86" s="2"/>
      <c r="J86" s="8">
        <v>-400</v>
      </c>
      <c r="K86" s="9">
        <v>10</v>
      </c>
      <c r="L86" s="10">
        <f>'02-04'!$K86+('02-04'!$J86/90)</f>
        <v>5.5555555555555554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9" t="s">
        <v>6</v>
      </c>
      <c r="I87" s="2"/>
      <c r="J87" s="8"/>
      <c r="K87" s="9">
        <v>10</v>
      </c>
      <c r="L87" s="10">
        <f>'02-04'!$K87+('02-04'!$J87/90)</f>
        <v>10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9" t="s">
        <v>6</v>
      </c>
      <c r="I88" s="2"/>
      <c r="J88" s="8">
        <v>80</v>
      </c>
      <c r="K88" s="9"/>
      <c r="L88" s="10">
        <f>'02-04'!$K88+('02-04'!$J88/90)</f>
        <v>0.88888888888888884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9" t="s">
        <v>6</v>
      </c>
      <c r="I89" s="2"/>
      <c r="J89" s="8">
        <v>-270</v>
      </c>
      <c r="K89" s="9">
        <v>110</v>
      </c>
      <c r="L89" s="10">
        <f>'02-04'!$K89+('02-04'!$J89/90)</f>
        <v>107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9" t="s">
        <v>6</v>
      </c>
      <c r="I90" s="2"/>
      <c r="J90" s="8">
        <v>415</v>
      </c>
      <c r="K90" s="9"/>
      <c r="L90" s="10">
        <f>'02-04'!$K90+('02-04'!$J90/90)</f>
        <v>4.6111111111111107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9" t="s">
        <v>6</v>
      </c>
      <c r="I91" s="2"/>
      <c r="J91" s="8">
        <v>660</v>
      </c>
      <c r="K91" s="9"/>
      <c r="L91" s="10">
        <f>'02-04'!$K91+('02-04'!$J91/90)</f>
        <v>7.333333333333333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9" t="s">
        <v>6</v>
      </c>
      <c r="I92" s="2"/>
      <c r="J92" s="8">
        <v>-600</v>
      </c>
      <c r="K92" s="9">
        <v>10</v>
      </c>
      <c r="L92" s="10">
        <f>'02-04'!$K92+('02-04'!$J92/90)</f>
        <v>3.333333333333333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9" t="s">
        <v>6</v>
      </c>
      <c r="I93" s="2"/>
      <c r="J93" s="8">
        <v>150</v>
      </c>
      <c r="K93" s="9"/>
      <c r="L93" s="10">
        <f>'02-04'!$K93+('02-04'!$J93/90)</f>
        <v>1.6666666666666667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9" t="s">
        <v>6</v>
      </c>
      <c r="I94" s="2"/>
      <c r="J94" s="8"/>
      <c r="K94" s="9">
        <v>90</v>
      </c>
      <c r="L94" s="10">
        <f>'02-04'!$K94+('02-04'!$J94/90)</f>
        <v>90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9" t="s">
        <v>6</v>
      </c>
      <c r="I95" s="2"/>
      <c r="J95" s="8">
        <v>-270</v>
      </c>
      <c r="K95" s="9"/>
      <c r="L95" s="10">
        <f>'02-04'!$K95+('02-04'!$J95/90)</f>
        <v>-3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9" t="s">
        <v>6</v>
      </c>
      <c r="I96" s="2"/>
      <c r="J96" s="8"/>
      <c r="K96" s="9">
        <v>70</v>
      </c>
      <c r="L96" s="10">
        <f>'02-04'!$K96+('02-04'!$J96/90)</f>
        <v>70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9" t="s">
        <v>6</v>
      </c>
      <c r="I97" s="2"/>
      <c r="J97" s="8"/>
      <c r="K97" s="9">
        <v>40</v>
      </c>
      <c r="L97" s="10">
        <f>'02-04'!$K97+('02-04'!$J97/90)</f>
        <v>40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9" t="s">
        <v>6</v>
      </c>
      <c r="I98" s="2"/>
      <c r="J98" s="8"/>
      <c r="K98" s="9">
        <v>5</v>
      </c>
      <c r="L98" s="10">
        <f>'02-04'!$K98+('02-04'!$J98/90)</f>
        <v>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9" t="s">
        <v>6</v>
      </c>
      <c r="I99" s="2"/>
      <c r="J99" s="8"/>
      <c r="K99" s="9">
        <v>5</v>
      </c>
      <c r="L99" s="10">
        <f>'02-04'!$K99+('02-04'!$J99/90)</f>
        <v>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9" t="s">
        <v>6</v>
      </c>
      <c r="I100" s="2"/>
      <c r="J100" s="8">
        <v>-100</v>
      </c>
      <c r="K100" s="9"/>
      <c r="L100" s="10">
        <f>'02-04'!$K100+('02-04'!$J100/90)</f>
        <v>-1.1111111111111112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9" t="s">
        <v>6</v>
      </c>
      <c r="I101" s="2"/>
      <c r="J101" s="8">
        <v>180</v>
      </c>
      <c r="K101" s="9"/>
      <c r="L101" s="10">
        <f>'02-04'!$K101+('02-04'!$J101/90)</f>
        <v>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9" t="s">
        <v>6</v>
      </c>
      <c r="I102" s="2"/>
      <c r="J102" s="8">
        <v>100</v>
      </c>
      <c r="K102" s="9"/>
      <c r="L102" s="10">
        <f>'02-04'!$K102+('02-04'!$J102/90)</f>
        <v>1.1111111111111112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9" t="s">
        <v>6</v>
      </c>
      <c r="I103" s="2"/>
      <c r="J103" s="8">
        <v>180</v>
      </c>
      <c r="K103" s="9"/>
      <c r="L103" s="10">
        <f>'02-04'!$K103+('02-04'!$J103/90)</f>
        <v>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9" t="s">
        <v>6</v>
      </c>
      <c r="I104" s="2"/>
      <c r="J104" s="8"/>
      <c r="K104" s="9">
        <v>10</v>
      </c>
      <c r="L104" s="10">
        <f>'02-04'!$K104+('02-04'!$J104/90)</f>
        <v>10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9" t="s">
        <v>6</v>
      </c>
      <c r="I105" s="2"/>
      <c r="J105" s="8">
        <v>70</v>
      </c>
      <c r="K105" s="9"/>
      <c r="L105" s="10">
        <f>'02-04'!$K105+('02-04'!$J105/90)</f>
        <v>0.77777777777777779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9" t="s">
        <v>28</v>
      </c>
      <c r="I106" s="2"/>
      <c r="J106" s="8">
        <v>-300</v>
      </c>
      <c r="K106" s="9"/>
      <c r="L106" s="10">
        <f>'02-04'!$K106+('02-04'!$J106/90)</f>
        <v>-3.3333333333333335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9" t="s">
        <v>6</v>
      </c>
      <c r="I107" s="2"/>
      <c r="J107" s="8">
        <v>100</v>
      </c>
      <c r="K107" s="9"/>
      <c r="L107" s="10">
        <f>'02-04'!$K107+('02-04'!$J107/90)</f>
        <v>1.1111111111111112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9" t="s">
        <v>6</v>
      </c>
      <c r="I108" s="2"/>
      <c r="J108" s="8">
        <v>100</v>
      </c>
      <c r="K108" s="9"/>
      <c r="L108" s="10">
        <f>'02-04'!$K108+('02-04'!$J108/90)</f>
        <v>1.1111111111111112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9" t="s">
        <v>6</v>
      </c>
      <c r="I109" s="2"/>
      <c r="J109" s="8">
        <v>-400</v>
      </c>
      <c r="K109" s="9">
        <v>20</v>
      </c>
      <c r="L109" s="10">
        <f>'02-04'!$K109+('02-04'!$J109/90)</f>
        <v>15.555555555555555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9" t="s">
        <v>6</v>
      </c>
      <c r="I110" s="2"/>
      <c r="J110" s="8">
        <v>50</v>
      </c>
      <c r="K110" s="9"/>
      <c r="L110" s="10">
        <f>'02-04'!$K110+('02-04'!$J110/90)</f>
        <v>0.55555555555555558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9" t="s">
        <v>6</v>
      </c>
      <c r="I111" s="2"/>
      <c r="J111" s="8">
        <v>170</v>
      </c>
      <c r="K111" s="9"/>
      <c r="L111" s="10">
        <f>'02-04'!$K111+('02-04'!$J111/90)</f>
        <v>1.8888888888888888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9" t="s">
        <v>6</v>
      </c>
      <c r="I112" s="2"/>
      <c r="J112" s="8"/>
      <c r="K112" s="9">
        <v>50</v>
      </c>
      <c r="L112" s="10">
        <f>'02-04'!$K112+('02-04'!$J112/90)</f>
        <v>50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9" t="s">
        <v>6</v>
      </c>
      <c r="I113" s="2"/>
      <c r="J113" s="8">
        <v>160</v>
      </c>
      <c r="K113" s="9"/>
      <c r="L113" s="10">
        <f>'02-04'!$K113+('02-04'!$J113/90)</f>
        <v>1.7777777777777777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9" t="s">
        <v>6</v>
      </c>
      <c r="I114" s="2"/>
      <c r="J114" s="8">
        <v>-180</v>
      </c>
      <c r="K114" s="9">
        <v>5</v>
      </c>
      <c r="L114" s="10">
        <f>'02-04'!$K114+('02-04'!$J114/90)</f>
        <v>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9" t="s">
        <v>6</v>
      </c>
      <c r="I115" s="2"/>
      <c r="J115" s="8">
        <v>400</v>
      </c>
      <c r="K115" s="9"/>
      <c r="L115" s="10">
        <f>'02-04'!$K115+('02-04'!$J115/90)</f>
        <v>4.4444444444444446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9" t="s">
        <v>6</v>
      </c>
      <c r="I116" s="2"/>
      <c r="J116" s="8"/>
      <c r="K116" s="9">
        <v>25</v>
      </c>
      <c r="L116" s="10">
        <f>'02-04'!$K116+('02-04'!$J116/90)</f>
        <v>25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9" t="s">
        <v>6</v>
      </c>
      <c r="I117" s="2"/>
      <c r="J117" s="8">
        <v>160</v>
      </c>
      <c r="K117" s="9">
        <v>5</v>
      </c>
      <c r="L117" s="10">
        <f>'02-04'!$K117+('02-04'!$J117/90)</f>
        <v>6.7777777777777777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9" t="s">
        <v>6</v>
      </c>
      <c r="I118" s="2"/>
      <c r="J118" s="8">
        <v>200</v>
      </c>
      <c r="K118" s="9"/>
      <c r="L118" s="10">
        <f>'02-04'!$K118+('02-04'!$J118/90)</f>
        <v>2.2222222222222223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9" t="s">
        <v>6</v>
      </c>
      <c r="I119" s="2"/>
      <c r="J119" s="8">
        <v>90</v>
      </c>
      <c r="K119" s="9">
        <v>-10</v>
      </c>
      <c r="L119" s="10">
        <f>'02-04'!$K119+('02-04'!$J119/90)</f>
        <v>-9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9" t="s">
        <v>6</v>
      </c>
      <c r="I120" s="2"/>
      <c r="J120" s="8">
        <v>300</v>
      </c>
      <c r="K120" s="9"/>
      <c r="L120" s="10">
        <f>'02-04'!$K120+('02-04'!$J120/90)</f>
        <v>3.3333333333333335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9" t="s">
        <v>6</v>
      </c>
      <c r="I121" s="2"/>
      <c r="J121" s="8"/>
      <c r="K121" s="9">
        <v>105</v>
      </c>
      <c r="L121" s="10">
        <f>'02-04'!$K121+('02-04'!$J121/90)</f>
        <v>105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9" t="s">
        <v>6</v>
      </c>
      <c r="I122" s="2" t="s">
        <v>56</v>
      </c>
      <c r="J122" s="8"/>
      <c r="K122" s="9">
        <v>235</v>
      </c>
      <c r="L122" s="10">
        <f>'02-04'!$K122+('02-04'!$J122/90)</f>
        <v>235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9" t="s">
        <v>40</v>
      </c>
      <c r="I123" s="2" t="s">
        <v>87</v>
      </c>
      <c r="J123" s="8"/>
      <c r="K123" s="9">
        <v>-5100</v>
      </c>
      <c r="L123" s="10">
        <f>'02-04'!$K123+('02-04'!$J123/90)</f>
        <v>-5100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9" t="s">
        <v>40</v>
      </c>
      <c r="I124" s="2" t="s">
        <v>87</v>
      </c>
      <c r="J124" s="8">
        <v>-5000</v>
      </c>
      <c r="K124" s="9"/>
      <c r="L124" s="10">
        <f>'02-04'!$K124+('02-04'!$J124/90)</f>
        <v>-55.555555555555557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9" t="s">
        <v>6</v>
      </c>
      <c r="I125" s="2" t="s">
        <v>56</v>
      </c>
      <c r="J125" s="8">
        <v>-25</v>
      </c>
      <c r="K125" s="9"/>
      <c r="L125" s="10">
        <f>'02-04'!$K125+('02-04'!$J125/90)</f>
        <v>-0.27777777777777779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9"/>
      <c r="I126" s="2"/>
      <c r="J126" s="8"/>
      <c r="K126" s="9"/>
      <c r="L126" s="10">
        <f>'02-04'!$K126+('02-04'!$J126/90)</f>
        <v>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9"/>
      <c r="I127" s="2"/>
      <c r="J127" s="8"/>
      <c r="K127" s="9"/>
      <c r="L127" s="10">
        <f>'02-04'!$K127+('02-04'!$J127/90)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2"/>
      <c r="J128" s="8"/>
      <c r="K128" s="9"/>
      <c r="L128" s="10">
        <f>'02-04'!$K128+('02-04'!$J128/90)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9"/>
      <c r="I129" s="2"/>
      <c r="J129" s="8"/>
      <c r="K129" s="9"/>
      <c r="L129" s="10">
        <f>'02-04'!$K129+('02-04'!$J129/90)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9"/>
      <c r="I130" s="2"/>
      <c r="J130" s="8"/>
      <c r="K130" s="9"/>
      <c r="L130" s="10">
        <f>'02-04'!$K130+('02-04'!$J130/90)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9"/>
      <c r="I131" s="2"/>
      <c r="J131" s="8"/>
      <c r="K131" s="9"/>
      <c r="L131" s="10">
        <f>'02-04'!$K131+('02-04'!$J131/90)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9"/>
      <c r="I132" s="2"/>
      <c r="J132" s="8"/>
      <c r="K132" s="9"/>
      <c r="L132" s="10">
        <f>'02-04'!$K132+('02-04'!$J132/90)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9"/>
      <c r="I133" s="2"/>
      <c r="J133" s="8"/>
      <c r="K133" s="9"/>
      <c r="L133" s="10">
        <f>'02-04'!$K133+('02-04'!$J133/90)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9"/>
      <c r="I134" s="2"/>
      <c r="J134" s="8"/>
      <c r="K134" s="9"/>
      <c r="L134" s="10">
        <f>'02-04'!$K134+('02-04'!$J134/90)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9"/>
      <c r="I135" s="2"/>
      <c r="J135" s="8"/>
      <c r="K135" s="9"/>
      <c r="L135" s="10">
        <f>'02-04'!$K135+('02-04'!$J135/90)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9"/>
      <c r="I136" s="2"/>
      <c r="J136" s="8"/>
      <c r="K136" s="9"/>
      <c r="L136" s="10">
        <f>'02-04'!$K136+('02-04'!$J136/90)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9"/>
      <c r="I137" s="2"/>
      <c r="J137" s="8"/>
      <c r="K137" s="9"/>
      <c r="L137" s="10">
        <f>'02-04'!$K137+('02-04'!$J137/90)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9"/>
      <c r="I138" s="2"/>
      <c r="J138" s="8"/>
      <c r="K138" s="9"/>
      <c r="L138" s="10">
        <f>'02-04'!$K138+('02-04'!$J138/90)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</sheetData>
  <mergeCells count="4">
    <mergeCell ref="A13:F13"/>
    <mergeCell ref="N13:S13"/>
    <mergeCell ref="Q22:R22"/>
    <mergeCell ref="N23:O23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Z135"/>
  <sheetViews>
    <sheetView rightToLeft="1" topLeftCell="A123" workbookViewId="0">
      <selection activeCell="B135" sqref="B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7.88671875" customWidth="1"/>
    <col min="4" max="4" width="9.109375" customWidth="1"/>
    <col min="5" max="5" width="5.109375" customWidth="1"/>
    <col min="6" max="6" width="10.44140625" customWidth="1"/>
    <col min="7" max="7" width="2.44140625" customWidth="1"/>
    <col min="8" max="8" width="8.88671875" customWidth="1"/>
    <col min="9" max="9" width="14.1093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SUM(J3:J11)</f>
        <v>285</v>
      </c>
      <c r="K1" s="3">
        <f t="shared" si="0"/>
        <v>165</v>
      </c>
      <c r="L1" s="3">
        <f t="shared" si="0"/>
        <v>168.16666666666666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100</v>
      </c>
      <c r="L3" s="10">
        <f t="shared" ref="L3:L11" si="1">K3+(J3/90)</f>
        <v>100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-225</v>
      </c>
      <c r="K4" s="9"/>
      <c r="L4" s="10">
        <f t="shared" si="1"/>
        <v>-2.5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15</v>
      </c>
      <c r="L5" s="10">
        <f t="shared" si="1"/>
        <v>15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100</v>
      </c>
      <c r="K6" s="9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11"/>
      <c r="J7" s="8">
        <v>360</v>
      </c>
      <c r="K7" s="9"/>
      <c r="L7" s="10">
        <f t="shared" si="1"/>
        <v>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10</v>
      </c>
      <c r="L8" s="10">
        <f t="shared" si="1"/>
        <v>10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 t="s">
        <v>6</v>
      </c>
      <c r="I9" s="2"/>
      <c r="J9" s="8">
        <v>50</v>
      </c>
      <c r="K9" s="9">
        <v>5</v>
      </c>
      <c r="L9" s="10">
        <f t="shared" si="1"/>
        <v>5.5555555555555554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 t="s">
        <v>6</v>
      </c>
      <c r="I10" s="2" t="s">
        <v>95</v>
      </c>
      <c r="J10" s="8"/>
      <c r="K10" s="9">
        <v>35</v>
      </c>
      <c r="L10" s="10">
        <f t="shared" si="1"/>
        <v>35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2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2"/>
      <c r="J12" s="3"/>
      <c r="K12" s="9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35" t="s">
        <v>7</v>
      </c>
      <c r="B13" s="236"/>
      <c r="C13" s="236"/>
      <c r="D13" s="236"/>
      <c r="E13" s="236"/>
      <c r="F13" s="236"/>
      <c r="G13" s="1"/>
      <c r="H13" s="1"/>
      <c r="I13" s="2" t="s">
        <v>0</v>
      </c>
      <c r="J13" s="3">
        <f>SUM('03-04'!$J$15:$J$135)</f>
        <v>-70</v>
      </c>
      <c r="K13" s="3">
        <f>SUM('03-04'!$K$15:$K$135)</f>
        <v>-86</v>
      </c>
      <c r="L13" s="3">
        <f>SUM('03-04'!$L$15:$L$135)</f>
        <v>-86.777777777777771</v>
      </c>
      <c r="M13" s="3"/>
      <c r="N13" s="235" t="s">
        <v>8</v>
      </c>
      <c r="O13" s="236"/>
      <c r="P13" s="236"/>
      <c r="Q13" s="236"/>
      <c r="R13" s="236"/>
      <c r="S13" s="236"/>
      <c r="T13" s="1"/>
      <c r="U13" s="1"/>
      <c r="V13" s="1"/>
      <c r="W13" s="1"/>
      <c r="X13" s="1"/>
      <c r="Y13" s="1"/>
      <c r="Z13" s="1"/>
    </row>
    <row r="14" spans="1:26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10</v>
      </c>
      <c r="F14" s="12" t="s">
        <v>11</v>
      </c>
      <c r="G14" s="1"/>
      <c r="H14" s="1" t="s">
        <v>1</v>
      </c>
      <c r="I14" s="4" t="s">
        <v>2</v>
      </c>
      <c r="J14" s="5" t="s">
        <v>3</v>
      </c>
      <c r="K14" s="6" t="s">
        <v>4</v>
      </c>
      <c r="L14" s="6" t="s">
        <v>5</v>
      </c>
      <c r="M14" s="1"/>
      <c r="N14" s="12" t="s">
        <v>9</v>
      </c>
      <c r="O14" s="12" t="s">
        <v>10</v>
      </c>
      <c r="P14" s="12" t="s">
        <v>11</v>
      </c>
      <c r="Q14" s="12" t="s">
        <v>12</v>
      </c>
      <c r="R14" s="12" t="s">
        <v>10</v>
      </c>
      <c r="S14" s="12" t="s">
        <v>11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</v>
      </c>
      <c r="B15" s="1"/>
      <c r="C15" s="14">
        <f t="shared" ref="C15:C20" si="2">A15*B15</f>
        <v>0</v>
      </c>
      <c r="D15" s="15">
        <v>5</v>
      </c>
      <c r="E15" s="1">
        <v>42</v>
      </c>
      <c r="F15" s="16">
        <f t="shared" ref="F15:F19" si="3">D15*E15</f>
        <v>210</v>
      </c>
      <c r="G15" s="7"/>
      <c r="H15" s="1" t="s">
        <v>6</v>
      </c>
      <c r="I15" s="2" t="s">
        <v>96</v>
      </c>
      <c r="J15" s="8"/>
      <c r="K15" s="9">
        <v>40</v>
      </c>
      <c r="L15" s="10">
        <f>'03-04'!$K15+('03-04'!$J15/90)</f>
        <v>40</v>
      </c>
      <c r="M15" s="3"/>
      <c r="N15" s="13">
        <v>1</v>
      </c>
      <c r="O15" s="1"/>
      <c r="P15" s="14">
        <f t="shared" ref="P15:P20" si="4">N15*O15</f>
        <v>0</v>
      </c>
      <c r="Q15" s="15">
        <v>5</v>
      </c>
      <c r="R15" s="1">
        <v>31</v>
      </c>
      <c r="S15" s="16">
        <f t="shared" ref="S15:S19" si="5">Q15*R15</f>
        <v>155</v>
      </c>
      <c r="T15" s="1"/>
      <c r="U15" s="1"/>
      <c r="V15" s="1"/>
      <c r="W15" s="1"/>
      <c r="X15" s="1"/>
      <c r="Y15" s="1"/>
      <c r="Z15" s="1"/>
    </row>
    <row r="16" spans="1:26" x14ac:dyDescent="0.3">
      <c r="A16" s="13">
        <v>5</v>
      </c>
      <c r="B16" s="1">
        <v>5</v>
      </c>
      <c r="C16" s="14">
        <f t="shared" si="2"/>
        <v>25</v>
      </c>
      <c r="D16" s="15">
        <v>10</v>
      </c>
      <c r="E16" s="1">
        <v>24</v>
      </c>
      <c r="F16" s="16">
        <f t="shared" si="3"/>
        <v>240</v>
      </c>
      <c r="G16" s="7"/>
      <c r="H16" s="1" t="s">
        <v>6</v>
      </c>
      <c r="I16" s="2" t="s">
        <v>89</v>
      </c>
      <c r="J16" s="8">
        <v>200</v>
      </c>
      <c r="K16" s="9">
        <v>25</v>
      </c>
      <c r="L16" s="10">
        <f>'03-04'!$K16+('03-04'!$J16/90)</f>
        <v>27.222222222222221</v>
      </c>
      <c r="M16" s="3"/>
      <c r="N16" s="13">
        <v>5</v>
      </c>
      <c r="O16" s="1">
        <v>7</v>
      </c>
      <c r="P16" s="14">
        <f t="shared" si="4"/>
        <v>35</v>
      </c>
      <c r="Q16" s="15">
        <v>10</v>
      </c>
      <c r="R16" s="1">
        <v>24</v>
      </c>
      <c r="S16" s="16">
        <f t="shared" si="5"/>
        <v>240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10</v>
      </c>
      <c r="B17" s="1">
        <v>55</v>
      </c>
      <c r="C17" s="14">
        <f t="shared" si="2"/>
        <v>550</v>
      </c>
      <c r="D17" s="15">
        <v>20</v>
      </c>
      <c r="E17" s="1">
        <v>2</v>
      </c>
      <c r="F17" s="16">
        <f t="shared" si="3"/>
        <v>40</v>
      </c>
      <c r="G17" s="7"/>
      <c r="H17" s="1" t="s">
        <v>6</v>
      </c>
      <c r="I17" s="2" t="s">
        <v>97</v>
      </c>
      <c r="J17" s="8">
        <v>200</v>
      </c>
      <c r="K17" s="9"/>
      <c r="L17" s="10">
        <f>'03-04'!$K17+('03-04'!$J17/90)</f>
        <v>2.2222222222222223</v>
      </c>
      <c r="M17" s="3"/>
      <c r="N17" s="13">
        <v>10</v>
      </c>
      <c r="O17" s="1">
        <v>56</v>
      </c>
      <c r="P17" s="14">
        <f t="shared" si="4"/>
        <v>560</v>
      </c>
      <c r="Q17" s="15">
        <v>20</v>
      </c>
      <c r="R17" s="1">
        <v>3</v>
      </c>
      <c r="S17" s="16">
        <f t="shared" si="5"/>
        <v>60</v>
      </c>
      <c r="T17" s="1"/>
      <c r="U17" s="1"/>
      <c r="V17" s="1"/>
      <c r="W17" s="1"/>
      <c r="X17" s="1"/>
      <c r="Y17" s="1"/>
      <c r="Z17" s="1"/>
    </row>
    <row r="18" spans="1:26" x14ac:dyDescent="0.3">
      <c r="A18" s="13">
        <v>20</v>
      </c>
      <c r="B18" s="1">
        <v>16</v>
      </c>
      <c r="C18" s="14">
        <f t="shared" si="2"/>
        <v>320</v>
      </c>
      <c r="D18" s="15">
        <v>50</v>
      </c>
      <c r="E18" s="1">
        <v>5</v>
      </c>
      <c r="F18" s="16">
        <f t="shared" si="3"/>
        <v>250</v>
      </c>
      <c r="G18" s="7"/>
      <c r="H18" s="1" t="s">
        <v>6</v>
      </c>
      <c r="I18" s="2" t="s">
        <v>98</v>
      </c>
      <c r="J18" s="8"/>
      <c r="K18" s="9">
        <v>67</v>
      </c>
      <c r="L18" s="10">
        <f>'03-04'!$K18+('03-04'!$J18/90)</f>
        <v>67</v>
      </c>
      <c r="M18" s="3"/>
      <c r="N18" s="13">
        <v>20</v>
      </c>
      <c r="O18" s="1">
        <v>23</v>
      </c>
      <c r="P18" s="14">
        <f t="shared" si="4"/>
        <v>460</v>
      </c>
      <c r="Q18" s="15">
        <v>50</v>
      </c>
      <c r="R18" s="1">
        <v>2</v>
      </c>
      <c r="S18" s="16">
        <f t="shared" si="5"/>
        <v>100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50</v>
      </c>
      <c r="B19" s="1">
        <v>3</v>
      </c>
      <c r="C19" s="14">
        <f t="shared" si="2"/>
        <v>150</v>
      </c>
      <c r="D19" s="15">
        <v>100</v>
      </c>
      <c r="E19" s="1">
        <v>15</v>
      </c>
      <c r="F19" s="16">
        <f t="shared" si="3"/>
        <v>1500</v>
      </c>
      <c r="G19" s="7"/>
      <c r="H19" s="1" t="s">
        <v>40</v>
      </c>
      <c r="I19" s="11" t="s">
        <v>57</v>
      </c>
      <c r="J19" s="8"/>
      <c r="K19" s="9">
        <v>10</v>
      </c>
      <c r="L19" s="10">
        <f>'03-04'!$K19+('03-04'!$J19/90)</f>
        <v>10</v>
      </c>
      <c r="M19" s="3"/>
      <c r="N19" s="13">
        <v>50</v>
      </c>
      <c r="O19" s="1">
        <v>6</v>
      </c>
      <c r="P19" s="14">
        <f t="shared" si="4"/>
        <v>300</v>
      </c>
      <c r="Q19" s="15">
        <v>100</v>
      </c>
      <c r="R19" s="1">
        <v>31</v>
      </c>
      <c r="S19" s="16">
        <f t="shared" si="5"/>
        <v>3100</v>
      </c>
      <c r="T19" s="1"/>
      <c r="U19" s="1"/>
      <c r="V19" s="1"/>
      <c r="W19" s="1"/>
      <c r="X19" s="1"/>
      <c r="Y19" s="1"/>
      <c r="Z19" s="1"/>
    </row>
    <row r="20" spans="1:26" x14ac:dyDescent="0.3">
      <c r="A20" s="13">
        <v>100</v>
      </c>
      <c r="B20" s="1">
        <v>1</v>
      </c>
      <c r="C20" s="14">
        <f t="shared" si="2"/>
        <v>100</v>
      </c>
      <c r="D20" s="12" t="s">
        <v>11</v>
      </c>
      <c r="E20" s="12"/>
      <c r="F20" s="17">
        <f>SUM(F15:F19)</f>
        <v>2240</v>
      </c>
      <c r="G20" s="7"/>
      <c r="H20" s="1" t="s">
        <v>28</v>
      </c>
      <c r="I20" s="2" t="s">
        <v>99</v>
      </c>
      <c r="J20" s="8"/>
      <c r="K20" s="9">
        <v>-10</v>
      </c>
      <c r="L20" s="10">
        <f>'03-04'!$K20+('03-04'!$J20/90)</f>
        <v>-10</v>
      </c>
      <c r="M20" s="3"/>
      <c r="N20" s="13">
        <v>100</v>
      </c>
      <c r="O20" s="1">
        <v>3</v>
      </c>
      <c r="P20" s="14">
        <f t="shared" si="4"/>
        <v>300</v>
      </c>
      <c r="Q20" s="12" t="s">
        <v>11</v>
      </c>
      <c r="R20" s="12"/>
      <c r="S20" s="17">
        <f>SUM(S15:S19)</f>
        <v>3655</v>
      </c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11</v>
      </c>
      <c r="B21" s="12"/>
      <c r="C21" s="6">
        <f>SUM(C15:C20)</f>
        <v>1145</v>
      </c>
      <c r="D21" s="1"/>
      <c r="E21" s="1"/>
      <c r="F21" s="1"/>
      <c r="G21" s="1"/>
      <c r="H21" s="1" t="s">
        <v>6</v>
      </c>
      <c r="I21" s="2" t="s">
        <v>74</v>
      </c>
      <c r="J21" s="8"/>
      <c r="K21" s="9">
        <v>3</v>
      </c>
      <c r="L21" s="10">
        <f>'03-04'!$K21+('03-04'!$J21/90)</f>
        <v>3</v>
      </c>
      <c r="M21" s="3"/>
      <c r="N21" s="12" t="s">
        <v>11</v>
      </c>
      <c r="O21" s="12"/>
      <c r="P21" s="6">
        <f>SUM(P15:P20)</f>
        <v>1655</v>
      </c>
      <c r="Q21" s="1"/>
      <c r="R21" s="1"/>
      <c r="S21" s="8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 t="s">
        <v>6</v>
      </c>
      <c r="I22" s="2" t="s">
        <v>100</v>
      </c>
      <c r="J22" s="8">
        <v>270</v>
      </c>
      <c r="K22" s="9"/>
      <c r="L22" s="10">
        <f>'03-04'!$K22+('03-04'!$J22/90)</f>
        <v>3</v>
      </c>
      <c r="M22" s="3"/>
      <c r="N22" s="1"/>
      <c r="O22" s="1"/>
      <c r="P22" s="18"/>
      <c r="Q22" s="237" t="s">
        <v>21</v>
      </c>
      <c r="R22" s="238"/>
      <c r="S22" s="17">
        <f>SUM('03-04'!$J$15:$J$135)</f>
        <v>-70</v>
      </c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 t="s">
        <v>6</v>
      </c>
      <c r="I23" s="2" t="s">
        <v>101</v>
      </c>
      <c r="J23" s="8">
        <v>-180</v>
      </c>
      <c r="K23" s="9">
        <v>20</v>
      </c>
      <c r="L23" s="10">
        <f>'03-04'!$K23+('03-04'!$J23/90)</f>
        <v>18</v>
      </c>
      <c r="M23" s="3"/>
      <c r="N23" s="237" t="s">
        <v>23</v>
      </c>
      <c r="O23" s="238"/>
      <c r="P23" s="6">
        <f>SUM('03-04'!$K$15:$K$135)</f>
        <v>-86</v>
      </c>
      <c r="Q23" s="1"/>
      <c r="R23" s="1"/>
      <c r="S23" s="8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 t="s">
        <v>6</v>
      </c>
      <c r="I24" s="2" t="s">
        <v>102</v>
      </c>
      <c r="J24" s="8">
        <v>-180</v>
      </c>
      <c r="K24" s="9">
        <v>50</v>
      </c>
      <c r="L24" s="10">
        <f>'03-04'!$K24+('03-04'!$J24/90)</f>
        <v>48</v>
      </c>
      <c r="M24" s="3"/>
      <c r="N24" s="1"/>
      <c r="O24" s="1"/>
      <c r="P24" s="18"/>
      <c r="Q24" s="12" t="s">
        <v>25</v>
      </c>
      <c r="R24" s="12"/>
      <c r="S24" s="17">
        <f>S20-S22-F20</f>
        <v>1485</v>
      </c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7"/>
      <c r="D25" s="7"/>
      <c r="E25" s="1"/>
      <c r="F25" s="7"/>
      <c r="G25" s="1"/>
      <c r="H25" s="1" t="s">
        <v>6</v>
      </c>
      <c r="I25" s="2" t="s">
        <v>103</v>
      </c>
      <c r="J25" s="8">
        <v>-300</v>
      </c>
      <c r="K25" s="9">
        <v>10</v>
      </c>
      <c r="L25" s="10">
        <f>'03-04'!$K25+('03-04'!$J25/90)</f>
        <v>6.6666666666666661</v>
      </c>
      <c r="M25" s="3"/>
      <c r="N25" s="12" t="s">
        <v>25</v>
      </c>
      <c r="O25" s="12"/>
      <c r="P25" s="6">
        <f>P21-P23-C21</f>
        <v>596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7"/>
      <c r="D26" s="7"/>
      <c r="E26" s="1"/>
      <c r="F26" s="7"/>
      <c r="G26" s="1"/>
      <c r="H26" s="1" t="s">
        <v>6</v>
      </c>
      <c r="I26" s="19" t="s">
        <v>104</v>
      </c>
      <c r="J26" s="8">
        <v>25</v>
      </c>
      <c r="K26" s="9"/>
      <c r="L26" s="10">
        <f>'03-04'!$K26+('03-04'!$J26/90)</f>
        <v>0.27777777777777779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7"/>
      <c r="D27" s="7"/>
      <c r="E27" s="1"/>
      <c r="F27" s="7"/>
      <c r="G27" s="1"/>
      <c r="H27" s="1" t="s">
        <v>6</v>
      </c>
      <c r="I27" s="19" t="s">
        <v>105</v>
      </c>
      <c r="J27" s="8">
        <v>400</v>
      </c>
      <c r="K27" s="9">
        <v>50</v>
      </c>
      <c r="L27" s="10">
        <f>'03-04'!$K27+('03-04'!$J27/90)</f>
        <v>54.444444444444443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7"/>
      <c r="D28" s="7"/>
      <c r="E28" s="1"/>
      <c r="F28" s="7"/>
      <c r="G28" s="1"/>
      <c r="H28" s="1" t="s">
        <v>6</v>
      </c>
      <c r="I28" s="2" t="s">
        <v>106</v>
      </c>
      <c r="J28" s="8"/>
      <c r="K28" s="9">
        <v>65</v>
      </c>
      <c r="L28" s="10">
        <f>'03-04'!$K28+('03-04'!$J28/90)</f>
        <v>65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9"/>
      <c r="B29" s="9"/>
      <c r="C29" s="7"/>
      <c r="D29" s="7"/>
      <c r="E29" s="1"/>
      <c r="F29" s="7"/>
      <c r="G29" s="1"/>
      <c r="H29" s="1" t="s">
        <v>6</v>
      </c>
      <c r="I29" s="19" t="s">
        <v>95</v>
      </c>
      <c r="J29" s="8"/>
      <c r="K29" s="9">
        <v>57</v>
      </c>
      <c r="L29" s="10">
        <f>'03-04'!$K29+('03-04'!$J29/90)</f>
        <v>57</v>
      </c>
      <c r="M29" s="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7"/>
      <c r="D30" s="1"/>
      <c r="E30" s="1"/>
      <c r="F30" s="7"/>
      <c r="G30" s="1"/>
      <c r="H30" s="1" t="s">
        <v>6</v>
      </c>
      <c r="I30" s="19" t="s">
        <v>95</v>
      </c>
      <c r="J30" s="8"/>
      <c r="K30" s="9">
        <v>55</v>
      </c>
      <c r="L30" s="10">
        <f>'03-04'!$K30+('03-04'!$J30/90)</f>
        <v>55</v>
      </c>
      <c r="M30" s="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7"/>
      <c r="D31" s="1"/>
      <c r="E31" s="1"/>
      <c r="F31" s="1"/>
      <c r="G31" s="1"/>
      <c r="H31" s="1" t="s">
        <v>40</v>
      </c>
      <c r="I31" s="19" t="s">
        <v>107</v>
      </c>
      <c r="J31" s="8"/>
      <c r="K31" s="9">
        <v>-112</v>
      </c>
      <c r="L31" s="10">
        <f>'03-04'!$K31+('03-04'!$J31/90)</f>
        <v>-112</v>
      </c>
      <c r="M31" s="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1"/>
      <c r="D32" s="1"/>
      <c r="E32" s="1"/>
      <c r="F32" s="3"/>
      <c r="G32" s="1"/>
      <c r="H32" s="1" t="s">
        <v>6</v>
      </c>
      <c r="I32" s="2" t="s">
        <v>108</v>
      </c>
      <c r="J32" s="8"/>
      <c r="K32" s="9">
        <v>80</v>
      </c>
      <c r="L32" s="10">
        <f>'03-04'!$K32+('03-04'!$J32/90)</f>
        <v>80</v>
      </c>
      <c r="M32" s="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3"/>
      <c r="D33" s="1"/>
      <c r="E33" s="1"/>
      <c r="F33" s="1"/>
      <c r="G33" s="1"/>
      <c r="H33" s="1" t="s">
        <v>6</v>
      </c>
      <c r="I33" s="2" t="s">
        <v>109</v>
      </c>
      <c r="J33" s="8">
        <v>400</v>
      </c>
      <c r="K33" s="9">
        <v>20</v>
      </c>
      <c r="L33" s="10">
        <f>'03-04'!$K33+('03-04'!$J33/90)</f>
        <v>24.444444444444443</v>
      </c>
      <c r="M33" s="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1"/>
      <c r="D34" s="1"/>
      <c r="E34" s="1"/>
      <c r="F34" s="3"/>
      <c r="G34" s="1"/>
      <c r="H34" s="1" t="s">
        <v>6</v>
      </c>
      <c r="I34" s="2" t="s">
        <v>110</v>
      </c>
      <c r="J34" s="8">
        <v>-180</v>
      </c>
      <c r="K34" s="9">
        <v>15</v>
      </c>
      <c r="L34" s="10">
        <f>'03-04'!$K34+('03-04'!$J34/90)</f>
        <v>13</v>
      </c>
      <c r="M34" s="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3"/>
      <c r="D35" s="1"/>
      <c r="E35" s="1"/>
      <c r="F35" s="1"/>
      <c r="G35" s="1"/>
      <c r="H35" s="1" t="s">
        <v>6</v>
      </c>
      <c r="I35" s="2" t="s">
        <v>13</v>
      </c>
      <c r="J35" s="8">
        <v>150</v>
      </c>
      <c r="K35" s="9"/>
      <c r="L35" s="10">
        <f>'03-04'!$K35+('03-04'!$J35/90)</f>
        <v>1.6666666666666667</v>
      </c>
      <c r="M35" s="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1"/>
      <c r="D36" s="1"/>
      <c r="E36" s="1"/>
      <c r="F36" s="1"/>
      <c r="G36" s="1"/>
      <c r="H36" s="1" t="s">
        <v>6</v>
      </c>
      <c r="I36" s="2" t="s">
        <v>111</v>
      </c>
      <c r="J36" s="8"/>
      <c r="K36" s="9">
        <v>10</v>
      </c>
      <c r="L36" s="10">
        <f>'03-04'!$K36+('03-04'!$J36/90)</f>
        <v>10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1"/>
      <c r="D37" s="1"/>
      <c r="E37" s="1"/>
      <c r="F37" s="1"/>
      <c r="G37" s="1"/>
      <c r="H37" s="1" t="s">
        <v>6</v>
      </c>
      <c r="I37" s="2" t="s">
        <v>112</v>
      </c>
      <c r="J37" s="8">
        <v>170</v>
      </c>
      <c r="K37" s="9"/>
      <c r="L37" s="10">
        <f>'03-04'!$K37+('03-04'!$J37/90)</f>
        <v>1.8888888888888888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1"/>
      <c r="D38" s="1"/>
      <c r="E38" s="1"/>
      <c r="F38" s="1"/>
      <c r="G38" s="1"/>
      <c r="H38" s="1" t="s">
        <v>6</v>
      </c>
      <c r="I38" s="2" t="s">
        <v>113</v>
      </c>
      <c r="J38" s="8">
        <v>-400</v>
      </c>
      <c r="K38" s="9">
        <v>10</v>
      </c>
      <c r="L38" s="10">
        <f>'03-04'!$K38+('03-04'!$J38/90)</f>
        <v>5.5555555555555554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1"/>
      <c r="G39" s="1"/>
      <c r="H39" s="1" t="s">
        <v>6</v>
      </c>
      <c r="I39" s="2" t="s">
        <v>114</v>
      </c>
      <c r="J39" s="8">
        <v>-90</v>
      </c>
      <c r="K39" s="9">
        <v>5</v>
      </c>
      <c r="L39" s="10">
        <f>'03-04'!$K39+('03-04'!$J39/90)</f>
        <v>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1"/>
      <c r="D40" s="1"/>
      <c r="E40" s="1"/>
      <c r="F40" s="1"/>
      <c r="G40" s="1"/>
      <c r="H40" s="1" t="s">
        <v>28</v>
      </c>
      <c r="I40" s="2"/>
      <c r="J40" s="8">
        <v>-600</v>
      </c>
      <c r="K40" s="9"/>
      <c r="L40" s="10">
        <f>'03-04'!$K40+('03-04'!$J40/90)</f>
        <v>-6.666666666666667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1"/>
      <c r="G41" s="1"/>
      <c r="H41" s="1" t="s">
        <v>6</v>
      </c>
      <c r="I41" s="2" t="s">
        <v>115</v>
      </c>
      <c r="J41" s="8">
        <v>900</v>
      </c>
      <c r="K41" s="9"/>
      <c r="L41" s="10">
        <f>'03-04'!$K41+('03-04'!$J41/90)</f>
        <v>10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1"/>
      <c r="D42" s="1"/>
      <c r="E42" s="1"/>
      <c r="F42" s="1"/>
      <c r="G42" s="1"/>
      <c r="H42" s="1" t="s">
        <v>6</v>
      </c>
      <c r="I42" s="2"/>
      <c r="J42" s="8">
        <v>350</v>
      </c>
      <c r="K42" s="9">
        <v>20</v>
      </c>
      <c r="L42" s="10">
        <f>'03-04'!$K42+('03-04'!$J42/90)</f>
        <v>23.888888888888889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" t="s">
        <v>6</v>
      </c>
      <c r="I43" s="2"/>
      <c r="J43" s="8">
        <v>60</v>
      </c>
      <c r="K43" s="9"/>
      <c r="L43" s="10">
        <f>'03-04'!$K43+('03-04'!$J43/90)</f>
        <v>0.66666666666666663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" t="s">
        <v>6</v>
      </c>
      <c r="I44" s="2" t="s">
        <v>116</v>
      </c>
      <c r="J44" s="8"/>
      <c r="K44" s="9">
        <v>10</v>
      </c>
      <c r="L44" s="10">
        <f>'03-04'!$K44+('03-04'!$J44/90)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1" t="s">
        <v>6</v>
      </c>
      <c r="I45" s="2" t="s">
        <v>117</v>
      </c>
      <c r="J45" s="8">
        <v>50</v>
      </c>
      <c r="K45" s="9"/>
      <c r="L45" s="10">
        <f>'03-04'!$K45+('03-04'!$J45/90)</f>
        <v>0.55555555555555558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1" t="s">
        <v>6</v>
      </c>
      <c r="I46" s="2"/>
      <c r="J46" s="8"/>
      <c r="K46" s="9">
        <v>15</v>
      </c>
      <c r="L46" s="10">
        <f>'03-04'!$K46+('03-04'!$J46/90)</f>
        <v>15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1" t="s">
        <v>6</v>
      </c>
      <c r="I47" s="2"/>
      <c r="J47" s="8">
        <v>500</v>
      </c>
      <c r="K47" s="9"/>
      <c r="L47" s="10">
        <f>'03-04'!$K47+('03-04'!$J47/90)</f>
        <v>5.5555555555555554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1" t="s">
        <v>6</v>
      </c>
      <c r="I48" s="2"/>
      <c r="J48" s="8"/>
      <c r="K48" s="9">
        <v>5</v>
      </c>
      <c r="L48" s="10">
        <f>'03-04'!$K48+('03-04'!$J48/90)</f>
        <v>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1" t="s">
        <v>6</v>
      </c>
      <c r="I49" s="2"/>
      <c r="J49" s="8"/>
      <c r="K49" s="9">
        <v>5</v>
      </c>
      <c r="L49" s="10">
        <f>'03-04'!$K49+('03-04'!$J49/90)</f>
        <v>5</v>
      </c>
      <c r="M49" s="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1" t="s">
        <v>6</v>
      </c>
      <c r="I50" s="2"/>
      <c r="J50" s="8">
        <v>-360</v>
      </c>
      <c r="K50" s="9"/>
      <c r="L50" s="10">
        <f>'03-04'!$K50+('03-04'!$J50/90)</f>
        <v>-4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1" t="s">
        <v>6</v>
      </c>
      <c r="I51" s="2"/>
      <c r="J51" s="8">
        <v>150</v>
      </c>
      <c r="K51" s="9"/>
      <c r="L51" s="10">
        <f>'03-04'!$K51+('03-04'!$J51/90)</f>
        <v>1.6666666666666667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" t="s">
        <v>6</v>
      </c>
      <c r="I52" s="2" t="s">
        <v>56</v>
      </c>
      <c r="J52" s="8">
        <v>-120</v>
      </c>
      <c r="K52" s="9">
        <v>-15</v>
      </c>
      <c r="L52" s="10">
        <f>'03-04'!$K52+('03-04'!$J52/90)</f>
        <v>-16.333333333333332</v>
      </c>
      <c r="M52" s="3"/>
      <c r="N52" s="9" t="s">
        <v>118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" t="s">
        <v>6</v>
      </c>
      <c r="I53" s="2" t="s">
        <v>119</v>
      </c>
      <c r="J53" s="8"/>
      <c r="K53" s="9">
        <v>500</v>
      </c>
      <c r="L53" s="10">
        <f>'03-04'!$K53+('03-04'!$J53/90)</f>
        <v>500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" t="s">
        <v>6</v>
      </c>
      <c r="I54" s="2" t="s">
        <v>120</v>
      </c>
      <c r="J54" s="8">
        <v>140</v>
      </c>
      <c r="K54" s="9">
        <v>1</v>
      </c>
      <c r="L54" s="10">
        <f>'03-04'!$K54+('03-04'!$J54/90)</f>
        <v>2.5555555555555554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" t="s">
        <v>6</v>
      </c>
      <c r="I55" s="2" t="s">
        <v>121</v>
      </c>
      <c r="J55" s="8">
        <v>-300</v>
      </c>
      <c r="K55" s="9">
        <v>10</v>
      </c>
      <c r="L55" s="10">
        <f>'03-04'!$K55+('03-04'!$J55/90)</f>
        <v>6.6666666666666661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" t="s">
        <v>6</v>
      </c>
      <c r="I56" s="2"/>
      <c r="J56" s="8">
        <v>300</v>
      </c>
      <c r="K56" s="9"/>
      <c r="L56" s="10">
        <f>'03-04'!$K56+('03-04'!$J56/90)</f>
        <v>3.3333333333333335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" t="s">
        <v>28</v>
      </c>
      <c r="I57" s="2"/>
      <c r="J57" s="8">
        <v>-2000</v>
      </c>
      <c r="K57" s="9"/>
      <c r="L57" s="10">
        <f>'03-04'!$K57+('03-04'!$J57/90)</f>
        <v>-22.222222222222221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" t="s">
        <v>28</v>
      </c>
      <c r="I58" s="2"/>
      <c r="J58" s="8">
        <v>-300</v>
      </c>
      <c r="K58" s="9"/>
      <c r="L58" s="10">
        <f>'03-04'!$K58+('03-04'!$J58/90)</f>
        <v>-3.3333333333333335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" t="s">
        <v>6</v>
      </c>
      <c r="I59" s="2"/>
      <c r="J59" s="8">
        <v>-300</v>
      </c>
      <c r="K59" s="9">
        <v>5</v>
      </c>
      <c r="L59" s="10">
        <f>'03-04'!$K59+('03-04'!$J59/90)</f>
        <v>1.6666666666666665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" t="s">
        <v>6</v>
      </c>
      <c r="I60" s="2"/>
      <c r="J60" s="8"/>
      <c r="K60" s="9">
        <v>5</v>
      </c>
      <c r="L60" s="10">
        <f>'03-04'!$K60+('03-04'!$J60/90)</f>
        <v>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" t="s">
        <v>6</v>
      </c>
      <c r="I61" s="2"/>
      <c r="J61" s="8">
        <v>60</v>
      </c>
      <c r="K61" s="9"/>
      <c r="L61" s="10">
        <f>'03-04'!$K61+('03-04'!$J61/90)</f>
        <v>0.66666666666666663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" t="s">
        <v>6</v>
      </c>
      <c r="I62" s="2"/>
      <c r="J62" s="8">
        <v>-150</v>
      </c>
      <c r="K62" s="9">
        <v>20</v>
      </c>
      <c r="L62" s="10">
        <f>'03-04'!$K62+('03-04'!$J62/90)</f>
        <v>18.333333333333332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" t="s">
        <v>6</v>
      </c>
      <c r="I63" s="2"/>
      <c r="J63" s="8"/>
      <c r="K63" s="9">
        <v>30</v>
      </c>
      <c r="L63" s="10">
        <f>'03-04'!$K63+('03-04'!$J63/90)</f>
        <v>30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" t="s">
        <v>6</v>
      </c>
      <c r="I64" s="2"/>
      <c r="J64" s="8">
        <v>675</v>
      </c>
      <c r="K64" s="9"/>
      <c r="L64" s="10">
        <f>'03-04'!$K64+('03-04'!$J64/90)</f>
        <v>7.5</v>
      </c>
      <c r="M64" s="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1" t="s">
        <v>6</v>
      </c>
      <c r="I65" s="2"/>
      <c r="J65" s="8"/>
      <c r="K65" s="9">
        <v>24</v>
      </c>
      <c r="L65" s="10">
        <f>'03-04'!$K65+('03-04'!$J65/90)</f>
        <v>24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1" t="s">
        <v>6</v>
      </c>
      <c r="I66" s="2"/>
      <c r="J66" s="8">
        <v>-100</v>
      </c>
      <c r="K66" s="9"/>
      <c r="L66" s="10">
        <f>'03-04'!$K66+('03-04'!$J66/90)</f>
        <v>-1.1111111111111112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1" t="s">
        <v>6</v>
      </c>
      <c r="I67" s="2"/>
      <c r="J67" s="8"/>
      <c r="K67" s="9">
        <v>60</v>
      </c>
      <c r="L67" s="10">
        <f>'03-04'!$K67+('03-04'!$J67/90)</f>
        <v>60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1" t="s">
        <v>6</v>
      </c>
      <c r="I68" s="2"/>
      <c r="J68" s="8">
        <v>500</v>
      </c>
      <c r="K68" s="9"/>
      <c r="L68" s="10">
        <f>'03-04'!$K68+('03-04'!$J68/90)</f>
        <v>5.5555555555555554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1" t="s">
        <v>6</v>
      </c>
      <c r="I69" s="2"/>
      <c r="J69" s="8">
        <v>-325</v>
      </c>
      <c r="K69" s="9"/>
      <c r="L69" s="10">
        <f>'03-04'!$K69+('03-04'!$J69/90)</f>
        <v>-3.6111111111111112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" t="s">
        <v>6</v>
      </c>
      <c r="I70" s="2"/>
      <c r="J70" s="8">
        <v>-200</v>
      </c>
      <c r="K70" s="9">
        <v>5</v>
      </c>
      <c r="L70" s="10">
        <f>'03-04'!$K70+('03-04'!$J70/90)</f>
        <v>2.7777777777777777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" t="s">
        <v>6</v>
      </c>
      <c r="I71" s="2"/>
      <c r="J71" s="8">
        <v>-100</v>
      </c>
      <c r="K71" s="9">
        <v>5</v>
      </c>
      <c r="L71" s="10">
        <f>'03-04'!$K71+('03-04'!$J71/90)</f>
        <v>3.8888888888888888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" t="s">
        <v>6</v>
      </c>
      <c r="I72" s="2"/>
      <c r="J72" s="8">
        <v>100</v>
      </c>
      <c r="K72" s="9">
        <v>5</v>
      </c>
      <c r="L72" s="10">
        <f>'03-04'!$K72+('03-04'!$J72/90)</f>
        <v>6.1111111111111107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" t="s">
        <v>6</v>
      </c>
      <c r="I73" s="2"/>
      <c r="J73" s="8">
        <v>140</v>
      </c>
      <c r="K73" s="9"/>
      <c r="L73" s="10">
        <f>'03-04'!$K73+('03-04'!$J73/90)</f>
        <v>1.5555555555555556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" t="s">
        <v>6</v>
      </c>
      <c r="I74" s="2"/>
      <c r="J74" s="8">
        <v>250</v>
      </c>
      <c r="K74" s="9"/>
      <c r="L74" s="10">
        <f>'03-04'!$K74+('03-04'!$J74/90)</f>
        <v>2.7777777777777777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" t="s">
        <v>6</v>
      </c>
      <c r="I75" s="2"/>
      <c r="J75" s="8">
        <v>-270</v>
      </c>
      <c r="K75" s="9"/>
      <c r="L75" s="10">
        <f>'03-04'!$K75+('03-04'!$J75/90)</f>
        <v>-3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" t="s">
        <v>6</v>
      </c>
      <c r="I76" s="2"/>
      <c r="J76" s="8">
        <v>-320</v>
      </c>
      <c r="K76" s="9">
        <v>10</v>
      </c>
      <c r="L76" s="10">
        <f>'03-04'!$K76+('03-04'!$J76/90)</f>
        <v>6.4444444444444446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" t="s">
        <v>6</v>
      </c>
      <c r="I77" s="2"/>
      <c r="J77" s="8">
        <v>-320</v>
      </c>
      <c r="K77" s="9">
        <v>10</v>
      </c>
      <c r="L77" s="10">
        <f>'03-04'!$K77+('03-04'!$J77/90)</f>
        <v>6.4444444444444446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" t="s">
        <v>6</v>
      </c>
      <c r="I78" s="2"/>
      <c r="J78" s="8">
        <v>100</v>
      </c>
      <c r="K78" s="9">
        <v>120</v>
      </c>
      <c r="L78" s="10">
        <f>'03-04'!$K78+('03-04'!$J78/90)</f>
        <v>121.11111111111111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" t="s">
        <v>6</v>
      </c>
      <c r="I79" s="2"/>
      <c r="J79" s="8"/>
      <c r="K79" s="9">
        <v>32</v>
      </c>
      <c r="L79" s="10">
        <f>'03-04'!$K79+('03-04'!$J79/90)</f>
        <v>32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" t="s">
        <v>6</v>
      </c>
      <c r="I80" s="2"/>
      <c r="J80" s="8">
        <v>50</v>
      </c>
      <c r="K80" s="9"/>
      <c r="L80" s="10">
        <f>'03-04'!$K80+('03-04'!$J80/90)</f>
        <v>0.55555555555555558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" t="s">
        <v>6</v>
      </c>
      <c r="I81" s="2"/>
      <c r="J81" s="8"/>
      <c r="K81" s="9">
        <v>20</v>
      </c>
      <c r="L81" s="10">
        <f>'03-04'!$K81+('03-04'!$J81/90)</f>
        <v>20</v>
      </c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" t="s">
        <v>6</v>
      </c>
      <c r="I82" s="2"/>
      <c r="J82" s="8"/>
      <c r="K82" s="9">
        <v>10</v>
      </c>
      <c r="L82" s="10">
        <f>'03-04'!$K82+('03-04'!$J82/90)</f>
        <v>10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" t="s">
        <v>6</v>
      </c>
      <c r="I83" s="2"/>
      <c r="J83" s="8">
        <v>150</v>
      </c>
      <c r="K83" s="9"/>
      <c r="L83" s="10">
        <f>'03-04'!$K83+('03-04'!$J83/90)</f>
        <v>1.6666666666666667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" t="s">
        <v>6</v>
      </c>
      <c r="I84" s="2"/>
      <c r="J84" s="8">
        <v>200</v>
      </c>
      <c r="K84" s="9"/>
      <c r="L84" s="10">
        <f>'03-04'!$K84+('03-04'!$J84/90)</f>
        <v>2.2222222222222223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" t="s">
        <v>6</v>
      </c>
      <c r="I85" s="2"/>
      <c r="J85" s="8">
        <v>-100</v>
      </c>
      <c r="K85" s="9">
        <v>130</v>
      </c>
      <c r="L85" s="10">
        <f>'03-04'!$K85+('03-04'!$J85/90)</f>
        <v>128.88888888888889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" t="s">
        <v>6</v>
      </c>
      <c r="I86" s="2"/>
      <c r="J86" s="8">
        <v>-360</v>
      </c>
      <c r="K86" s="9">
        <v>10</v>
      </c>
      <c r="L86" s="10">
        <f>'03-04'!$K86+('03-04'!$J86/90)</f>
        <v>6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" t="s">
        <v>6</v>
      </c>
      <c r="I87" s="2"/>
      <c r="J87" s="8">
        <v>-360</v>
      </c>
      <c r="K87" s="9">
        <v>350</v>
      </c>
      <c r="L87" s="10">
        <f>'03-04'!$K87+('03-04'!$J87/90)</f>
        <v>346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" t="s">
        <v>6</v>
      </c>
      <c r="I88" s="2"/>
      <c r="J88" s="8">
        <v>-100</v>
      </c>
      <c r="K88" s="9">
        <v>10</v>
      </c>
      <c r="L88" s="10">
        <f>'03-04'!$K88+('03-04'!$J88/90)</f>
        <v>8.8888888888888893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" t="s">
        <v>6</v>
      </c>
      <c r="I89" s="2"/>
      <c r="J89" s="8">
        <v>60</v>
      </c>
      <c r="K89" s="9"/>
      <c r="L89" s="10">
        <f>'03-04'!$K89+('03-04'!$J89/90)</f>
        <v>0.66666666666666663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" t="s">
        <v>6</v>
      </c>
      <c r="I90" s="2"/>
      <c r="J90" s="8">
        <v>-250</v>
      </c>
      <c r="K90" s="9">
        <v>5</v>
      </c>
      <c r="L90" s="10">
        <f>'03-04'!$K90+('03-04'!$J90/90)</f>
        <v>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" t="s">
        <v>40</v>
      </c>
      <c r="I91" s="2"/>
      <c r="J91" s="8"/>
      <c r="K91" s="9">
        <v>-100</v>
      </c>
      <c r="L91" s="10">
        <f>'03-04'!$K91+('03-04'!$J91/90)</f>
        <v>-100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" t="s">
        <v>6</v>
      </c>
      <c r="I92" s="2"/>
      <c r="J92" s="8"/>
      <c r="K92" s="9">
        <v>9</v>
      </c>
      <c r="L92" s="10">
        <f>'03-04'!$K92+('03-04'!$J92/90)</f>
        <v>9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" t="s">
        <v>6</v>
      </c>
      <c r="I93" s="2"/>
      <c r="J93" s="8">
        <v>360</v>
      </c>
      <c r="K93" s="9"/>
      <c r="L93" s="10">
        <f>'03-04'!$K93+('03-04'!$J93/90)</f>
        <v>4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" t="s">
        <v>6</v>
      </c>
      <c r="I94" s="2"/>
      <c r="J94" s="8">
        <v>100</v>
      </c>
      <c r="K94" s="9"/>
      <c r="L94" s="10">
        <f>'03-04'!$K94+('03-04'!$J94/90)</f>
        <v>1.1111111111111112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" t="s">
        <v>6</v>
      </c>
      <c r="I95" s="2"/>
      <c r="J95" s="8">
        <v>100</v>
      </c>
      <c r="K95" s="9"/>
      <c r="L95" s="10">
        <f>'03-04'!$K95+('03-04'!$J95/90)</f>
        <v>1.1111111111111112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" t="s">
        <v>6</v>
      </c>
      <c r="I96" s="2"/>
      <c r="J96" s="8">
        <v>2000</v>
      </c>
      <c r="K96" s="9"/>
      <c r="L96" s="10">
        <f>'03-04'!$K96+('03-04'!$J96/90)</f>
        <v>22.222222222222221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" t="s">
        <v>6</v>
      </c>
      <c r="I97" s="2"/>
      <c r="J97" s="8">
        <v>225</v>
      </c>
      <c r="K97" s="9"/>
      <c r="L97" s="10">
        <f>'03-04'!$K97+('03-04'!$J97/90)</f>
        <v>2.5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" t="s">
        <v>6</v>
      </c>
      <c r="I98" s="2"/>
      <c r="J98" s="8"/>
      <c r="K98" s="9">
        <v>10</v>
      </c>
      <c r="L98" s="10">
        <f>'03-04'!$K98+('03-04'!$J98/90)</f>
        <v>10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" t="s">
        <v>6</v>
      </c>
      <c r="I99" s="2"/>
      <c r="J99" s="8">
        <v>-400</v>
      </c>
      <c r="K99" s="9">
        <v>10</v>
      </c>
      <c r="L99" s="10">
        <f>'03-04'!$K99+('03-04'!$J99/90)</f>
        <v>5.5555555555555554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" t="s">
        <v>6</v>
      </c>
      <c r="I100" s="2"/>
      <c r="J100" s="8">
        <v>-450</v>
      </c>
      <c r="K100" s="9">
        <v>5</v>
      </c>
      <c r="L100" s="10">
        <f>'03-04'!$K100+('03-04'!$J100/90)</f>
        <v>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" t="s">
        <v>6</v>
      </c>
      <c r="I101" s="2"/>
      <c r="J101" s="8">
        <v>-350</v>
      </c>
      <c r="K101" s="9">
        <v>10</v>
      </c>
      <c r="L101" s="10">
        <f>'03-04'!$K101+('03-04'!$J101/90)</f>
        <v>6.1111111111111107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" t="s">
        <v>6</v>
      </c>
      <c r="I102" s="2"/>
      <c r="J102" s="8"/>
      <c r="K102" s="9">
        <v>150</v>
      </c>
      <c r="L102" s="10">
        <f>'03-04'!$K102+('03-04'!$J102/90)</f>
        <v>150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" t="s">
        <v>6</v>
      </c>
      <c r="I103" s="2"/>
      <c r="J103" s="8">
        <v>50</v>
      </c>
      <c r="K103" s="9"/>
      <c r="L103" s="10">
        <f>'03-04'!$K103+('03-04'!$J103/90)</f>
        <v>0.55555555555555558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" t="s">
        <v>6</v>
      </c>
      <c r="I104" s="2"/>
      <c r="J104" s="8"/>
      <c r="K104" s="9">
        <v>5</v>
      </c>
      <c r="L104" s="10">
        <f>'03-04'!$K104+('03-04'!$J104/90)</f>
        <v>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" t="s">
        <v>6</v>
      </c>
      <c r="I105" s="2"/>
      <c r="J105" s="8">
        <v>-270</v>
      </c>
      <c r="K105" s="9">
        <v>5</v>
      </c>
      <c r="L105" s="10">
        <f>'03-04'!$K105+('03-04'!$J105/90)</f>
        <v>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" t="s">
        <v>6</v>
      </c>
      <c r="I106" s="2"/>
      <c r="J106" s="8">
        <v>120</v>
      </c>
      <c r="K106" s="9">
        <v>5</v>
      </c>
      <c r="L106" s="10">
        <f>'03-04'!$K106+('03-04'!$J106/90)</f>
        <v>6.333333333333333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" t="s">
        <v>6</v>
      </c>
      <c r="I107" s="2"/>
      <c r="J107" s="8"/>
      <c r="K107" s="9">
        <v>40</v>
      </c>
      <c r="L107" s="10">
        <f>'03-04'!$K107+('03-04'!$J107/90)</f>
        <v>40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" t="s">
        <v>6</v>
      </c>
      <c r="I108" s="2"/>
      <c r="J108" s="8">
        <v>130</v>
      </c>
      <c r="K108" s="9"/>
      <c r="L108" s="10">
        <f>'03-04'!$K108+('03-04'!$J108/90)</f>
        <v>1.4444444444444444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" t="s">
        <v>6</v>
      </c>
      <c r="I109" s="2"/>
      <c r="J109" s="8">
        <v>-400</v>
      </c>
      <c r="K109" s="9">
        <v>10</v>
      </c>
      <c r="L109" s="10">
        <f>'03-04'!$K109+('03-04'!$J109/90)</f>
        <v>5.5555555555555554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" t="s">
        <v>6</v>
      </c>
      <c r="I110" s="2"/>
      <c r="J110" s="8">
        <v>200</v>
      </c>
      <c r="K110" s="9">
        <v>1</v>
      </c>
      <c r="L110" s="10">
        <f>'03-04'!$K110+('03-04'!$J110/90)</f>
        <v>3.2222222222222223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" t="s">
        <v>6</v>
      </c>
      <c r="I111" s="2" t="s">
        <v>56</v>
      </c>
      <c r="J111" s="8"/>
      <c r="K111" s="9">
        <v>5</v>
      </c>
      <c r="L111" s="10">
        <f>'03-04'!$K111+('03-04'!$J111/90)</f>
        <v>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" t="s">
        <v>6</v>
      </c>
      <c r="I112" s="2"/>
      <c r="J112" s="8">
        <v>600</v>
      </c>
      <c r="K112" s="9"/>
      <c r="L112" s="10">
        <f>'03-04'!$K112+('03-04'!$J112/90)</f>
        <v>6.666666666666667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" t="s">
        <v>6</v>
      </c>
      <c r="I113" s="2"/>
      <c r="J113" s="8">
        <v>-300</v>
      </c>
      <c r="K113" s="9">
        <v>10</v>
      </c>
      <c r="L113" s="10">
        <f>'03-04'!$K113+('03-04'!$J113/90)</f>
        <v>6.6666666666666661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" t="s">
        <v>40</v>
      </c>
      <c r="I114" s="2"/>
      <c r="J114" s="8"/>
      <c r="K114" s="9">
        <v>-2200</v>
      </c>
      <c r="L114" s="10">
        <f>'03-04'!$K114+('03-04'!$J114/90)</f>
        <v>-2200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" t="s">
        <v>6</v>
      </c>
      <c r="I115" s="2"/>
      <c r="J115" s="8">
        <v>-10</v>
      </c>
      <c r="K115" s="9">
        <v>4</v>
      </c>
      <c r="L115" s="10">
        <f>'03-04'!$K115+('03-04'!$J115/90)</f>
        <v>3.8888888888888888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" t="s">
        <v>6</v>
      </c>
      <c r="I116" s="2"/>
      <c r="J116" s="8"/>
      <c r="K116" s="9">
        <v>35</v>
      </c>
      <c r="L116" s="10">
        <f>'03-04'!$K116+('03-04'!$J116/90)</f>
        <v>35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" t="s">
        <v>6</v>
      </c>
      <c r="I117" s="2"/>
      <c r="J117" s="8">
        <v>-110</v>
      </c>
      <c r="K117" s="9">
        <v>15</v>
      </c>
      <c r="L117" s="10">
        <f>'03-04'!$K117+('03-04'!$J117/90)</f>
        <v>13.777777777777779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" t="s">
        <v>6</v>
      </c>
      <c r="I118" s="2"/>
      <c r="J118" s="8">
        <v>-250</v>
      </c>
      <c r="K118" s="9"/>
      <c r="L118" s="10">
        <f>'03-04'!$K118+('03-04'!$J118/90)</f>
        <v>-2.7777777777777777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" t="s">
        <v>6</v>
      </c>
      <c r="I119" s="2"/>
      <c r="J119" s="8"/>
      <c r="K119" s="9">
        <v>8</v>
      </c>
      <c r="L119" s="10">
        <f>'03-04'!$K119+('03-04'!$J119/90)</f>
        <v>8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" t="s">
        <v>6</v>
      </c>
      <c r="I120" s="2"/>
      <c r="J120" s="8">
        <v>400</v>
      </c>
      <c r="K120" s="9"/>
      <c r="L120" s="10">
        <f>'03-04'!$K120+('03-04'!$J120/90)</f>
        <v>4.4444444444444446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" t="s">
        <v>6</v>
      </c>
      <c r="I121" s="2"/>
      <c r="J121" s="8"/>
      <c r="K121" s="9">
        <v>-10</v>
      </c>
      <c r="L121" s="10">
        <f>'03-04'!$K121+('03-04'!$J121/90)</f>
        <v>-10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" t="s">
        <v>6</v>
      </c>
      <c r="I122" s="2"/>
      <c r="J122" s="8">
        <v>-100</v>
      </c>
      <c r="K122" s="9"/>
      <c r="L122" s="10">
        <f>'03-04'!$K122+('03-04'!$J122/90)</f>
        <v>-1.1111111111111112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" t="s">
        <v>6</v>
      </c>
      <c r="I123" s="2" t="s">
        <v>107</v>
      </c>
      <c r="J123" s="8"/>
      <c r="K123" s="9">
        <v>110</v>
      </c>
      <c r="L123" s="10">
        <f>'03-04'!$K123+('03-04'!$J123/90)</f>
        <v>110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" t="s">
        <v>6</v>
      </c>
      <c r="I124" s="2" t="s">
        <v>107</v>
      </c>
      <c r="J124" s="8"/>
      <c r="K124" s="9">
        <v>105</v>
      </c>
      <c r="L124" s="10">
        <f>'03-04'!$K124+('03-04'!$J124/90)</f>
        <v>105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" t="s">
        <v>6</v>
      </c>
      <c r="I125" s="2" t="s">
        <v>107</v>
      </c>
      <c r="J125" s="8"/>
      <c r="K125" s="9">
        <v>130</v>
      </c>
      <c r="L125" s="10">
        <f>'03-04'!$K125+('03-04'!$J125/90)</f>
        <v>130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" t="s">
        <v>6</v>
      </c>
      <c r="I126" s="2" t="s">
        <v>107</v>
      </c>
      <c r="J126" s="8"/>
      <c r="K126" s="9">
        <v>-110</v>
      </c>
      <c r="L126" s="10">
        <f>'03-04'!$K126+('03-04'!$J126/90)</f>
        <v>-110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" t="s">
        <v>6</v>
      </c>
      <c r="I127" s="2" t="s">
        <v>107</v>
      </c>
      <c r="J127" s="8"/>
      <c r="K127" s="9">
        <v>-105</v>
      </c>
      <c r="L127" s="10">
        <f>'03-04'!$K127+('03-04'!$J127/90)</f>
        <v>-105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" t="s">
        <v>6</v>
      </c>
      <c r="I128" s="2" t="s">
        <v>107</v>
      </c>
      <c r="J128" s="8"/>
      <c r="K128" s="9">
        <v>-130</v>
      </c>
      <c r="L128" s="10">
        <f>'03-04'!$K128+('03-04'!$J128/90)</f>
        <v>-130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" t="s">
        <v>6</v>
      </c>
      <c r="I129" s="2"/>
      <c r="J129" s="8"/>
      <c r="K129" s="9"/>
      <c r="L129" s="10">
        <f>'03-04'!$K129+('03-04'!$J129/90)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" t="s">
        <v>6</v>
      </c>
      <c r="I130" s="2"/>
      <c r="J130" s="8"/>
      <c r="K130" s="9"/>
      <c r="L130" s="10">
        <f>'03-04'!$K130+('03-04'!$J130/90)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" t="s">
        <v>6</v>
      </c>
      <c r="I131" s="2"/>
      <c r="J131" s="8"/>
      <c r="K131" s="9"/>
      <c r="L131" s="10">
        <f>'03-04'!$K131+('03-04'!$J131/90)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" t="s">
        <v>6</v>
      </c>
      <c r="I132" s="2"/>
      <c r="J132" s="8"/>
      <c r="K132" s="9"/>
      <c r="L132" s="10">
        <f>'03-04'!$K132+('03-04'!$J132/90)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" t="s">
        <v>6</v>
      </c>
      <c r="I133" s="2"/>
      <c r="J133" s="8"/>
      <c r="K133" s="9"/>
      <c r="L133" s="10">
        <f>'03-04'!$K133+('03-04'!$J133/90)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" t="s">
        <v>6</v>
      </c>
      <c r="I134" s="2"/>
      <c r="J134" s="8"/>
      <c r="K134" s="9"/>
      <c r="L134" s="10">
        <f>'03-04'!$K134+('03-04'!$J134/90)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" t="s">
        <v>6</v>
      </c>
      <c r="I135" s="2"/>
      <c r="J135" s="8"/>
      <c r="K135" s="9"/>
      <c r="L135" s="10">
        <f>'03-04'!$K135+('03-04'!$J135/90)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</sheetData>
  <mergeCells count="4">
    <mergeCell ref="A13:F13"/>
    <mergeCell ref="N13:S13"/>
    <mergeCell ref="Q22:R22"/>
    <mergeCell ref="N23:O23"/>
  </mergeCells>
  <pageMargins left="0.25" right="0.25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Z143"/>
  <sheetViews>
    <sheetView rightToLeft="1" topLeftCell="A131" workbookViewId="0">
      <selection activeCell="A143" sqref="A14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0.88671875" customWidth="1"/>
    <col min="7" max="7" width="2.44140625" customWidth="1"/>
    <col min="8" max="8" width="8.88671875" customWidth="1"/>
    <col min="9" max="9" width="14.1093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SUM(J3:J11)</f>
        <v>-1180</v>
      </c>
      <c r="K1" s="3">
        <f t="shared" si="0"/>
        <v>14</v>
      </c>
      <c r="L1" s="3">
        <f t="shared" si="0"/>
        <v>0.88888888888889106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/>
      <c r="J3" s="8">
        <v>-300</v>
      </c>
      <c r="K3" s="9"/>
      <c r="L3" s="10">
        <f t="shared" ref="L3:L11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/>
      <c r="J4" s="8">
        <v>-480</v>
      </c>
      <c r="K4" s="9"/>
      <c r="L4" s="10">
        <f t="shared" si="1"/>
        <v>-5.333333333333333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19</v>
      </c>
      <c r="L5" s="10">
        <f t="shared" si="1"/>
        <v>19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10</v>
      </c>
      <c r="L6" s="10">
        <f t="shared" si="1"/>
        <v>10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40</v>
      </c>
      <c r="I7" s="11"/>
      <c r="J7" s="8">
        <v>-400</v>
      </c>
      <c r="K7" s="9"/>
      <c r="L7" s="10">
        <f t="shared" si="1"/>
        <v>-4.4444444444444446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 t="s">
        <v>6</v>
      </c>
      <c r="I9" s="2"/>
      <c r="J9" s="8"/>
      <c r="K9" s="9">
        <v>-15</v>
      </c>
      <c r="L9" s="10">
        <f t="shared" si="1"/>
        <v>-15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2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0" t="s">
        <v>122</v>
      </c>
      <c r="B12" s="1"/>
      <c r="C12" s="1"/>
      <c r="D12" s="1"/>
      <c r="E12" s="1"/>
      <c r="F12" s="1"/>
      <c r="G12" s="1"/>
      <c r="H12" s="1"/>
      <c r="I12" s="2"/>
      <c r="J12" s="3"/>
      <c r="K12" s="9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35" t="s">
        <v>7</v>
      </c>
      <c r="B13" s="236"/>
      <c r="C13" s="236"/>
      <c r="D13" s="236"/>
      <c r="E13" s="236"/>
      <c r="F13" s="236"/>
      <c r="G13" s="1"/>
      <c r="H13" s="1"/>
      <c r="I13" s="2" t="s">
        <v>0</v>
      </c>
      <c r="J13" s="3">
        <f>SUM('04-04'!$J$15:$J$143)</f>
        <v>935</v>
      </c>
      <c r="K13" s="3">
        <f>SUM('04-04'!$K$15:$K$143)</f>
        <v>1047</v>
      </c>
      <c r="L13" s="3">
        <f>SUM('04-04'!$L$15:$L$143)</f>
        <v>1057.3888888888896</v>
      </c>
      <c r="M13" s="3"/>
      <c r="N13" s="235" t="s">
        <v>8</v>
      </c>
      <c r="O13" s="236"/>
      <c r="P13" s="236"/>
      <c r="Q13" s="236"/>
      <c r="R13" s="236"/>
      <c r="S13" s="236"/>
      <c r="T13" s="1"/>
      <c r="U13" s="1"/>
      <c r="V13" s="1"/>
      <c r="W13" s="1"/>
      <c r="X13" s="1"/>
      <c r="Y13" s="1"/>
      <c r="Z13" s="1"/>
    </row>
    <row r="14" spans="1:26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10</v>
      </c>
      <c r="F14" s="12" t="s">
        <v>11</v>
      </c>
      <c r="G14" s="1"/>
      <c r="H14" s="1" t="s">
        <v>1</v>
      </c>
      <c r="I14" s="4" t="s">
        <v>2</v>
      </c>
      <c r="J14" s="5" t="s">
        <v>3</v>
      </c>
      <c r="K14" s="6" t="s">
        <v>4</v>
      </c>
      <c r="L14" s="6" t="s">
        <v>5</v>
      </c>
      <c r="M14" s="1"/>
      <c r="N14" s="12" t="s">
        <v>9</v>
      </c>
      <c r="O14" s="12" t="s">
        <v>10</v>
      </c>
      <c r="P14" s="12" t="s">
        <v>11</v>
      </c>
      <c r="Q14" s="12" t="s">
        <v>12</v>
      </c>
      <c r="R14" s="12" t="s">
        <v>10</v>
      </c>
      <c r="S14" s="12" t="s">
        <v>11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</v>
      </c>
      <c r="B15" s="1">
        <v>3</v>
      </c>
      <c r="C15" s="14">
        <f t="shared" ref="C15:C20" si="2">A15*B15</f>
        <v>3</v>
      </c>
      <c r="D15" s="15">
        <v>5</v>
      </c>
      <c r="E15" s="1">
        <v>26</v>
      </c>
      <c r="F15" s="16">
        <f t="shared" ref="F15:F19" si="3">D15*E15</f>
        <v>130</v>
      </c>
      <c r="G15" s="7"/>
      <c r="H15" s="1" t="s">
        <v>6</v>
      </c>
      <c r="I15" s="2" t="s">
        <v>123</v>
      </c>
      <c r="J15" s="8"/>
      <c r="K15" s="9">
        <v>5</v>
      </c>
      <c r="L15" s="10">
        <f>'04-04'!$K15+('04-04'!$J15/90)</f>
        <v>5</v>
      </c>
      <c r="M15" s="3"/>
      <c r="N15" s="13">
        <v>1</v>
      </c>
      <c r="O15" s="1"/>
      <c r="P15" s="14">
        <f t="shared" ref="P15:P20" si="4">N15*O15</f>
        <v>0</v>
      </c>
      <c r="Q15" s="15">
        <v>5</v>
      </c>
      <c r="R15" s="1">
        <v>27</v>
      </c>
      <c r="S15" s="16">
        <f t="shared" ref="S15:S19" si="5">Q15*R15</f>
        <v>135</v>
      </c>
      <c r="T15" s="1"/>
      <c r="U15" s="1"/>
      <c r="V15" s="1"/>
      <c r="W15" s="1"/>
      <c r="X15" s="1"/>
      <c r="Y15" s="1"/>
      <c r="Z15" s="1"/>
    </row>
    <row r="16" spans="1:26" x14ac:dyDescent="0.3">
      <c r="A16" s="13">
        <v>5</v>
      </c>
      <c r="B16" s="1">
        <v>4</v>
      </c>
      <c r="C16" s="14">
        <f t="shared" si="2"/>
        <v>20</v>
      </c>
      <c r="D16" s="15">
        <v>10</v>
      </c>
      <c r="E16" s="1">
        <v>20</v>
      </c>
      <c r="F16" s="16">
        <f t="shared" si="3"/>
        <v>200</v>
      </c>
      <c r="G16" s="7"/>
      <c r="H16" s="1" t="s">
        <v>28</v>
      </c>
      <c r="I16" s="2" t="s">
        <v>124</v>
      </c>
      <c r="J16" s="8">
        <v>-300</v>
      </c>
      <c r="K16" s="9"/>
      <c r="L16" s="10">
        <f>'04-04'!$K16+('04-04'!$J16/90)</f>
        <v>-3.3333333333333335</v>
      </c>
      <c r="M16" s="3"/>
      <c r="N16" s="13">
        <v>5</v>
      </c>
      <c r="O16" s="1">
        <v>4</v>
      </c>
      <c r="P16" s="14">
        <f t="shared" si="4"/>
        <v>20</v>
      </c>
      <c r="Q16" s="15">
        <v>10</v>
      </c>
      <c r="R16" s="1">
        <v>12</v>
      </c>
      <c r="S16" s="16">
        <f t="shared" si="5"/>
        <v>120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10</v>
      </c>
      <c r="B17" s="1">
        <v>55</v>
      </c>
      <c r="C17" s="14">
        <f t="shared" si="2"/>
        <v>550</v>
      </c>
      <c r="D17" s="15">
        <v>20</v>
      </c>
      <c r="E17" s="1">
        <v>3</v>
      </c>
      <c r="F17" s="16">
        <f t="shared" si="3"/>
        <v>60</v>
      </c>
      <c r="G17" s="7"/>
      <c r="H17" s="1" t="s">
        <v>6</v>
      </c>
      <c r="I17" s="2"/>
      <c r="J17" s="8">
        <v>-315</v>
      </c>
      <c r="K17" s="9">
        <v>10</v>
      </c>
      <c r="L17" s="10">
        <f>'04-04'!$K17+('04-04'!$J17/90)</f>
        <v>6.5</v>
      </c>
      <c r="M17" s="3"/>
      <c r="N17" s="13">
        <v>10</v>
      </c>
      <c r="O17" s="1">
        <v>54</v>
      </c>
      <c r="P17" s="14">
        <f t="shared" si="4"/>
        <v>540</v>
      </c>
      <c r="Q17" s="15">
        <v>20</v>
      </c>
      <c r="R17" s="1">
        <v>1</v>
      </c>
      <c r="S17" s="16">
        <f t="shared" si="5"/>
        <v>20</v>
      </c>
      <c r="T17" s="1"/>
      <c r="U17" s="1"/>
      <c r="V17" s="1"/>
      <c r="W17" s="1"/>
      <c r="X17" s="1"/>
      <c r="Y17" s="1"/>
      <c r="Z17" s="1"/>
    </row>
    <row r="18" spans="1:26" x14ac:dyDescent="0.3">
      <c r="A18" s="13">
        <v>20</v>
      </c>
      <c r="B18" s="1">
        <v>20</v>
      </c>
      <c r="C18" s="14">
        <f t="shared" si="2"/>
        <v>400</v>
      </c>
      <c r="D18" s="15">
        <v>50</v>
      </c>
      <c r="E18" s="1"/>
      <c r="F18" s="16">
        <f t="shared" si="3"/>
        <v>0</v>
      </c>
      <c r="G18" s="7"/>
      <c r="H18" s="1" t="s">
        <v>6</v>
      </c>
      <c r="I18" s="2" t="s">
        <v>125</v>
      </c>
      <c r="J18" s="8">
        <v>320</v>
      </c>
      <c r="K18" s="9"/>
      <c r="L18" s="10">
        <f>'04-04'!$K18+('04-04'!$J18/90)</f>
        <v>3.5555555555555554</v>
      </c>
      <c r="M18" s="3"/>
      <c r="N18" s="13">
        <v>20</v>
      </c>
      <c r="O18" s="1">
        <v>39</v>
      </c>
      <c r="P18" s="14">
        <f t="shared" si="4"/>
        <v>780</v>
      </c>
      <c r="Q18" s="15">
        <v>50</v>
      </c>
      <c r="R18" s="1">
        <v>4</v>
      </c>
      <c r="S18" s="16">
        <f t="shared" si="5"/>
        <v>200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50</v>
      </c>
      <c r="B19" s="1">
        <v>2</v>
      </c>
      <c r="C19" s="14">
        <f t="shared" si="2"/>
        <v>100</v>
      </c>
      <c r="D19" s="15">
        <v>100</v>
      </c>
      <c r="E19" s="1">
        <v>6</v>
      </c>
      <c r="F19" s="16">
        <f t="shared" si="3"/>
        <v>600</v>
      </c>
      <c r="G19" s="7"/>
      <c r="H19" s="1" t="s">
        <v>6</v>
      </c>
      <c r="I19" s="11"/>
      <c r="J19" s="8"/>
      <c r="K19" s="9">
        <v>5</v>
      </c>
      <c r="L19" s="10">
        <f>'04-04'!$K19+('04-04'!$J19/90)</f>
        <v>5</v>
      </c>
      <c r="M19" s="3"/>
      <c r="N19" s="13">
        <v>50</v>
      </c>
      <c r="O19" s="1">
        <v>4</v>
      </c>
      <c r="P19" s="14">
        <f t="shared" si="4"/>
        <v>200</v>
      </c>
      <c r="Q19" s="15">
        <v>100</v>
      </c>
      <c r="R19" s="1">
        <v>10</v>
      </c>
      <c r="S19" s="16">
        <f t="shared" si="5"/>
        <v>1000</v>
      </c>
      <c r="T19" s="1"/>
      <c r="U19" s="1"/>
      <c r="V19" s="1"/>
      <c r="W19" s="1"/>
      <c r="X19" s="1"/>
      <c r="Y19" s="1"/>
      <c r="Z19" s="1"/>
    </row>
    <row r="20" spans="1:26" x14ac:dyDescent="0.3">
      <c r="A20" s="13">
        <v>100</v>
      </c>
      <c r="B20" s="1"/>
      <c r="C20" s="14">
        <f t="shared" si="2"/>
        <v>0</v>
      </c>
      <c r="D20" s="12" t="s">
        <v>11</v>
      </c>
      <c r="E20" s="12"/>
      <c r="F20" s="17">
        <f>SUM(F15:F19)</f>
        <v>990</v>
      </c>
      <c r="G20" s="7"/>
      <c r="H20" s="1" t="s">
        <v>6</v>
      </c>
      <c r="I20" s="2"/>
      <c r="J20" s="8"/>
      <c r="K20" s="9">
        <v>2</v>
      </c>
      <c r="L20" s="10">
        <f>'04-04'!$K20+('04-04'!$J20/90)</f>
        <v>2</v>
      </c>
      <c r="M20" s="3"/>
      <c r="N20" s="13">
        <v>100</v>
      </c>
      <c r="O20" s="1">
        <v>6</v>
      </c>
      <c r="P20" s="14">
        <f t="shared" si="4"/>
        <v>600</v>
      </c>
      <c r="Q20" s="12" t="s">
        <v>11</v>
      </c>
      <c r="R20" s="12"/>
      <c r="S20" s="17">
        <f>SUM(S15:S19)</f>
        <v>1475</v>
      </c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11</v>
      </c>
      <c r="B21" s="12"/>
      <c r="C21" s="6">
        <f>SUM(C15:C20)</f>
        <v>1073</v>
      </c>
      <c r="D21" s="1"/>
      <c r="E21" s="1"/>
      <c r="F21" s="1"/>
      <c r="G21" s="1"/>
      <c r="H21" s="1" t="s">
        <v>6</v>
      </c>
      <c r="I21" s="2" t="s">
        <v>126</v>
      </c>
      <c r="J21" s="8">
        <v>250</v>
      </c>
      <c r="K21" s="9">
        <v>60</v>
      </c>
      <c r="L21" s="10">
        <f>'04-04'!$K21+('04-04'!$J21/90)</f>
        <v>62.777777777777779</v>
      </c>
      <c r="M21" s="3"/>
      <c r="N21" s="12" t="s">
        <v>11</v>
      </c>
      <c r="O21" s="12"/>
      <c r="P21" s="6">
        <f>SUM(P15:P20)</f>
        <v>2140</v>
      </c>
      <c r="Q21" s="1"/>
      <c r="R21" s="1"/>
      <c r="S21" s="8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8"/>
      <c r="D22" s="237" t="s">
        <v>21</v>
      </c>
      <c r="E22" s="238"/>
      <c r="F22" s="17">
        <f t="array" aca="1" ref="F22" ca="1">INDIRECT("'"&amp;$A$12&amp;"'!J13")+J1</f>
        <v>-1250</v>
      </c>
      <c r="G22" s="1"/>
      <c r="H22" s="1" t="s">
        <v>6</v>
      </c>
      <c r="I22" s="2" t="s">
        <v>127</v>
      </c>
      <c r="J22" s="8">
        <v>150</v>
      </c>
      <c r="K22" s="9"/>
      <c r="L22" s="10">
        <f>'04-04'!$K22+('04-04'!$J22/90)</f>
        <v>1.6666666666666667</v>
      </c>
      <c r="M22" s="3"/>
      <c r="N22" s="1"/>
      <c r="O22" s="1"/>
      <c r="P22" s="18"/>
      <c r="Q22" s="237" t="s">
        <v>21</v>
      </c>
      <c r="R22" s="238"/>
      <c r="S22" s="17">
        <f>SUM('04-04'!$J$15:$J$143)</f>
        <v>935</v>
      </c>
      <c r="T22" s="1"/>
      <c r="U22" s="1"/>
      <c r="V22" s="1"/>
      <c r="W22" s="1"/>
      <c r="X22" s="1"/>
      <c r="Y22" s="1"/>
      <c r="Z22" s="1"/>
    </row>
    <row r="23" spans="1:26" x14ac:dyDescent="0.3">
      <c r="A23" s="237" t="s">
        <v>23</v>
      </c>
      <c r="B23" s="238"/>
      <c r="C23" s="6">
        <f t="array" aca="1" ref="C23" ca="1">INDIRECT("'"&amp;$A$12&amp;"'!K13")+K1</f>
        <v>-72</v>
      </c>
      <c r="D23" s="1"/>
      <c r="E23" s="1"/>
      <c r="F23" s="8"/>
      <c r="G23" s="1"/>
      <c r="H23" s="1" t="s">
        <v>6</v>
      </c>
      <c r="I23" s="2" t="s">
        <v>128</v>
      </c>
      <c r="J23" s="8">
        <v>-300</v>
      </c>
      <c r="K23" s="9">
        <v>60</v>
      </c>
      <c r="L23" s="10">
        <f>'04-04'!$K23+('04-04'!$J23/90)</f>
        <v>56.666666666666664</v>
      </c>
      <c r="M23" s="3"/>
      <c r="N23" s="237" t="s">
        <v>23</v>
      </c>
      <c r="O23" s="238"/>
      <c r="P23" s="6">
        <f>SUM('04-04'!$K$15:$K$143)</f>
        <v>1047</v>
      </c>
      <c r="Q23" s="1"/>
      <c r="R23" s="1"/>
      <c r="S23" s="8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8"/>
      <c r="D24" s="12" t="s">
        <v>25</v>
      </c>
      <c r="E24" s="12"/>
      <c r="F24" s="17">
        <f t="array" aca="1" ref="F24" ca="1">F20-F22-INDIRECT("'"&amp;$A$12&amp;"'!f20")</f>
        <v>0</v>
      </c>
      <c r="G24" s="1"/>
      <c r="H24" s="1" t="s">
        <v>6</v>
      </c>
      <c r="I24" s="2" t="s">
        <v>129</v>
      </c>
      <c r="J24" s="8"/>
      <c r="K24" s="9">
        <v>480</v>
      </c>
      <c r="L24" s="10">
        <f>'04-04'!$K24+('04-04'!$J24/90)</f>
        <v>480</v>
      </c>
      <c r="M24" s="3"/>
      <c r="N24" s="1"/>
      <c r="O24" s="1"/>
      <c r="P24" s="18"/>
      <c r="Q24" s="12" t="s">
        <v>25</v>
      </c>
      <c r="R24" s="12"/>
      <c r="S24" s="17">
        <f>S20-S22-F20</f>
        <v>-450</v>
      </c>
      <c r="T24" s="1"/>
      <c r="U24" s="1"/>
      <c r="V24" s="1"/>
      <c r="W24" s="1"/>
      <c r="X24" s="1"/>
      <c r="Y24" s="1"/>
      <c r="Z24" s="1"/>
    </row>
    <row r="25" spans="1:26" x14ac:dyDescent="0.3">
      <c r="A25" s="12" t="s">
        <v>25</v>
      </c>
      <c r="B25" s="12"/>
      <c r="C25" s="6">
        <f t="array" aca="1" ref="C25" ca="1">C21-C23-INDIRECT("'"&amp;$A$12&amp;"'!c21")</f>
        <v>0</v>
      </c>
      <c r="D25" s="1"/>
      <c r="E25" s="1"/>
      <c r="F25" s="1"/>
      <c r="G25" s="1"/>
      <c r="H25" s="1" t="s">
        <v>6</v>
      </c>
      <c r="I25" s="2" t="s">
        <v>130</v>
      </c>
      <c r="J25" s="8">
        <v>40</v>
      </c>
      <c r="K25" s="9"/>
      <c r="L25" s="10">
        <f>'04-04'!$K25+('04-04'!$J25/90)</f>
        <v>0.44444444444444442</v>
      </c>
      <c r="M25" s="3"/>
      <c r="N25" s="12" t="s">
        <v>25</v>
      </c>
      <c r="O25" s="12"/>
      <c r="P25" s="6">
        <f>P21-P23-C21</f>
        <v>20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7"/>
      <c r="D26" s="7"/>
      <c r="E26" s="1"/>
      <c r="F26" s="7"/>
      <c r="G26" s="1"/>
      <c r="H26" s="1" t="s">
        <v>6</v>
      </c>
      <c r="I26" s="19" t="s">
        <v>131</v>
      </c>
      <c r="J26" s="8"/>
      <c r="K26" s="9">
        <v>45</v>
      </c>
      <c r="L26" s="10">
        <f>'04-04'!$K26+('04-04'!$J26/90)</f>
        <v>45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7"/>
      <c r="D27" s="7"/>
      <c r="E27" s="1"/>
      <c r="F27" s="7"/>
      <c r="G27" s="1"/>
      <c r="H27" s="1" t="s">
        <v>6</v>
      </c>
      <c r="I27" s="19" t="s">
        <v>132</v>
      </c>
      <c r="J27" s="8">
        <v>50</v>
      </c>
      <c r="K27" s="9">
        <v>5</v>
      </c>
      <c r="L27" s="10">
        <f>'04-04'!$K27+('04-04'!$J27/90)</f>
        <v>5.5555555555555554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7"/>
      <c r="D28" s="7"/>
      <c r="E28" s="1"/>
      <c r="F28" s="7"/>
      <c r="G28" s="1"/>
      <c r="H28" s="1" t="s">
        <v>6</v>
      </c>
      <c r="I28" s="2" t="s">
        <v>133</v>
      </c>
      <c r="J28" s="8">
        <v>400</v>
      </c>
      <c r="K28" s="9">
        <v>390</v>
      </c>
      <c r="L28" s="10">
        <f>'04-04'!$K28+('04-04'!$J28/90)</f>
        <v>394.44444444444446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9"/>
      <c r="B29" s="9"/>
      <c r="C29" s="7"/>
      <c r="D29" s="7"/>
      <c r="E29" s="1"/>
      <c r="F29" s="7"/>
      <c r="G29" s="1"/>
      <c r="H29" s="1" t="s">
        <v>6</v>
      </c>
      <c r="I29" s="19" t="s">
        <v>134</v>
      </c>
      <c r="J29" s="8">
        <v>300</v>
      </c>
      <c r="K29" s="9"/>
      <c r="L29" s="10">
        <f>'04-04'!$K29+('04-04'!$J29/90)</f>
        <v>3.3333333333333335</v>
      </c>
      <c r="M29" s="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7"/>
      <c r="D30" s="1"/>
      <c r="E30" s="1"/>
      <c r="F30" s="7"/>
      <c r="G30" s="1"/>
      <c r="H30" s="1" t="s">
        <v>6</v>
      </c>
      <c r="I30" s="19" t="s">
        <v>135</v>
      </c>
      <c r="J30" s="8"/>
      <c r="K30" s="9">
        <v>90</v>
      </c>
      <c r="L30" s="10">
        <f>'04-04'!$K30+('04-04'!$J30/90)</f>
        <v>90</v>
      </c>
      <c r="M30" s="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9"/>
      <c r="C31" s="7"/>
      <c r="D31" s="1"/>
      <c r="E31" s="1"/>
      <c r="F31" s="1"/>
      <c r="G31" s="1"/>
      <c r="H31" s="1" t="s">
        <v>6</v>
      </c>
      <c r="I31" s="19" t="s">
        <v>136</v>
      </c>
      <c r="J31" s="8">
        <v>550</v>
      </c>
      <c r="K31" s="9"/>
      <c r="L31" s="10">
        <f>'04-04'!$K31+('04-04'!$J31/90)</f>
        <v>6.1111111111111107</v>
      </c>
      <c r="M31" s="3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9"/>
      <c r="C32" s="1"/>
      <c r="D32" s="1"/>
      <c r="E32" s="1"/>
      <c r="F32" s="3"/>
      <c r="G32" s="1"/>
      <c r="H32" s="1" t="s">
        <v>6</v>
      </c>
      <c r="I32" s="2" t="s">
        <v>137</v>
      </c>
      <c r="J32" s="8">
        <v>-90</v>
      </c>
      <c r="K32" s="9">
        <v>125</v>
      </c>
      <c r="L32" s="10">
        <f>'04-04'!$K32+('04-04'!$J32/90)</f>
        <v>124</v>
      </c>
      <c r="M32" s="3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9"/>
      <c r="C33" s="3"/>
      <c r="D33" s="1"/>
      <c r="E33" s="1"/>
      <c r="F33" s="1"/>
      <c r="G33" s="1"/>
      <c r="H33" s="1" t="s">
        <v>6</v>
      </c>
      <c r="I33" s="2" t="s">
        <v>138</v>
      </c>
      <c r="J33" s="8"/>
      <c r="K33" s="9">
        <v>5</v>
      </c>
      <c r="L33" s="10">
        <f>'04-04'!$K33+('04-04'!$J33/90)</f>
        <v>5</v>
      </c>
      <c r="M33" s="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1"/>
      <c r="D34" s="1"/>
      <c r="E34" s="1"/>
      <c r="F34" s="3"/>
      <c r="G34" s="1"/>
      <c r="H34" s="1" t="s">
        <v>6</v>
      </c>
      <c r="I34" s="2" t="s">
        <v>139</v>
      </c>
      <c r="J34" s="8">
        <v>-540</v>
      </c>
      <c r="K34" s="9">
        <v>40</v>
      </c>
      <c r="L34" s="10">
        <f>'04-04'!$K34+('04-04'!$J34/90)</f>
        <v>34</v>
      </c>
      <c r="M34" s="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3"/>
      <c r="D35" s="1"/>
      <c r="E35" s="1"/>
      <c r="F35" s="1"/>
      <c r="G35" s="1"/>
      <c r="H35" s="1" t="s">
        <v>6</v>
      </c>
      <c r="I35" s="2" t="s">
        <v>140</v>
      </c>
      <c r="J35" s="8">
        <v>100</v>
      </c>
      <c r="K35" s="9"/>
      <c r="L35" s="10">
        <f>'04-04'!$K35+('04-04'!$J35/90)</f>
        <v>1.1111111111111112</v>
      </c>
      <c r="M35" s="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1"/>
      <c r="D36" s="1"/>
      <c r="E36" s="1"/>
      <c r="F36" s="1"/>
      <c r="G36" s="1"/>
      <c r="H36" s="1" t="s">
        <v>40</v>
      </c>
      <c r="I36" s="2" t="s">
        <v>141</v>
      </c>
      <c r="J36" s="8">
        <v>-300</v>
      </c>
      <c r="K36" s="9"/>
      <c r="L36" s="10">
        <f>'04-04'!$K36+('04-04'!$J36/90)</f>
        <v>-3.3333333333333335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1"/>
      <c r="D37" s="1"/>
      <c r="E37" s="1"/>
      <c r="F37" s="1"/>
      <c r="G37" s="1"/>
      <c r="H37" s="1" t="s">
        <v>6</v>
      </c>
      <c r="I37" s="2" t="s">
        <v>142</v>
      </c>
      <c r="J37" s="8"/>
      <c r="K37" s="9">
        <v>22</v>
      </c>
      <c r="L37" s="10">
        <f>'04-04'!$K37+('04-04'!$J37/90)</f>
        <v>22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1"/>
      <c r="D38" s="1"/>
      <c r="E38" s="1"/>
      <c r="F38" s="1"/>
      <c r="G38" s="1"/>
      <c r="H38" s="1" t="s">
        <v>40</v>
      </c>
      <c r="I38" s="2" t="s">
        <v>95</v>
      </c>
      <c r="J38" s="8"/>
      <c r="K38" s="9">
        <v>-22</v>
      </c>
      <c r="L38" s="10">
        <f>'04-04'!$K38+('04-04'!$J38/90)</f>
        <v>-22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1"/>
      <c r="G39" s="1"/>
      <c r="H39" s="1" t="s">
        <v>6</v>
      </c>
      <c r="I39" s="2" t="s">
        <v>143</v>
      </c>
      <c r="J39" s="8">
        <v>150</v>
      </c>
      <c r="K39" s="9"/>
      <c r="L39" s="10">
        <f>'04-04'!$K39+('04-04'!$J39/90)</f>
        <v>1.6666666666666667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1"/>
      <c r="D40" s="1"/>
      <c r="E40" s="1"/>
      <c r="F40" s="1"/>
      <c r="G40" s="1"/>
      <c r="H40" s="1" t="s">
        <v>6</v>
      </c>
      <c r="I40" s="2" t="s">
        <v>144</v>
      </c>
      <c r="J40" s="8">
        <v>100</v>
      </c>
      <c r="K40" s="9">
        <v>10</v>
      </c>
      <c r="L40" s="10">
        <f>'04-04'!$K40+('04-04'!$J40/90)</f>
        <v>11.111111111111111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1"/>
      <c r="G41" s="1"/>
      <c r="H41" s="1" t="s">
        <v>28</v>
      </c>
      <c r="I41" s="2" t="s">
        <v>145</v>
      </c>
      <c r="J41" s="8"/>
      <c r="K41" s="9">
        <v>-60</v>
      </c>
      <c r="L41" s="10">
        <f>'04-04'!$K41+('04-04'!$J41/90)</f>
        <v>-60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1"/>
      <c r="D42" s="1"/>
      <c r="E42" s="1"/>
      <c r="F42" s="1"/>
      <c r="G42" s="1"/>
      <c r="H42" s="1" t="s">
        <v>6</v>
      </c>
      <c r="I42" s="2" t="s">
        <v>77</v>
      </c>
      <c r="J42" s="8">
        <v>270</v>
      </c>
      <c r="K42" s="9"/>
      <c r="L42" s="10">
        <f>'04-04'!$K42+('04-04'!$J42/90)</f>
        <v>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" t="s">
        <v>6</v>
      </c>
      <c r="I43" s="2" t="s">
        <v>146</v>
      </c>
      <c r="J43" s="8">
        <v>-360</v>
      </c>
      <c r="K43" s="9">
        <v>10</v>
      </c>
      <c r="L43" s="10">
        <f>'04-04'!$K43+('04-04'!$J43/90)</f>
        <v>6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" t="s">
        <v>6</v>
      </c>
      <c r="I44" s="2" t="s">
        <v>147</v>
      </c>
      <c r="J44" s="8"/>
      <c r="K44" s="9">
        <v>5</v>
      </c>
      <c r="L44" s="10">
        <f>'04-04'!$K44+('04-04'!$J44/90)</f>
        <v>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9"/>
      <c r="D45" s="9"/>
      <c r="E45" s="9"/>
      <c r="F45" s="9"/>
      <c r="G45" s="9"/>
      <c r="H45" s="1" t="s">
        <v>6</v>
      </c>
      <c r="I45" s="2"/>
      <c r="J45" s="8">
        <v>900</v>
      </c>
      <c r="K45" s="9"/>
      <c r="L45" s="10">
        <f>'04-04'!$K45+('04-04'!$J45/90)</f>
        <v>10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9"/>
      <c r="D46" s="9"/>
      <c r="E46" s="9"/>
      <c r="F46" s="9"/>
      <c r="G46" s="9"/>
      <c r="H46" s="1" t="s">
        <v>28</v>
      </c>
      <c r="I46" s="2" t="s">
        <v>148</v>
      </c>
      <c r="J46" s="8"/>
      <c r="K46" s="9">
        <v>-100</v>
      </c>
      <c r="L46" s="10">
        <f>'04-04'!$K46+('04-04'!$J46/90)</f>
        <v>-100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9"/>
      <c r="D47" s="9"/>
      <c r="E47" s="9"/>
      <c r="F47" s="9"/>
      <c r="G47" s="9"/>
      <c r="H47" s="1" t="s">
        <v>40</v>
      </c>
      <c r="I47" s="2" t="s">
        <v>57</v>
      </c>
      <c r="J47" s="8"/>
      <c r="K47" s="9">
        <v>100</v>
      </c>
      <c r="L47" s="10">
        <f>'04-04'!$K47+('04-04'!$J47/90)</f>
        <v>100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9"/>
      <c r="D48" s="9"/>
      <c r="E48" s="9"/>
      <c r="F48" s="9"/>
      <c r="G48" s="9"/>
      <c r="H48" s="1" t="s">
        <v>6</v>
      </c>
      <c r="I48" s="2" t="s">
        <v>149</v>
      </c>
      <c r="J48" s="8">
        <v>270</v>
      </c>
      <c r="K48" s="9">
        <v>700</v>
      </c>
      <c r="L48" s="10">
        <f>'04-04'!$K48+('04-04'!$J48/90)</f>
        <v>703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1" t="s">
        <v>6</v>
      </c>
      <c r="I49" s="2"/>
      <c r="J49" s="8">
        <v>-360</v>
      </c>
      <c r="K49" s="9">
        <v>10</v>
      </c>
      <c r="L49" s="10">
        <f>'04-04'!$K49+('04-04'!$J49/90)</f>
        <v>6</v>
      </c>
      <c r="M49" s="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1" t="s">
        <v>6</v>
      </c>
      <c r="I50" s="2"/>
      <c r="J50" s="8">
        <v>100</v>
      </c>
      <c r="K50" s="9">
        <v>20</v>
      </c>
      <c r="L50" s="10">
        <f>'04-04'!$K50+('04-04'!$J50/90)</f>
        <v>21.111111111111111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1" t="s">
        <v>6</v>
      </c>
      <c r="I51" s="2"/>
      <c r="J51" s="8">
        <v>-300</v>
      </c>
      <c r="K51" s="9">
        <v>10</v>
      </c>
      <c r="L51" s="10">
        <f>'04-04'!$K51+('04-04'!$J51/90)</f>
        <v>6.6666666666666661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" t="s">
        <v>6</v>
      </c>
      <c r="I52" s="2"/>
      <c r="J52" s="8">
        <v>-600</v>
      </c>
      <c r="K52" s="9">
        <v>20</v>
      </c>
      <c r="L52" s="10">
        <f>'04-04'!$K52+('04-04'!$J52/90)</f>
        <v>13.333333333333332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" t="s">
        <v>6</v>
      </c>
      <c r="I53" s="2" t="s">
        <v>150</v>
      </c>
      <c r="J53" s="8"/>
      <c r="K53" s="9">
        <v>45</v>
      </c>
      <c r="L53" s="10">
        <f>'04-04'!$K53+('04-04'!$J53/90)</f>
        <v>45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" t="s">
        <v>6</v>
      </c>
      <c r="I54" s="2" t="s">
        <v>151</v>
      </c>
      <c r="J54" s="8">
        <v>500</v>
      </c>
      <c r="K54" s="9"/>
      <c r="L54" s="10">
        <f>'04-04'!$K54+('04-04'!$J54/90)</f>
        <v>5.5555555555555554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" t="s">
        <v>6</v>
      </c>
      <c r="I55" s="2"/>
      <c r="J55" s="8"/>
      <c r="K55" s="9">
        <v>70</v>
      </c>
      <c r="L55" s="10">
        <f>'04-04'!$K55+('04-04'!$J55/90)</f>
        <v>70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" t="s">
        <v>6</v>
      </c>
      <c r="I56" s="2"/>
      <c r="J56" s="8"/>
      <c r="K56" s="9">
        <v>30</v>
      </c>
      <c r="L56" s="10">
        <f>'04-04'!$K56+('04-04'!$J56/90)</f>
        <v>30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" t="s">
        <v>6</v>
      </c>
      <c r="I57" s="2"/>
      <c r="J57" s="8">
        <v>100</v>
      </c>
      <c r="K57" s="9">
        <v>20</v>
      </c>
      <c r="L57" s="10">
        <f>'04-04'!$K57+('04-04'!$J57/90)</f>
        <v>21.111111111111111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" t="s">
        <v>6</v>
      </c>
      <c r="I58" s="2"/>
      <c r="J58" s="8"/>
      <c r="K58" s="9">
        <v>30</v>
      </c>
      <c r="L58" s="10">
        <f>'04-04'!$K58+('04-04'!$J58/90)</f>
        <v>30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" t="s">
        <v>6</v>
      </c>
      <c r="I59" s="2"/>
      <c r="J59" s="8">
        <v>380</v>
      </c>
      <c r="K59" s="9"/>
      <c r="L59" s="10">
        <f>'04-04'!$K59+('04-04'!$J59/90)</f>
        <v>4.2222222222222223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" t="s">
        <v>6</v>
      </c>
      <c r="I60" s="2"/>
      <c r="J60" s="8">
        <v>160</v>
      </c>
      <c r="K60" s="9">
        <v>1</v>
      </c>
      <c r="L60" s="10">
        <f>'04-04'!$K60+('04-04'!$J60/90)</f>
        <v>2.7777777777777777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" t="s">
        <v>6</v>
      </c>
      <c r="I61" s="2"/>
      <c r="J61" s="8">
        <v>-350</v>
      </c>
      <c r="K61" s="9">
        <v>20</v>
      </c>
      <c r="L61" s="10">
        <f>'04-04'!$K61+('04-04'!$J61/90)</f>
        <v>16.111111111111111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" t="s">
        <v>6</v>
      </c>
      <c r="I62" s="2"/>
      <c r="J62" s="8">
        <v>-100</v>
      </c>
      <c r="K62" s="9">
        <v>89</v>
      </c>
      <c r="L62" s="10">
        <f>'04-04'!$K62+('04-04'!$J62/90)</f>
        <v>87.888888888888886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" t="s">
        <v>6</v>
      </c>
      <c r="I63" s="2"/>
      <c r="J63" s="8">
        <v>-225</v>
      </c>
      <c r="K63" s="9">
        <v>30</v>
      </c>
      <c r="L63" s="10">
        <f>'04-04'!$K63+('04-04'!$J63/90)</f>
        <v>27.5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" t="s">
        <v>6</v>
      </c>
      <c r="I64" s="2"/>
      <c r="J64" s="8">
        <v>-300</v>
      </c>
      <c r="K64" s="9">
        <v>90</v>
      </c>
      <c r="L64" s="10">
        <f>'04-04'!$K64+('04-04'!$J64/90)</f>
        <v>86.666666666666671</v>
      </c>
      <c r="M64" s="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1" t="s">
        <v>6</v>
      </c>
      <c r="I65" s="2"/>
      <c r="J65" s="8"/>
      <c r="K65" s="9">
        <v>10</v>
      </c>
      <c r="L65" s="10">
        <f>'04-04'!$K65+('04-04'!$J65/90)</f>
        <v>10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1" t="s">
        <v>40</v>
      </c>
      <c r="I66" s="2"/>
      <c r="J66" s="8"/>
      <c r="K66" s="9">
        <v>-200</v>
      </c>
      <c r="L66" s="10">
        <f>'04-04'!$K66+('04-04'!$J66/90)</f>
        <v>-200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1" t="s">
        <v>6</v>
      </c>
      <c r="I67" s="2" t="s">
        <v>62</v>
      </c>
      <c r="J67" s="8">
        <v>615</v>
      </c>
      <c r="K67" s="9"/>
      <c r="L67" s="10">
        <f>'04-04'!$K67+('04-04'!$J67/90)</f>
        <v>6.833333333333333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1" t="s">
        <v>6</v>
      </c>
      <c r="I68" s="2"/>
      <c r="J68" s="8"/>
      <c r="K68" s="9">
        <v>15</v>
      </c>
      <c r="L68" s="10">
        <f>'04-04'!$K68+('04-04'!$J68/90)</f>
        <v>15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1" t="s">
        <v>6</v>
      </c>
      <c r="I69" s="2"/>
      <c r="J69" s="8">
        <v>-270</v>
      </c>
      <c r="K69" s="9">
        <v>25</v>
      </c>
      <c r="L69" s="10">
        <f>'04-04'!$K69+('04-04'!$J69/90)</f>
        <v>22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" t="s">
        <v>6</v>
      </c>
      <c r="I70" s="2" t="s">
        <v>56</v>
      </c>
      <c r="J70" s="8"/>
      <c r="K70" s="9">
        <v>10</v>
      </c>
      <c r="L70" s="10">
        <f>'04-04'!$K70+('04-04'!$J70/90)</f>
        <v>10</v>
      </c>
      <c r="M70" s="3"/>
      <c r="N70" s="9" t="s">
        <v>152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" t="s">
        <v>6</v>
      </c>
      <c r="I71" s="2"/>
      <c r="J71" s="8"/>
      <c r="K71" s="9">
        <v>5</v>
      </c>
      <c r="L71" s="10">
        <f>'04-04'!$K71+('04-04'!$J71/90)</f>
        <v>5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" t="s">
        <v>6</v>
      </c>
      <c r="I72" s="2" t="s">
        <v>153</v>
      </c>
      <c r="J72" s="8">
        <v>-700</v>
      </c>
      <c r="K72" s="9">
        <v>20</v>
      </c>
      <c r="L72" s="10">
        <f>'04-04'!$K72+('04-04'!$J72/90)</f>
        <v>12.222222222222221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" t="s">
        <v>6</v>
      </c>
      <c r="I73" s="2"/>
      <c r="J73" s="8"/>
      <c r="K73" s="9">
        <v>60</v>
      </c>
      <c r="L73" s="10">
        <f>'04-04'!$K73+('04-04'!$J73/90)</f>
        <v>60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" t="s">
        <v>6</v>
      </c>
      <c r="I74" s="2"/>
      <c r="J74" s="8">
        <v>200</v>
      </c>
      <c r="K74" s="9"/>
      <c r="L74" s="10">
        <f>'04-04'!$K74+('04-04'!$J74/90)</f>
        <v>2.2222222222222223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" t="s">
        <v>6</v>
      </c>
      <c r="I75" s="2"/>
      <c r="J75" s="8">
        <v>500</v>
      </c>
      <c r="K75" s="9"/>
      <c r="L75" s="10">
        <f>'04-04'!$K75+('04-04'!$J75/90)</f>
        <v>5.5555555555555554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" t="s">
        <v>6</v>
      </c>
      <c r="I76" s="2"/>
      <c r="J76" s="8">
        <v>-600</v>
      </c>
      <c r="K76" s="9">
        <v>20</v>
      </c>
      <c r="L76" s="10">
        <f>'04-04'!$K76+('04-04'!$J76/90)</f>
        <v>13.333333333333332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" t="s">
        <v>6</v>
      </c>
      <c r="I77" s="2" t="s">
        <v>154</v>
      </c>
      <c r="J77" s="8">
        <v>-800</v>
      </c>
      <c r="K77" s="9">
        <v>10</v>
      </c>
      <c r="L77" s="10">
        <f>'04-04'!$K77+('04-04'!$J77/90)</f>
        <v>1.1111111111111107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" t="s">
        <v>6</v>
      </c>
      <c r="I78" s="2" t="s">
        <v>155</v>
      </c>
      <c r="J78" s="8">
        <v>-270</v>
      </c>
      <c r="K78" s="9">
        <v>15</v>
      </c>
      <c r="L78" s="10">
        <f>'04-04'!$K78+('04-04'!$J78/90)</f>
        <v>12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" t="s">
        <v>6</v>
      </c>
      <c r="I79" s="2"/>
      <c r="J79" s="8"/>
      <c r="K79" s="9">
        <v>40</v>
      </c>
      <c r="L79" s="10">
        <f>'04-04'!$K79+('04-04'!$J79/90)</f>
        <v>40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" t="s">
        <v>6</v>
      </c>
      <c r="I80" s="2"/>
      <c r="J80" s="8"/>
      <c r="K80" s="9">
        <v>30</v>
      </c>
      <c r="L80" s="10">
        <f>'04-04'!$K80+('04-04'!$J80/90)</f>
        <v>30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" t="s">
        <v>40</v>
      </c>
      <c r="I81" s="2" t="s">
        <v>57</v>
      </c>
      <c r="J81" s="8"/>
      <c r="K81" s="9">
        <v>20</v>
      </c>
      <c r="L81" s="10">
        <f>'04-04'!$K81+('04-04'!$J81/90)</f>
        <v>20</v>
      </c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" t="s">
        <v>28</v>
      </c>
      <c r="I82" s="2" t="s">
        <v>99</v>
      </c>
      <c r="J82" s="8"/>
      <c r="K82" s="9">
        <v>-20</v>
      </c>
      <c r="L82" s="10">
        <f>'04-04'!$K82+('04-04'!$J82/90)</f>
        <v>-20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" t="s">
        <v>6</v>
      </c>
      <c r="I83" s="2" t="s">
        <v>156</v>
      </c>
      <c r="J83" s="8"/>
      <c r="K83" s="9">
        <v>55</v>
      </c>
      <c r="L83" s="10">
        <f>'04-04'!$K83+('04-04'!$J83/90)</f>
        <v>55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" t="s">
        <v>6</v>
      </c>
      <c r="I84" s="2" t="s">
        <v>157</v>
      </c>
      <c r="J84" s="8">
        <v>125</v>
      </c>
      <c r="K84" s="9"/>
      <c r="L84" s="10">
        <f>'04-04'!$K84+('04-04'!$J84/90)</f>
        <v>1.3888888888888888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" t="s">
        <v>6</v>
      </c>
      <c r="I85" s="2" t="s">
        <v>158</v>
      </c>
      <c r="J85" s="8"/>
      <c r="K85" s="9">
        <v>150</v>
      </c>
      <c r="L85" s="10">
        <f>'04-04'!$K85+('04-04'!$J85/90)</f>
        <v>150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" t="s">
        <v>40</v>
      </c>
      <c r="I86" s="2" t="s">
        <v>107</v>
      </c>
      <c r="J86" s="8">
        <v>-100</v>
      </c>
      <c r="K86" s="9"/>
      <c r="L86" s="10">
        <f>'04-04'!$K86+('04-04'!$J86/90)</f>
        <v>-1.1111111111111112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" t="s">
        <v>40</v>
      </c>
      <c r="I87" s="2" t="s">
        <v>107</v>
      </c>
      <c r="J87" s="8"/>
      <c r="K87" s="9">
        <v>-2400</v>
      </c>
      <c r="L87" s="10">
        <f>'04-04'!$K87+('04-04'!$J87/90)</f>
        <v>-2400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" t="s">
        <v>40</v>
      </c>
      <c r="I88" s="2" t="s">
        <v>57</v>
      </c>
      <c r="J88" s="8">
        <v>2000</v>
      </c>
      <c r="K88" s="9"/>
      <c r="L88" s="10">
        <f>'04-04'!$K88+('04-04'!$J88/90)</f>
        <v>22.222222222222221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" t="s">
        <v>6</v>
      </c>
      <c r="I89" s="2" t="s">
        <v>159</v>
      </c>
      <c r="J89" s="8">
        <v>145</v>
      </c>
      <c r="K89" s="9"/>
      <c r="L89" s="10">
        <f>'04-04'!$K89+('04-04'!$J89/90)</f>
        <v>1.6111111111111112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" t="s">
        <v>6</v>
      </c>
      <c r="I90" s="2" t="s">
        <v>154</v>
      </c>
      <c r="J90" s="8">
        <v>200</v>
      </c>
      <c r="K90" s="9"/>
      <c r="L90" s="10">
        <f>'04-04'!$K90+('04-04'!$J90/90)</f>
        <v>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" t="s">
        <v>6</v>
      </c>
      <c r="I91" s="2" t="s">
        <v>160</v>
      </c>
      <c r="J91" s="8"/>
      <c r="K91" s="9">
        <v>10</v>
      </c>
      <c r="L91" s="10">
        <f>'04-04'!$K91+('04-04'!$J91/90)</f>
        <v>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" t="s">
        <v>6</v>
      </c>
      <c r="I92" s="2" t="s">
        <v>161</v>
      </c>
      <c r="J92" s="8"/>
      <c r="K92" s="9">
        <v>40</v>
      </c>
      <c r="L92" s="10">
        <f>'04-04'!$K92+('04-04'!$J92/90)</f>
        <v>40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" t="s">
        <v>6</v>
      </c>
      <c r="I93" s="2" t="s">
        <v>157</v>
      </c>
      <c r="J93" s="8">
        <v>-700</v>
      </c>
      <c r="K93" s="9">
        <v>10</v>
      </c>
      <c r="L93" s="10">
        <f>'04-04'!$K93+('04-04'!$J93/90)</f>
        <v>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" t="s">
        <v>6</v>
      </c>
      <c r="I94" s="2"/>
      <c r="J94" s="8">
        <v>300</v>
      </c>
      <c r="K94" s="9"/>
      <c r="L94" s="10">
        <f>'04-04'!$K94+('04-04'!$J94/90)</f>
        <v>3.3333333333333335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" t="s">
        <v>6</v>
      </c>
      <c r="I95" s="2"/>
      <c r="J95" s="8">
        <v>-400</v>
      </c>
      <c r="K95" s="9">
        <v>10</v>
      </c>
      <c r="L95" s="10">
        <f>'04-04'!$K95+('04-04'!$J95/90)</f>
        <v>5.5555555555555554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" t="s">
        <v>6</v>
      </c>
      <c r="I96" s="2"/>
      <c r="J96" s="8">
        <v>-150</v>
      </c>
      <c r="K96" s="9">
        <v>10</v>
      </c>
      <c r="L96" s="10">
        <f>'04-04'!$K96+('04-04'!$J96/90)</f>
        <v>8.3333333333333339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" t="s">
        <v>6</v>
      </c>
      <c r="I97" s="2"/>
      <c r="J97" s="8"/>
      <c r="K97" s="9">
        <v>20</v>
      </c>
      <c r="L97" s="10">
        <f>'04-04'!$K97+('04-04'!$J97/90)</f>
        <v>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" t="s">
        <v>6</v>
      </c>
      <c r="I98" s="2"/>
      <c r="J98" s="8"/>
      <c r="K98" s="9">
        <v>10</v>
      </c>
      <c r="L98" s="10">
        <f>'04-04'!$K98+('04-04'!$J98/90)</f>
        <v>10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" t="s">
        <v>6</v>
      </c>
      <c r="I99" s="2"/>
      <c r="J99" s="8"/>
      <c r="K99" s="9">
        <v>130</v>
      </c>
      <c r="L99" s="10">
        <f>'04-04'!$K99+('04-04'!$J99/90)</f>
        <v>130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" t="s">
        <v>6</v>
      </c>
      <c r="I100" s="2"/>
      <c r="J100" s="8">
        <v>-450</v>
      </c>
      <c r="K100" s="9">
        <v>80</v>
      </c>
      <c r="L100" s="10">
        <f>'04-04'!$K100+('04-04'!$J100/90)</f>
        <v>75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" t="s">
        <v>6</v>
      </c>
      <c r="I101" s="2"/>
      <c r="J101" s="8">
        <v>-450</v>
      </c>
      <c r="K101" s="9">
        <v>20</v>
      </c>
      <c r="L101" s="10">
        <f>'04-04'!$K101+('04-04'!$J101/90)</f>
        <v>15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" t="s">
        <v>6</v>
      </c>
      <c r="I102" s="2"/>
      <c r="J102" s="8">
        <v>100</v>
      </c>
      <c r="K102" s="9"/>
      <c r="L102" s="10">
        <f>'04-04'!$K102+('04-04'!$J102/90)</f>
        <v>1.1111111111111112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" t="s">
        <v>6</v>
      </c>
      <c r="I103" s="2"/>
      <c r="J103" s="8">
        <v>500</v>
      </c>
      <c r="K103" s="9"/>
      <c r="L103" s="10">
        <f>'04-04'!$K103+('04-04'!$J103/90)</f>
        <v>5.5555555555555554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" t="s">
        <v>6</v>
      </c>
      <c r="I104" s="2"/>
      <c r="J104" s="8"/>
      <c r="K104" s="9">
        <v>50</v>
      </c>
      <c r="L104" s="10">
        <f>'04-04'!$K104+('04-04'!$J104/90)</f>
        <v>50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" t="s">
        <v>6</v>
      </c>
      <c r="I105" s="2"/>
      <c r="J105" s="8"/>
      <c r="K105" s="9">
        <v>80</v>
      </c>
      <c r="L105" s="10">
        <f>'04-04'!$K105+('04-04'!$J105/90)</f>
        <v>80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" t="s">
        <v>6</v>
      </c>
      <c r="I106" s="2"/>
      <c r="J106" s="8">
        <v>500</v>
      </c>
      <c r="K106" s="9"/>
      <c r="L106" s="10">
        <f>'04-04'!$K106+('04-04'!$J106/90)</f>
        <v>5.5555555555555554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" t="s">
        <v>6</v>
      </c>
      <c r="I107" s="2" t="s">
        <v>89</v>
      </c>
      <c r="J107" s="8">
        <v>60</v>
      </c>
      <c r="K107" s="9"/>
      <c r="L107" s="10">
        <f>'04-04'!$K107+('04-04'!$J107/90)</f>
        <v>0.66666666666666663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" t="s">
        <v>6</v>
      </c>
      <c r="I108" s="2" t="s">
        <v>162</v>
      </c>
      <c r="J108" s="8">
        <v>45</v>
      </c>
      <c r="K108" s="9"/>
      <c r="L108" s="10">
        <f>'04-04'!$K108+('04-04'!$J108/90)</f>
        <v>0.5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" t="s">
        <v>6</v>
      </c>
      <c r="I109" s="2"/>
      <c r="J109" s="8">
        <v>250</v>
      </c>
      <c r="K109" s="9"/>
      <c r="L109" s="10">
        <f>'04-04'!$K109+('04-04'!$J109/90)</f>
        <v>2.7777777777777777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" t="s">
        <v>6</v>
      </c>
      <c r="I110" s="2"/>
      <c r="J110" s="8"/>
      <c r="K110" s="9">
        <v>60</v>
      </c>
      <c r="L110" s="10">
        <f>'04-04'!$K110+('04-04'!$J110/90)</f>
        <v>60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" t="s">
        <v>6</v>
      </c>
      <c r="I111" s="2"/>
      <c r="J111" s="8">
        <v>-300</v>
      </c>
      <c r="K111" s="9">
        <v>5</v>
      </c>
      <c r="L111" s="10">
        <f>'04-04'!$K111+('04-04'!$J111/90)</f>
        <v>1.6666666666666665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" t="s">
        <v>6</v>
      </c>
      <c r="I112" s="2"/>
      <c r="J112" s="8">
        <v>-100</v>
      </c>
      <c r="K112" s="9">
        <v>25</v>
      </c>
      <c r="L112" s="10">
        <f>'04-04'!$K112+('04-04'!$J112/90)</f>
        <v>23.888888888888889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" t="s">
        <v>6</v>
      </c>
      <c r="I113" s="2"/>
      <c r="J113" s="8"/>
      <c r="K113" s="9">
        <v>55</v>
      </c>
      <c r="L113" s="10">
        <f>'04-04'!$K113+('04-04'!$J113/90)</f>
        <v>55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" t="s">
        <v>6</v>
      </c>
      <c r="I114" s="2"/>
      <c r="J114" s="8">
        <v>-400</v>
      </c>
      <c r="K114" s="9">
        <v>10</v>
      </c>
      <c r="L114" s="10">
        <f>'04-04'!$K114+('04-04'!$J114/90)</f>
        <v>5.5555555555555554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" t="s">
        <v>6</v>
      </c>
      <c r="I115" s="2" t="s">
        <v>163</v>
      </c>
      <c r="J115" s="8"/>
      <c r="K115" s="9">
        <v>20</v>
      </c>
      <c r="L115" s="10">
        <f>'04-04'!$K115+('04-04'!$J115/90)</f>
        <v>20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" t="s">
        <v>6</v>
      </c>
      <c r="I116" s="2" t="s">
        <v>164</v>
      </c>
      <c r="J116" s="8"/>
      <c r="K116" s="9">
        <v>40</v>
      </c>
      <c r="L116" s="10">
        <f>'04-04'!$K116+('04-04'!$J116/90)</f>
        <v>40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" t="s">
        <v>6</v>
      </c>
      <c r="I117" s="2"/>
      <c r="J117" s="8">
        <v>300</v>
      </c>
      <c r="K117" s="9"/>
      <c r="L117" s="10">
        <f>'04-04'!$K117+('04-04'!$J117/90)</f>
        <v>3.3333333333333335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" t="s">
        <v>6</v>
      </c>
      <c r="I118" s="2"/>
      <c r="J118" s="8"/>
      <c r="K118" s="9">
        <v>15</v>
      </c>
      <c r="L118" s="10">
        <f>'04-04'!$K118+('04-04'!$J118/90)</f>
        <v>15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" t="s">
        <v>6</v>
      </c>
      <c r="I119" s="2"/>
      <c r="J119" s="8">
        <v>100</v>
      </c>
      <c r="K119" s="9"/>
      <c r="L119" s="10">
        <f>'04-04'!$K119+('04-04'!$J119/90)</f>
        <v>1.1111111111111112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" t="s">
        <v>6</v>
      </c>
      <c r="I120" s="2"/>
      <c r="J120" s="8">
        <v>250</v>
      </c>
      <c r="K120" s="9"/>
      <c r="L120" s="10">
        <f>'04-04'!$K120+('04-04'!$J120/90)</f>
        <v>2.7777777777777777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" t="s">
        <v>6</v>
      </c>
      <c r="I121" s="2"/>
      <c r="J121" s="8">
        <v>225</v>
      </c>
      <c r="K121" s="9"/>
      <c r="L121" s="10">
        <f>'04-04'!$K121+('04-04'!$J121/90)</f>
        <v>2.5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" t="s">
        <v>6</v>
      </c>
      <c r="I122" s="2"/>
      <c r="J122" s="8">
        <v>-100</v>
      </c>
      <c r="K122" s="9">
        <v>5</v>
      </c>
      <c r="L122" s="10">
        <f>'04-04'!$K122+('04-04'!$J122/90)</f>
        <v>3.8888888888888888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" t="s">
        <v>6</v>
      </c>
      <c r="I123" s="2"/>
      <c r="J123" s="8">
        <v>-300</v>
      </c>
      <c r="K123" s="9">
        <v>10</v>
      </c>
      <c r="L123" s="10">
        <f>'04-04'!$K123+('04-04'!$J123/90)</f>
        <v>6.6666666666666661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" t="s">
        <v>6</v>
      </c>
      <c r="I124" s="2"/>
      <c r="J124" s="8">
        <v>-350</v>
      </c>
      <c r="K124" s="9">
        <v>10</v>
      </c>
      <c r="L124" s="10">
        <f>'04-04'!$K124+('04-04'!$J124/90)</f>
        <v>6.1111111111111107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" t="s">
        <v>6</v>
      </c>
      <c r="I125" s="2"/>
      <c r="J125" s="8"/>
      <c r="K125" s="9">
        <v>5</v>
      </c>
      <c r="L125" s="10">
        <f>'04-04'!$K125+('04-04'!$J125/90)</f>
        <v>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" t="s">
        <v>6</v>
      </c>
      <c r="I126" s="2"/>
      <c r="J126" s="8">
        <v>-140</v>
      </c>
      <c r="K126" s="9"/>
      <c r="L126" s="10">
        <f>'04-04'!$K126+('04-04'!$J126/90)</f>
        <v>-1.5555555555555556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" t="s">
        <v>6</v>
      </c>
      <c r="I127" s="2"/>
      <c r="J127" s="8">
        <v>450</v>
      </c>
      <c r="K127" s="9"/>
      <c r="L127" s="10">
        <f>'04-04'!$K127+('04-04'!$J127/90)</f>
        <v>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" t="s">
        <v>6</v>
      </c>
      <c r="I128" s="2"/>
      <c r="J128" s="8"/>
      <c r="K128" s="9">
        <v>1350</v>
      </c>
      <c r="L128" s="10">
        <f>'04-04'!$K128+('04-04'!$J128/90)</f>
        <v>1350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" t="s">
        <v>40</v>
      </c>
      <c r="I129" s="2"/>
      <c r="J129" s="8"/>
      <c r="K129" s="9">
        <v>-1350</v>
      </c>
      <c r="L129" s="10">
        <f>'04-04'!$K129+('04-04'!$J129/90)</f>
        <v>-1350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" t="s">
        <v>40</v>
      </c>
      <c r="I130" s="2"/>
      <c r="J130" s="8"/>
      <c r="K130" s="9">
        <v>-20</v>
      </c>
      <c r="L130" s="10">
        <f>'04-04'!$K130+('04-04'!$J130/90)</f>
        <v>-20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" t="s">
        <v>6</v>
      </c>
      <c r="I131" s="2"/>
      <c r="J131" s="8"/>
      <c r="K131" s="9">
        <v>250</v>
      </c>
      <c r="L131" s="10">
        <f>'04-04'!$K131+('04-04'!$J131/90)</f>
        <v>250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" t="s">
        <v>6</v>
      </c>
      <c r="I132" s="2"/>
      <c r="J132" s="8"/>
      <c r="K132" s="9">
        <v>40</v>
      </c>
      <c r="L132" s="10">
        <f>'04-04'!$K132+('04-04'!$J132/90)</f>
        <v>40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" t="s">
        <v>40</v>
      </c>
      <c r="I133" s="2"/>
      <c r="J133" s="8"/>
      <c r="K133" s="9">
        <v>-290</v>
      </c>
      <c r="L133" s="10">
        <f>'04-04'!$K133+('04-04'!$J133/90)</f>
        <v>-290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" t="s">
        <v>40</v>
      </c>
      <c r="I134" s="2"/>
      <c r="J134" s="8"/>
      <c r="K134" s="9">
        <v>1500</v>
      </c>
      <c r="L134" s="10">
        <f>'04-04'!$K134+('04-04'!$J134/90)</f>
        <v>1500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" t="s">
        <v>28</v>
      </c>
      <c r="I135" s="2" t="s">
        <v>165</v>
      </c>
      <c r="J135" s="8"/>
      <c r="K135" s="9">
        <v>-1500</v>
      </c>
      <c r="L135" s="10">
        <f>'04-04'!$K135+('04-04'!$J135/90)</f>
        <v>-1500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" t="s">
        <v>6</v>
      </c>
      <c r="I136" s="2"/>
      <c r="J136" s="8"/>
      <c r="K136" s="9"/>
      <c r="L136" s="10">
        <f>'04-04'!$K136+('04-04'!$J136/90)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" t="s">
        <v>6</v>
      </c>
      <c r="I137" s="2"/>
      <c r="J137" s="8"/>
      <c r="K137" s="9"/>
      <c r="L137" s="10">
        <f>'04-04'!$K137+('04-04'!$J137/90)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" t="s">
        <v>6</v>
      </c>
      <c r="I138" s="2"/>
      <c r="J138" s="8"/>
      <c r="K138" s="9"/>
      <c r="L138" s="10">
        <f>'04-04'!$K138+('04-04'!$J138/90)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" t="s">
        <v>6</v>
      </c>
      <c r="I139" s="2"/>
      <c r="J139" s="8"/>
      <c r="K139" s="9"/>
      <c r="L139" s="10">
        <f>'04-04'!$K139+('04-04'!$J139/90)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" t="s">
        <v>6</v>
      </c>
      <c r="I140" s="2"/>
      <c r="J140" s="8"/>
      <c r="K140" s="9"/>
      <c r="L140" s="10">
        <f>'04-04'!$K140+('04-04'!$J140/90)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" t="s">
        <v>6</v>
      </c>
      <c r="I141" s="2"/>
      <c r="J141" s="8"/>
      <c r="K141" s="9"/>
      <c r="L141" s="10">
        <f>'04-04'!$K141+('04-04'!$J141/90)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" t="s">
        <v>6</v>
      </c>
      <c r="I142" s="2"/>
      <c r="J142" s="8"/>
      <c r="K142" s="9"/>
      <c r="L142" s="10">
        <f>'04-04'!$K142+('04-04'!$J142/90)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" t="s">
        <v>6</v>
      </c>
      <c r="I143" s="2"/>
      <c r="J143" s="8"/>
      <c r="K143" s="9"/>
      <c r="L143" s="10">
        <f>'04-04'!$K143+('04-04'!$J143/90)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</sheetData>
  <mergeCells count="6">
    <mergeCell ref="A13:F13"/>
    <mergeCell ref="N13:S13"/>
    <mergeCell ref="D22:E22"/>
    <mergeCell ref="Q22:R22"/>
    <mergeCell ref="A23:B23"/>
    <mergeCell ref="N23:O23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Z30"/>
  <sheetViews>
    <sheetView rightToLeft="1" topLeftCell="A18" workbookViewId="0">
      <selection activeCell="B30" sqref="B3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0.88671875" customWidth="1"/>
    <col min="7" max="7" width="2.44140625" customWidth="1"/>
    <col min="8" max="8" width="8.88671875" customWidth="1"/>
    <col min="9" max="9" width="14.1093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SUM(J3:J11)</f>
        <v>0</v>
      </c>
      <c r="K1" s="3">
        <f t="shared" si="0"/>
        <v>0</v>
      </c>
      <c r="L1" s="3">
        <f t="shared" si="0"/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/>
      <c r="L3" s="10">
        <f t="shared" ref="L3:L11" si="1">K3+(J3/90)</f>
        <v>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/>
      <c r="L4" s="10">
        <f t="shared" si="1"/>
        <v>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11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2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20" t="s">
        <v>166</v>
      </c>
      <c r="B12" s="1"/>
      <c r="C12" s="1"/>
      <c r="D12" s="1"/>
      <c r="E12" s="1"/>
      <c r="F12" s="1"/>
      <c r="G12" s="1"/>
      <c r="H12" s="1"/>
      <c r="I12" s="2"/>
      <c r="J12" s="3"/>
      <c r="K12" s="9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235" t="s">
        <v>7</v>
      </c>
      <c r="B13" s="236"/>
      <c r="C13" s="236"/>
      <c r="D13" s="236"/>
      <c r="E13" s="236"/>
      <c r="F13" s="236"/>
      <c r="G13" s="1"/>
      <c r="H13" s="1"/>
      <c r="I13" s="2" t="s">
        <v>0</v>
      </c>
      <c r="J13" s="3">
        <f>SUM('05-04'!$J$15:$J$30)</f>
        <v>0</v>
      </c>
      <c r="K13" s="3">
        <f>SUM('05-04'!$K$15:$K$30)</f>
        <v>0</v>
      </c>
      <c r="L13" s="3">
        <f>SUM('05-04'!$L$15:$L$30)</f>
        <v>0</v>
      </c>
      <c r="M13" s="3"/>
      <c r="N13" s="235" t="s">
        <v>8</v>
      </c>
      <c r="O13" s="236"/>
      <c r="P13" s="236"/>
      <c r="Q13" s="236"/>
      <c r="R13" s="236"/>
      <c r="S13" s="236"/>
      <c r="T13" s="1"/>
      <c r="U13" s="1"/>
      <c r="V13" s="1"/>
      <c r="W13" s="1"/>
      <c r="X13" s="1"/>
      <c r="Y13" s="1"/>
      <c r="Z13" s="1"/>
    </row>
    <row r="14" spans="1:26" x14ac:dyDescent="0.3">
      <c r="A14" s="12" t="s">
        <v>9</v>
      </c>
      <c r="B14" s="12" t="s">
        <v>10</v>
      </c>
      <c r="C14" s="12" t="s">
        <v>11</v>
      </c>
      <c r="D14" s="12" t="s">
        <v>12</v>
      </c>
      <c r="E14" s="12" t="s">
        <v>10</v>
      </c>
      <c r="F14" s="12" t="s">
        <v>11</v>
      </c>
      <c r="G14" s="1"/>
      <c r="H14" s="1" t="s">
        <v>1</v>
      </c>
      <c r="I14" s="4" t="s">
        <v>2</v>
      </c>
      <c r="J14" s="5" t="s">
        <v>3</v>
      </c>
      <c r="K14" s="6" t="s">
        <v>4</v>
      </c>
      <c r="L14" s="6" t="s">
        <v>5</v>
      </c>
      <c r="M14" s="1"/>
      <c r="N14" s="12" t="s">
        <v>9</v>
      </c>
      <c r="O14" s="12" t="s">
        <v>10</v>
      </c>
      <c r="P14" s="12" t="s">
        <v>11</v>
      </c>
      <c r="Q14" s="12" t="s">
        <v>12</v>
      </c>
      <c r="R14" s="12" t="s">
        <v>10</v>
      </c>
      <c r="S14" s="12" t="s">
        <v>11</v>
      </c>
      <c r="T14" s="1"/>
      <c r="U14" s="1"/>
      <c r="V14" s="1"/>
      <c r="W14" s="1"/>
      <c r="X14" s="1"/>
      <c r="Y14" s="1"/>
      <c r="Z14" s="1"/>
    </row>
    <row r="15" spans="1:26" x14ac:dyDescent="0.3">
      <c r="A15" s="13">
        <v>1</v>
      </c>
      <c r="B15" s="1"/>
      <c r="C15" s="14">
        <f t="shared" ref="C15:C20" si="2">A15*B15</f>
        <v>0</v>
      </c>
      <c r="D15" s="15">
        <v>5</v>
      </c>
      <c r="E15" s="1"/>
      <c r="F15" s="16">
        <f t="shared" ref="F15:F19" si="3">D15*E15</f>
        <v>0</v>
      </c>
      <c r="G15" s="7"/>
      <c r="H15" s="7" t="s">
        <v>6</v>
      </c>
      <c r="I15" s="2" t="s">
        <v>95</v>
      </c>
      <c r="J15" s="8"/>
      <c r="K15" s="9">
        <v>2000</v>
      </c>
      <c r="L15" s="10">
        <f>'05-04'!$K15+('05-04'!$J15/90)</f>
        <v>2000</v>
      </c>
      <c r="M15" s="3"/>
      <c r="N15" s="13">
        <v>1</v>
      </c>
      <c r="O15" s="1"/>
      <c r="P15" s="14">
        <f t="shared" ref="P15:P20" si="4">N15*O15</f>
        <v>0</v>
      </c>
      <c r="Q15" s="15">
        <v>5</v>
      </c>
      <c r="R15" s="1"/>
      <c r="S15" s="16">
        <f t="shared" ref="S15:S19" si="5">Q15*R15</f>
        <v>0</v>
      </c>
      <c r="T15" s="1"/>
      <c r="U15" s="1"/>
      <c r="V15" s="1"/>
      <c r="W15" s="1"/>
      <c r="X15" s="1"/>
      <c r="Y15" s="1"/>
      <c r="Z15" s="1"/>
    </row>
    <row r="16" spans="1:26" x14ac:dyDescent="0.3">
      <c r="A16" s="13">
        <v>5</v>
      </c>
      <c r="B16" s="1"/>
      <c r="C16" s="14">
        <f t="shared" si="2"/>
        <v>0</v>
      </c>
      <c r="D16" s="15">
        <v>10</v>
      </c>
      <c r="E16" s="1"/>
      <c r="F16" s="16">
        <f t="shared" si="3"/>
        <v>0</v>
      </c>
      <c r="G16" s="7"/>
      <c r="H16" s="7" t="s">
        <v>40</v>
      </c>
      <c r="I16" s="2" t="s">
        <v>95</v>
      </c>
      <c r="J16" s="8"/>
      <c r="K16" s="9">
        <v>-2000</v>
      </c>
      <c r="L16" s="10">
        <f>'05-04'!$K16+('05-04'!$J16/90)</f>
        <v>-2000</v>
      </c>
      <c r="M16" s="3"/>
      <c r="N16" s="13">
        <v>5</v>
      </c>
      <c r="O16" s="1"/>
      <c r="P16" s="14">
        <f t="shared" si="4"/>
        <v>0</v>
      </c>
      <c r="Q16" s="15">
        <v>10</v>
      </c>
      <c r="R16" s="1"/>
      <c r="S16" s="16">
        <f t="shared" si="5"/>
        <v>0</v>
      </c>
      <c r="T16" s="1"/>
      <c r="U16" s="1"/>
      <c r="V16" s="1"/>
      <c r="W16" s="1"/>
      <c r="X16" s="1"/>
      <c r="Y16" s="1"/>
      <c r="Z16" s="1"/>
    </row>
    <row r="17" spans="1:26" x14ac:dyDescent="0.3">
      <c r="A17" s="13">
        <v>10</v>
      </c>
      <c r="B17" s="1"/>
      <c r="C17" s="14">
        <f t="shared" si="2"/>
        <v>0</v>
      </c>
      <c r="D17" s="15">
        <v>20</v>
      </c>
      <c r="E17" s="1"/>
      <c r="F17" s="16">
        <f t="shared" si="3"/>
        <v>0</v>
      </c>
      <c r="G17" s="7"/>
      <c r="H17" s="7" t="s">
        <v>6</v>
      </c>
      <c r="I17" s="2"/>
      <c r="J17" s="8"/>
      <c r="K17" s="9"/>
      <c r="L17" s="10">
        <f>'05-04'!$K17+('05-04'!$J17/90)</f>
        <v>0</v>
      </c>
      <c r="M17" s="3"/>
      <c r="N17" s="13">
        <v>10</v>
      </c>
      <c r="O17" s="1"/>
      <c r="P17" s="14">
        <f t="shared" si="4"/>
        <v>0</v>
      </c>
      <c r="Q17" s="15">
        <v>20</v>
      </c>
      <c r="R17" s="1"/>
      <c r="S17" s="16">
        <f t="shared" si="5"/>
        <v>0</v>
      </c>
      <c r="T17" s="1"/>
      <c r="U17" s="1"/>
      <c r="V17" s="1"/>
      <c r="W17" s="1"/>
      <c r="X17" s="1"/>
      <c r="Y17" s="1"/>
      <c r="Z17" s="1"/>
    </row>
    <row r="18" spans="1:26" x14ac:dyDescent="0.3">
      <c r="A18" s="13">
        <v>20</v>
      </c>
      <c r="B18" s="1"/>
      <c r="C18" s="14">
        <f t="shared" si="2"/>
        <v>0</v>
      </c>
      <c r="D18" s="15">
        <v>50</v>
      </c>
      <c r="E18" s="1"/>
      <c r="F18" s="16">
        <f t="shared" si="3"/>
        <v>0</v>
      </c>
      <c r="G18" s="7"/>
      <c r="H18" s="7" t="s">
        <v>6</v>
      </c>
      <c r="I18" s="2"/>
      <c r="J18" s="8"/>
      <c r="K18" s="9"/>
      <c r="L18" s="10">
        <f>'05-04'!$K18+('05-04'!$J18/90)</f>
        <v>0</v>
      </c>
      <c r="M18" s="3"/>
      <c r="N18" s="13">
        <v>20</v>
      </c>
      <c r="O18" s="1"/>
      <c r="P18" s="14">
        <f t="shared" si="4"/>
        <v>0</v>
      </c>
      <c r="Q18" s="15">
        <v>50</v>
      </c>
      <c r="R18" s="1"/>
      <c r="S18" s="16">
        <f t="shared" si="5"/>
        <v>0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50</v>
      </c>
      <c r="B19" s="1"/>
      <c r="C19" s="14">
        <f t="shared" si="2"/>
        <v>0</v>
      </c>
      <c r="D19" s="15">
        <v>100</v>
      </c>
      <c r="E19" s="1"/>
      <c r="F19" s="16">
        <f t="shared" si="3"/>
        <v>0</v>
      </c>
      <c r="G19" s="7"/>
      <c r="H19" s="7" t="s">
        <v>6</v>
      </c>
      <c r="I19" s="11"/>
      <c r="J19" s="8"/>
      <c r="K19" s="9"/>
      <c r="L19" s="10">
        <f>'05-04'!$K19+('05-04'!$J19/90)</f>
        <v>0</v>
      </c>
      <c r="M19" s="3"/>
      <c r="N19" s="13">
        <v>50</v>
      </c>
      <c r="O19" s="1"/>
      <c r="P19" s="14">
        <f t="shared" si="4"/>
        <v>0</v>
      </c>
      <c r="Q19" s="15">
        <v>100</v>
      </c>
      <c r="R19" s="1"/>
      <c r="S19" s="16">
        <f t="shared" si="5"/>
        <v>0</v>
      </c>
      <c r="T19" s="1"/>
      <c r="U19" s="1"/>
      <c r="V19" s="1"/>
      <c r="W19" s="1"/>
      <c r="X19" s="1"/>
      <c r="Y19" s="1"/>
      <c r="Z19" s="1"/>
    </row>
    <row r="20" spans="1:26" x14ac:dyDescent="0.3">
      <c r="A20" s="13">
        <v>100</v>
      </c>
      <c r="B20" s="1"/>
      <c r="C20" s="14">
        <f t="shared" si="2"/>
        <v>0</v>
      </c>
      <c r="D20" s="12" t="s">
        <v>11</v>
      </c>
      <c r="E20" s="12"/>
      <c r="F20" s="17">
        <f>SUM(F15:F19)</f>
        <v>0</v>
      </c>
      <c r="G20" s="7"/>
      <c r="H20" s="7" t="s">
        <v>6</v>
      </c>
      <c r="I20" s="2"/>
      <c r="J20" s="8"/>
      <c r="K20" s="9"/>
      <c r="L20" s="10">
        <f>'05-04'!$K20+('05-04'!$J20/90)</f>
        <v>0</v>
      </c>
      <c r="M20" s="3"/>
      <c r="N20" s="13">
        <v>100</v>
      </c>
      <c r="O20" s="1"/>
      <c r="P20" s="14">
        <f t="shared" si="4"/>
        <v>0</v>
      </c>
      <c r="Q20" s="12" t="s">
        <v>11</v>
      </c>
      <c r="R20" s="12"/>
      <c r="S20" s="17">
        <f>SUM(S15:S19)</f>
        <v>0</v>
      </c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11</v>
      </c>
      <c r="B21" s="12"/>
      <c r="C21" s="6">
        <f>SUM(C15:C20)</f>
        <v>0</v>
      </c>
      <c r="D21" s="1"/>
      <c r="E21" s="1"/>
      <c r="F21" s="1"/>
      <c r="G21" s="1"/>
      <c r="H21" s="7" t="s">
        <v>6</v>
      </c>
      <c r="I21" s="2"/>
      <c r="J21" s="8"/>
      <c r="K21" s="9"/>
      <c r="L21" s="10">
        <f>'05-04'!$K21+('05-04'!$J21/90)</f>
        <v>0</v>
      </c>
      <c r="M21" s="3"/>
      <c r="N21" s="12" t="s">
        <v>11</v>
      </c>
      <c r="O21" s="12"/>
      <c r="P21" s="6">
        <f>SUM(P15:P20)</f>
        <v>0</v>
      </c>
      <c r="Q21" s="1"/>
      <c r="R21" s="1"/>
      <c r="S21" s="8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8"/>
      <c r="D22" s="237" t="s">
        <v>21</v>
      </c>
      <c r="E22" s="238"/>
      <c r="F22" s="17">
        <f t="array" aca="1" ref="F22" ca="1">INDIRECT("'"&amp;$A$12&amp;"'!J13")+J1</f>
        <v>935</v>
      </c>
      <c r="G22" s="1"/>
      <c r="H22" s="7" t="s">
        <v>6</v>
      </c>
      <c r="I22" s="2"/>
      <c r="J22" s="8"/>
      <c r="K22" s="9"/>
      <c r="L22" s="10">
        <f>'05-04'!$K22+('05-04'!$J22/90)</f>
        <v>0</v>
      </c>
      <c r="M22" s="3"/>
      <c r="N22" s="1"/>
      <c r="O22" s="1"/>
      <c r="P22" s="18"/>
      <c r="Q22" s="237" t="s">
        <v>21</v>
      </c>
      <c r="R22" s="238"/>
      <c r="S22" s="17">
        <f>SUM('05-04'!$J$15:$J$30)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237" t="s">
        <v>23</v>
      </c>
      <c r="B23" s="238"/>
      <c r="C23" s="6">
        <f t="array" aca="1" ref="C23" ca="1">INDIRECT("'"&amp;$A$12&amp;"'!K13")+K1</f>
        <v>1047</v>
      </c>
      <c r="D23" s="1"/>
      <c r="E23" s="1"/>
      <c r="F23" s="8"/>
      <c r="G23" s="1"/>
      <c r="H23" s="7" t="s">
        <v>6</v>
      </c>
      <c r="I23" s="2"/>
      <c r="J23" s="8"/>
      <c r="K23" s="9"/>
      <c r="L23" s="10">
        <f>'05-04'!$K23+('05-04'!$J23/90)</f>
        <v>0</v>
      </c>
      <c r="M23" s="3"/>
      <c r="N23" s="237" t="s">
        <v>23</v>
      </c>
      <c r="O23" s="238"/>
      <c r="P23" s="6">
        <f>SUM('05-04'!$K$15:$K$30)</f>
        <v>0</v>
      </c>
      <c r="Q23" s="1"/>
      <c r="R23" s="1"/>
      <c r="S23" s="8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8"/>
      <c r="D24" s="12" t="s">
        <v>25</v>
      </c>
      <c r="E24" s="12"/>
      <c r="F24" s="17">
        <f t="array" aca="1" ref="F24" ca="1">F20-F22-INDIRECT("'"&amp;$A$12&amp;"'!f20")</f>
        <v>-1925</v>
      </c>
      <c r="G24" s="1"/>
      <c r="H24" s="7" t="s">
        <v>6</v>
      </c>
      <c r="I24" s="2"/>
      <c r="J24" s="8"/>
      <c r="K24" s="9"/>
      <c r="L24" s="10">
        <f>'05-04'!$K24+('05-04'!$J24/90)</f>
        <v>0</v>
      </c>
      <c r="M24" s="3"/>
      <c r="N24" s="1"/>
      <c r="O24" s="1"/>
      <c r="P24" s="18"/>
      <c r="Q24" s="12" t="s">
        <v>25</v>
      </c>
      <c r="R24" s="12"/>
      <c r="S24" s="17">
        <f>S20-S22-F20</f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2" t="s">
        <v>25</v>
      </c>
      <c r="B25" s="12"/>
      <c r="C25" s="6">
        <f t="array" aca="1" ref="C25" ca="1">C21-C23-INDIRECT("'"&amp;$A$12&amp;"'!c21")</f>
        <v>-2120</v>
      </c>
      <c r="D25" s="1"/>
      <c r="E25" s="1"/>
      <c r="F25" s="1"/>
      <c r="G25" s="1"/>
      <c r="H25" s="7" t="s">
        <v>6</v>
      </c>
      <c r="I25" s="2"/>
      <c r="J25" s="8"/>
      <c r="K25" s="9"/>
      <c r="L25" s="10">
        <f>'05-04'!$K25+('05-04'!$J25/90)</f>
        <v>0</v>
      </c>
      <c r="M25" s="3"/>
      <c r="N25" s="12" t="s">
        <v>25</v>
      </c>
      <c r="O25" s="12"/>
      <c r="P25" s="6">
        <f>P21-P23-C21</f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7"/>
      <c r="D26" s="7"/>
      <c r="E26" s="1"/>
      <c r="F26" s="7"/>
      <c r="G26" s="1"/>
      <c r="H26" s="7" t="s">
        <v>6</v>
      </c>
      <c r="I26" s="19"/>
      <c r="J26" s="8"/>
      <c r="K26" s="9"/>
      <c r="L26" s="10">
        <f>'05-04'!$K26+('05-04'!$J26/90)</f>
        <v>0</v>
      </c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7"/>
      <c r="D27" s="7"/>
      <c r="E27" s="1"/>
      <c r="F27" s="7"/>
      <c r="G27" s="1"/>
      <c r="H27" s="7" t="s">
        <v>6</v>
      </c>
      <c r="I27" s="19"/>
      <c r="J27" s="8"/>
      <c r="K27" s="9"/>
      <c r="L27" s="10">
        <f>'05-04'!$K27+('05-04'!$J27/90)</f>
        <v>0</v>
      </c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7"/>
      <c r="D28" s="7"/>
      <c r="E28" s="1"/>
      <c r="F28" s="7"/>
      <c r="G28" s="1"/>
      <c r="H28" s="7" t="s">
        <v>6</v>
      </c>
      <c r="I28" s="2"/>
      <c r="J28" s="8"/>
      <c r="K28" s="9"/>
      <c r="L28" s="10">
        <f>'05-04'!$K28+('05-04'!$J28/90)</f>
        <v>0</v>
      </c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9"/>
      <c r="B29" s="9"/>
      <c r="C29" s="7"/>
      <c r="D29" s="7"/>
      <c r="E29" s="1"/>
      <c r="F29" s="7"/>
      <c r="G29" s="1"/>
      <c r="H29" s="7" t="s">
        <v>6</v>
      </c>
      <c r="I29" s="19"/>
      <c r="J29" s="8"/>
      <c r="K29" s="9"/>
      <c r="L29" s="10">
        <f>'05-04'!$K29+('05-04'!$J29/90)</f>
        <v>0</v>
      </c>
      <c r="M29" s="3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9"/>
      <c r="B30" s="9"/>
      <c r="C30" s="7"/>
      <c r="D30" s="1"/>
      <c r="E30" s="1"/>
      <c r="F30" s="7"/>
      <c r="G30" s="1"/>
      <c r="H30" s="7" t="s">
        <v>6</v>
      </c>
      <c r="I30" s="19"/>
      <c r="J30" s="8"/>
      <c r="K30" s="9"/>
      <c r="L30" s="10">
        <f>'05-04'!$K30+('05-04'!$J30/90)</f>
        <v>0</v>
      </c>
      <c r="M30" s="3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</sheetData>
  <mergeCells count="6">
    <mergeCell ref="A13:F13"/>
    <mergeCell ref="N13:S13"/>
    <mergeCell ref="D22:E22"/>
    <mergeCell ref="Q22:R22"/>
    <mergeCell ref="A23:B23"/>
    <mergeCell ref="N23:O23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Z129"/>
  <sheetViews>
    <sheetView rightToLeft="1" topLeftCell="A117" workbookViewId="0">
      <selection activeCell="D129" sqref="D12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0.8867187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SUM(J3:J15)</f>
        <v>1245</v>
      </c>
      <c r="K1" s="3">
        <f t="shared" si="0"/>
        <v>141</v>
      </c>
      <c r="L1" s="3">
        <f t="shared" si="0"/>
        <v>154.83333333333334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145</v>
      </c>
      <c r="K3" s="9"/>
      <c r="L3" s="10">
        <f t="shared" ref="L3:L15" si="1">K3+(J3/90)</f>
        <v>1.6111111111111112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180</v>
      </c>
      <c r="K5" s="9"/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100</v>
      </c>
      <c r="K6" s="9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5</v>
      </c>
      <c r="L7" s="10">
        <f t="shared" si="1"/>
        <v>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250</v>
      </c>
      <c r="K8" s="9"/>
      <c r="L8" s="10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400</v>
      </c>
      <c r="K9" s="9"/>
      <c r="L9" s="10">
        <f t="shared" si="1"/>
        <v>4.4444444444444446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450</v>
      </c>
      <c r="K10" s="9">
        <v>20</v>
      </c>
      <c r="L10" s="10">
        <f t="shared" si="1"/>
        <v>25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22</v>
      </c>
      <c r="L11" s="10">
        <f t="shared" si="1"/>
        <v>22</v>
      </c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>
        <v>84</v>
      </c>
      <c r="L12" s="10">
        <f t="shared" si="1"/>
        <v>84</v>
      </c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/>
      <c r="H13" s="1" t="s">
        <v>6</v>
      </c>
      <c r="I13" s="2"/>
      <c r="J13" s="8">
        <v>80</v>
      </c>
      <c r="K13" s="9"/>
      <c r="L13" s="10">
        <f t="shared" si="1"/>
        <v>0.88888888888888884</v>
      </c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 t="s">
        <v>6</v>
      </c>
      <c r="I14" s="2" t="s">
        <v>56</v>
      </c>
      <c r="J14" s="8">
        <v>-360</v>
      </c>
      <c r="K14" s="9"/>
      <c r="L14" s="10">
        <f t="shared" si="1"/>
        <v>-4</v>
      </c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20" t="s">
        <v>166</v>
      </c>
      <c r="B16" s="1"/>
      <c r="C16" s="1"/>
      <c r="D16" s="1"/>
      <c r="E16" s="1"/>
      <c r="F16" s="1"/>
      <c r="G16" s="1"/>
      <c r="H16" s="1"/>
      <c r="I16" s="2"/>
      <c r="J16" s="3"/>
      <c r="K16" s="9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235" t="s">
        <v>7</v>
      </c>
      <c r="B17" s="236"/>
      <c r="C17" s="236"/>
      <c r="D17" s="236"/>
      <c r="E17" s="236"/>
      <c r="F17" s="236"/>
      <c r="G17" s="1"/>
      <c r="H17" s="1"/>
      <c r="I17" s="2" t="s">
        <v>0</v>
      </c>
      <c r="J17" s="3">
        <f>SUM('06-04'!$J$19:$J$129)</f>
        <v>10765</v>
      </c>
      <c r="K17" s="3">
        <f>SUM('06-04'!$K$19:$K$129)</f>
        <v>1413</v>
      </c>
      <c r="L17" s="3">
        <f>SUM('06-04'!$L$19:$L$129)</f>
        <v>1532.6111111111109</v>
      </c>
      <c r="M17" s="3"/>
      <c r="N17" s="235" t="s">
        <v>8</v>
      </c>
      <c r="O17" s="236"/>
      <c r="P17" s="236"/>
      <c r="Q17" s="236"/>
      <c r="R17" s="236"/>
      <c r="S17" s="236"/>
      <c r="T17" s="1"/>
      <c r="U17" s="1"/>
      <c r="V17" s="1"/>
      <c r="W17" s="1"/>
      <c r="X17" s="1"/>
      <c r="Y17" s="1"/>
      <c r="Z17" s="1"/>
    </row>
    <row r="18" spans="1:26" x14ac:dyDescent="0.3">
      <c r="A18" s="12" t="s">
        <v>9</v>
      </c>
      <c r="B18" s="12" t="s">
        <v>10</v>
      </c>
      <c r="C18" s="12" t="s">
        <v>11</v>
      </c>
      <c r="D18" s="12" t="s">
        <v>12</v>
      </c>
      <c r="E18" s="12" t="s">
        <v>10</v>
      </c>
      <c r="F18" s="12" t="s">
        <v>11</v>
      </c>
      <c r="G18" s="1"/>
      <c r="H18" s="1" t="s">
        <v>1</v>
      </c>
      <c r="I18" s="4" t="s">
        <v>2</v>
      </c>
      <c r="J18" s="5" t="s">
        <v>3</v>
      </c>
      <c r="K18" s="6" t="s">
        <v>4</v>
      </c>
      <c r="L18" s="6" t="s">
        <v>5</v>
      </c>
      <c r="M18" s="1"/>
      <c r="N18" s="12" t="s">
        <v>9</v>
      </c>
      <c r="O18" s="12" t="s">
        <v>10</v>
      </c>
      <c r="P18" s="12" t="s">
        <v>11</v>
      </c>
      <c r="Q18" s="12" t="s">
        <v>12</v>
      </c>
      <c r="R18" s="12" t="s">
        <v>10</v>
      </c>
      <c r="S18" s="12" t="s">
        <v>11</v>
      </c>
      <c r="T18" s="1"/>
      <c r="U18" s="1"/>
      <c r="V18" s="1"/>
      <c r="W18" s="1"/>
      <c r="X18" s="1"/>
      <c r="Y18" s="1"/>
      <c r="Z18" s="1"/>
    </row>
    <row r="19" spans="1:26" x14ac:dyDescent="0.3">
      <c r="A19" s="13">
        <v>1</v>
      </c>
      <c r="B19" s="1">
        <v>1</v>
      </c>
      <c r="C19" s="14">
        <f t="shared" ref="C19:C24" si="2">A19*B19</f>
        <v>1</v>
      </c>
      <c r="D19" s="15">
        <v>5</v>
      </c>
      <c r="E19" s="1">
        <v>28</v>
      </c>
      <c r="F19" s="16">
        <f t="shared" ref="F19:F23" si="3">D19*E19</f>
        <v>140</v>
      </c>
      <c r="G19" s="7"/>
      <c r="H19" s="7" t="s">
        <v>6</v>
      </c>
      <c r="I19" s="2" t="s">
        <v>121</v>
      </c>
      <c r="J19" s="8">
        <v>-150</v>
      </c>
      <c r="K19" s="9">
        <v>5</v>
      </c>
      <c r="L19" s="10">
        <f>'06-04'!$K19+('06-04'!$J19/90)</f>
        <v>3.333333333333333</v>
      </c>
      <c r="M19" s="3"/>
      <c r="N19" s="13">
        <v>1</v>
      </c>
      <c r="O19" s="1">
        <v>9</v>
      </c>
      <c r="P19" s="14">
        <f t="shared" ref="P19:P24" si="4">N19*O19</f>
        <v>9</v>
      </c>
      <c r="Q19" s="15">
        <v>5</v>
      </c>
      <c r="R19" s="1"/>
      <c r="S19" s="16">
        <f t="shared" ref="S19:S23" si="5">Q19*R19</f>
        <v>0</v>
      </c>
      <c r="T19" s="1"/>
      <c r="U19" s="1"/>
      <c r="V19" s="1"/>
      <c r="W19" s="1"/>
      <c r="X19" s="1"/>
      <c r="Y19" s="1"/>
      <c r="Z19" s="1"/>
    </row>
    <row r="20" spans="1:26" x14ac:dyDescent="0.3">
      <c r="A20" s="13">
        <v>5</v>
      </c>
      <c r="B20" s="1">
        <v>2</v>
      </c>
      <c r="C20" s="14">
        <f t="shared" si="2"/>
        <v>10</v>
      </c>
      <c r="D20" s="15">
        <v>10</v>
      </c>
      <c r="E20" s="1">
        <v>13</v>
      </c>
      <c r="F20" s="16">
        <f t="shared" si="3"/>
        <v>130</v>
      </c>
      <c r="G20" s="7"/>
      <c r="H20" s="7" t="s">
        <v>6</v>
      </c>
      <c r="I20" s="2" t="s">
        <v>167</v>
      </c>
      <c r="J20" s="8">
        <v>-180</v>
      </c>
      <c r="K20" s="9">
        <v>-25</v>
      </c>
      <c r="L20" s="10">
        <f>'06-04'!$K20+('06-04'!$J20/90)</f>
        <v>-27</v>
      </c>
      <c r="M20" s="3"/>
      <c r="N20" s="13">
        <v>5</v>
      </c>
      <c r="O20" s="1">
        <v>1</v>
      </c>
      <c r="P20" s="14">
        <f t="shared" si="4"/>
        <v>5</v>
      </c>
      <c r="Q20" s="15">
        <v>10</v>
      </c>
      <c r="R20" s="1"/>
      <c r="S20" s="16">
        <f t="shared" si="5"/>
        <v>0</v>
      </c>
      <c r="T20" s="1"/>
      <c r="U20" s="1"/>
      <c r="V20" s="1"/>
      <c r="W20" s="1"/>
      <c r="X20" s="1"/>
      <c r="Y20" s="1"/>
      <c r="Z20" s="1"/>
    </row>
    <row r="21" spans="1:26" x14ac:dyDescent="0.3">
      <c r="A21" s="13">
        <v>10</v>
      </c>
      <c r="B21" s="1">
        <v>53</v>
      </c>
      <c r="C21" s="14">
        <f t="shared" si="2"/>
        <v>530</v>
      </c>
      <c r="D21" s="15">
        <v>20</v>
      </c>
      <c r="E21" s="1">
        <v>0</v>
      </c>
      <c r="F21" s="16">
        <f t="shared" si="3"/>
        <v>0</v>
      </c>
      <c r="G21" s="7"/>
      <c r="H21" s="7" t="s">
        <v>40</v>
      </c>
      <c r="I21" s="2" t="s">
        <v>15</v>
      </c>
      <c r="J21" s="8"/>
      <c r="K21" s="9">
        <v>-40</v>
      </c>
      <c r="L21" s="10">
        <f>'06-04'!$K21+('06-04'!$J21/90)</f>
        <v>-40</v>
      </c>
      <c r="M21" s="3"/>
      <c r="N21" s="13">
        <v>10</v>
      </c>
      <c r="O21" s="1">
        <v>28</v>
      </c>
      <c r="P21" s="14">
        <f t="shared" si="4"/>
        <v>280</v>
      </c>
      <c r="Q21" s="15">
        <v>20</v>
      </c>
      <c r="R21" s="1"/>
      <c r="S21" s="16">
        <f t="shared" si="5"/>
        <v>0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20</v>
      </c>
      <c r="B22" s="1">
        <v>41</v>
      </c>
      <c r="C22" s="14">
        <f t="shared" si="2"/>
        <v>820</v>
      </c>
      <c r="D22" s="15">
        <v>50</v>
      </c>
      <c r="E22" s="1">
        <v>4</v>
      </c>
      <c r="F22" s="16">
        <f t="shared" si="3"/>
        <v>200</v>
      </c>
      <c r="G22" s="7"/>
      <c r="H22" s="7" t="s">
        <v>6</v>
      </c>
      <c r="I22" s="2" t="s">
        <v>15</v>
      </c>
      <c r="J22" s="8"/>
      <c r="K22" s="9">
        <v>31</v>
      </c>
      <c r="L22" s="10">
        <f>'06-04'!$K22+('06-04'!$J22/90)</f>
        <v>31</v>
      </c>
      <c r="M22" s="3"/>
      <c r="N22" s="13">
        <v>20</v>
      </c>
      <c r="O22" s="1">
        <v>30</v>
      </c>
      <c r="P22" s="14">
        <f t="shared" si="4"/>
        <v>600</v>
      </c>
      <c r="Q22" s="15">
        <v>50</v>
      </c>
      <c r="R22" s="1">
        <v>1</v>
      </c>
      <c r="S22" s="16">
        <f t="shared" si="5"/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50</v>
      </c>
      <c r="B23" s="1">
        <v>4</v>
      </c>
      <c r="C23" s="14">
        <f t="shared" si="2"/>
        <v>200</v>
      </c>
      <c r="D23" s="15">
        <v>100</v>
      </c>
      <c r="E23" s="1">
        <v>27</v>
      </c>
      <c r="F23" s="16">
        <f t="shared" si="3"/>
        <v>2700</v>
      </c>
      <c r="G23" s="7"/>
      <c r="H23" s="7" t="s">
        <v>28</v>
      </c>
      <c r="I23" s="11" t="s">
        <v>35</v>
      </c>
      <c r="J23" s="8">
        <v>-300</v>
      </c>
      <c r="K23" s="9"/>
      <c r="L23" s="10">
        <f>'06-04'!$K23+('06-04'!$J23/90)</f>
        <v>-3.3333333333333335</v>
      </c>
      <c r="M23" s="3"/>
      <c r="N23" s="13">
        <v>50</v>
      </c>
      <c r="O23" s="1">
        <v>1</v>
      </c>
      <c r="P23" s="14">
        <f t="shared" si="4"/>
        <v>50</v>
      </c>
      <c r="Q23" s="15">
        <v>100</v>
      </c>
      <c r="R23" s="1">
        <v>1</v>
      </c>
      <c r="S23" s="16">
        <f t="shared" si="5"/>
        <v>100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100</v>
      </c>
      <c r="B24" s="1">
        <v>7</v>
      </c>
      <c r="C24" s="14">
        <f t="shared" si="2"/>
        <v>700</v>
      </c>
      <c r="D24" s="12" t="s">
        <v>11</v>
      </c>
      <c r="E24" s="12"/>
      <c r="F24" s="17">
        <f>SUM(F19:F23)</f>
        <v>3170</v>
      </c>
      <c r="G24" s="7"/>
      <c r="H24" s="7" t="s">
        <v>6</v>
      </c>
      <c r="I24" s="2" t="s">
        <v>168</v>
      </c>
      <c r="J24" s="8"/>
      <c r="K24" s="9">
        <v>120</v>
      </c>
      <c r="L24" s="10">
        <f>'06-04'!$K24+('06-04'!$J24/90)</f>
        <v>120</v>
      </c>
      <c r="M24" s="3"/>
      <c r="N24" s="13">
        <v>100</v>
      </c>
      <c r="O24" s="1">
        <v>1</v>
      </c>
      <c r="P24" s="14">
        <f t="shared" si="4"/>
        <v>100</v>
      </c>
      <c r="Q24" s="12" t="s">
        <v>11</v>
      </c>
      <c r="R24" s="12"/>
      <c r="S24" s="17">
        <f>SUM(S19:S23)</f>
        <v>150</v>
      </c>
      <c r="T24" s="1"/>
      <c r="U24" s="1"/>
      <c r="V24" s="1"/>
      <c r="W24" s="1"/>
      <c r="X24" s="1"/>
      <c r="Y24" s="1"/>
      <c r="Z24" s="1"/>
    </row>
    <row r="25" spans="1:26" x14ac:dyDescent="0.3">
      <c r="A25" s="12" t="s">
        <v>11</v>
      </c>
      <c r="B25" s="12"/>
      <c r="C25" s="6">
        <f>SUM(C19:C24)</f>
        <v>2261</v>
      </c>
      <c r="D25" s="1"/>
      <c r="E25" s="1"/>
      <c r="F25" s="1"/>
      <c r="G25" s="1"/>
      <c r="H25" s="7" t="s">
        <v>6</v>
      </c>
      <c r="I25" s="2" t="s">
        <v>169</v>
      </c>
      <c r="J25" s="8">
        <v>300</v>
      </c>
      <c r="K25" s="9"/>
      <c r="L25" s="10">
        <f>'06-04'!$K25+('06-04'!$J25/90)</f>
        <v>3.3333333333333335</v>
      </c>
      <c r="M25" s="3"/>
      <c r="N25" s="12" t="s">
        <v>11</v>
      </c>
      <c r="O25" s="12"/>
      <c r="P25" s="6">
        <f>SUM(P19:P24)</f>
        <v>1044</v>
      </c>
      <c r="Q25" s="1"/>
      <c r="R25" s="1"/>
      <c r="S25" s="8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>
        <v>0</v>
      </c>
      <c r="C26" s="18"/>
      <c r="D26" s="237" t="s">
        <v>21</v>
      </c>
      <c r="E26" s="238"/>
      <c r="F26" s="17">
        <f t="array" aca="1" ref="F26" ca="1">INDIRECT("'"&amp;$A$16&amp;"'!J13")+J1</f>
        <v>2180</v>
      </c>
      <c r="G26" s="1"/>
      <c r="H26" s="7" t="s">
        <v>6</v>
      </c>
      <c r="I26" s="2" t="s">
        <v>170</v>
      </c>
      <c r="J26" s="8"/>
      <c r="K26" s="9">
        <v>50</v>
      </c>
      <c r="L26" s="10">
        <f>'06-04'!$K26+('06-04'!$J26/90)</f>
        <v>50</v>
      </c>
      <c r="M26" s="3"/>
      <c r="N26" s="1"/>
      <c r="O26" s="1"/>
      <c r="P26" s="18"/>
      <c r="Q26" s="237" t="s">
        <v>21</v>
      </c>
      <c r="R26" s="238"/>
      <c r="S26" s="17">
        <f>SUM('06-04'!$J$19:$J$129)</f>
        <v>10765</v>
      </c>
      <c r="T26" s="1"/>
      <c r="U26" s="1"/>
      <c r="V26" s="1"/>
      <c r="W26" s="1"/>
      <c r="X26" s="1"/>
      <c r="Y26" s="1"/>
      <c r="Z26" s="1"/>
    </row>
    <row r="27" spans="1:26" x14ac:dyDescent="0.3">
      <c r="A27" s="237" t="s">
        <v>23</v>
      </c>
      <c r="B27" s="238"/>
      <c r="C27" s="6">
        <f t="array" aca="1" ref="C27" ca="1">INDIRECT("'"&amp;$A$16&amp;"'!K13")+K1</f>
        <v>1188</v>
      </c>
      <c r="D27" s="1"/>
      <c r="E27" s="1"/>
      <c r="F27" s="8"/>
      <c r="G27" s="1"/>
      <c r="H27" s="7" t="s">
        <v>6</v>
      </c>
      <c r="I27" s="2" t="s">
        <v>29</v>
      </c>
      <c r="J27" s="8">
        <v>-300</v>
      </c>
      <c r="K27" s="9"/>
      <c r="L27" s="10">
        <f>'06-04'!$K27+('06-04'!$J27/90)</f>
        <v>-3.3333333333333335</v>
      </c>
      <c r="M27" s="3"/>
      <c r="N27" s="237" t="s">
        <v>23</v>
      </c>
      <c r="O27" s="238"/>
      <c r="P27" s="6">
        <f>SUM('06-04'!$K$19:$K$129)</f>
        <v>1413</v>
      </c>
      <c r="Q27" s="1"/>
      <c r="R27" s="1"/>
      <c r="S27" s="8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8"/>
      <c r="D28" s="12" t="s">
        <v>25</v>
      </c>
      <c r="E28" s="12"/>
      <c r="F28" s="17">
        <f t="array" aca="1" ref="F28" ca="1">F24-F26-INDIRECT("'"&amp;$A$16&amp;"'!f20")</f>
        <v>0</v>
      </c>
      <c r="G28" s="1"/>
      <c r="H28" s="7" t="s">
        <v>6</v>
      </c>
      <c r="I28" s="2" t="s">
        <v>15</v>
      </c>
      <c r="J28" s="8">
        <v>-100</v>
      </c>
      <c r="K28" s="9">
        <v>5</v>
      </c>
      <c r="L28" s="10">
        <f>'06-04'!$K28+('06-04'!$J28/90)</f>
        <v>3.8888888888888888</v>
      </c>
      <c r="M28" s="3"/>
      <c r="N28" s="1"/>
      <c r="O28" s="1"/>
      <c r="P28" s="18"/>
      <c r="Q28" s="12" t="s">
        <v>25</v>
      </c>
      <c r="R28" s="12"/>
      <c r="S28" s="17">
        <f>S24-S26-F24</f>
        <v>-13785</v>
      </c>
      <c r="T28" s="1"/>
      <c r="U28" s="1"/>
      <c r="V28" s="1"/>
      <c r="W28" s="1"/>
      <c r="X28" s="1"/>
      <c r="Y28" s="1"/>
      <c r="Z28" s="1"/>
    </row>
    <row r="29" spans="1:26" x14ac:dyDescent="0.3">
      <c r="A29" s="12" t="s">
        <v>25</v>
      </c>
      <c r="B29" s="12"/>
      <c r="C29" s="6">
        <f t="array" aca="1" ref="C29" ca="1">C25-C27-INDIRECT("'"&amp;$A$16&amp;"'!c21")</f>
        <v>0</v>
      </c>
      <c r="D29" s="1"/>
      <c r="E29" s="1"/>
      <c r="F29" s="1"/>
      <c r="G29" s="1"/>
      <c r="H29" s="7" t="s">
        <v>6</v>
      </c>
      <c r="I29" s="2" t="s">
        <v>171</v>
      </c>
      <c r="J29" s="8"/>
      <c r="K29" s="9">
        <v>48</v>
      </c>
      <c r="L29" s="10">
        <f>'06-04'!$K29+('06-04'!$J29/90)</f>
        <v>48</v>
      </c>
      <c r="M29" s="3"/>
      <c r="N29" s="12" t="s">
        <v>25</v>
      </c>
      <c r="O29" s="12"/>
      <c r="P29" s="6">
        <f>P25-P27-C25</f>
        <v>-2630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7"/>
      <c r="D30" s="7"/>
      <c r="E30" s="1"/>
      <c r="F30" s="7"/>
      <c r="G30" s="1"/>
      <c r="H30" s="7" t="s">
        <v>6</v>
      </c>
      <c r="I30" s="19" t="s">
        <v>121</v>
      </c>
      <c r="J30" s="8">
        <v>100</v>
      </c>
      <c r="K30" s="9"/>
      <c r="L30" s="10">
        <f>'06-04'!$K30+('06-04'!$J30/90)</f>
        <v>1.1111111111111112</v>
      </c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7"/>
      <c r="D31" s="7"/>
      <c r="E31" s="1"/>
      <c r="F31" s="7"/>
      <c r="G31" s="1"/>
      <c r="H31" s="7" t="s">
        <v>6</v>
      </c>
      <c r="I31" s="19" t="s">
        <v>172</v>
      </c>
      <c r="J31" s="8">
        <v>100</v>
      </c>
      <c r="K31" s="9"/>
      <c r="L31" s="10">
        <f>'06-04'!$K31+('06-04'!$J31/90)</f>
        <v>1.1111111111111112</v>
      </c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7"/>
      <c r="D32" s="7"/>
      <c r="E32" s="1"/>
      <c r="F32" s="7"/>
      <c r="G32" s="1"/>
      <c r="H32" s="7" t="s">
        <v>6</v>
      </c>
      <c r="I32" s="2" t="s">
        <v>173</v>
      </c>
      <c r="J32" s="8">
        <v>270</v>
      </c>
      <c r="K32" s="9"/>
      <c r="L32" s="10">
        <f>'06-04'!$K32+('06-04'!$J32/90)</f>
        <v>3</v>
      </c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9"/>
      <c r="B33" s="9"/>
      <c r="C33" s="7"/>
      <c r="D33" s="7"/>
      <c r="E33" s="1"/>
      <c r="F33" s="7"/>
      <c r="G33" s="1"/>
      <c r="H33" s="7" t="s">
        <v>6</v>
      </c>
      <c r="I33" s="19" t="s">
        <v>174</v>
      </c>
      <c r="J33" s="8">
        <v>340</v>
      </c>
      <c r="K33" s="9"/>
      <c r="L33" s="10">
        <f>'06-04'!$K33+('06-04'!$J33/90)</f>
        <v>3.7777777777777777</v>
      </c>
      <c r="M33" s="3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9"/>
      <c r="B34" s="9"/>
      <c r="C34" s="7"/>
      <c r="D34" s="1"/>
      <c r="E34" s="1"/>
      <c r="F34" s="7"/>
      <c r="G34" s="1"/>
      <c r="H34" s="7" t="s">
        <v>6</v>
      </c>
      <c r="I34" s="19" t="s">
        <v>175</v>
      </c>
      <c r="J34" s="8">
        <v>360</v>
      </c>
      <c r="K34" s="9"/>
      <c r="L34" s="10">
        <f>'06-04'!$K34+('06-04'!$J34/90)</f>
        <v>4</v>
      </c>
      <c r="M34" s="3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9"/>
      <c r="C35" s="7"/>
      <c r="D35" s="1"/>
      <c r="E35" s="1"/>
      <c r="F35" s="1"/>
      <c r="G35" s="1"/>
      <c r="H35" s="7" t="s">
        <v>6</v>
      </c>
      <c r="I35" s="19" t="s">
        <v>176</v>
      </c>
      <c r="J35" s="8"/>
      <c r="K35" s="9">
        <v>192</v>
      </c>
      <c r="L35" s="10">
        <f>'06-04'!$K35+('06-04'!$J35/90)</f>
        <v>192</v>
      </c>
      <c r="M35" s="3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9"/>
      <c r="C36" s="1"/>
      <c r="D36" s="1"/>
      <c r="E36" s="1"/>
      <c r="F36" s="3"/>
      <c r="G36" s="1"/>
      <c r="H36" s="7" t="s">
        <v>40</v>
      </c>
      <c r="I36" s="2" t="s">
        <v>176</v>
      </c>
      <c r="J36" s="8"/>
      <c r="K36" s="9">
        <v>-192</v>
      </c>
      <c r="L36" s="10">
        <f>'06-04'!$K36+('06-04'!$J36/90)</f>
        <v>-192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3"/>
      <c r="D37" s="1"/>
      <c r="E37" s="1"/>
      <c r="F37" s="1"/>
      <c r="G37" s="1"/>
      <c r="H37" s="7" t="s">
        <v>6</v>
      </c>
      <c r="I37" s="2" t="s">
        <v>177</v>
      </c>
      <c r="J37" s="8">
        <v>-100</v>
      </c>
      <c r="K37" s="9">
        <v>65</v>
      </c>
      <c r="L37" s="10">
        <f>'06-04'!$K37+('06-04'!$J37/90)</f>
        <v>63.888888888888886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1"/>
      <c r="D38" s="1"/>
      <c r="E38" s="1"/>
      <c r="F38" s="3"/>
      <c r="G38" s="1"/>
      <c r="H38" s="7" t="s">
        <v>6</v>
      </c>
      <c r="I38" s="2" t="s">
        <v>178</v>
      </c>
      <c r="J38" s="8"/>
      <c r="K38" s="9">
        <v>30</v>
      </c>
      <c r="L38" s="10">
        <f>'06-04'!$K38+('06-04'!$J38/90)</f>
        <v>30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3"/>
      <c r="D39" s="1"/>
      <c r="E39" s="1"/>
      <c r="F39" s="1"/>
      <c r="G39" s="1"/>
      <c r="H39" s="7" t="s">
        <v>6</v>
      </c>
      <c r="I39" s="2" t="s">
        <v>179</v>
      </c>
      <c r="J39" s="8">
        <v>-270</v>
      </c>
      <c r="K39" s="9">
        <v>-20</v>
      </c>
      <c r="L39" s="10">
        <f>'06-04'!$K39+('06-04'!$J39/90)</f>
        <v>-23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1"/>
      <c r="D40" s="1"/>
      <c r="E40" s="1"/>
      <c r="F40" s="1"/>
      <c r="G40" s="1"/>
      <c r="H40" s="7" t="s">
        <v>6</v>
      </c>
      <c r="I40" s="2" t="s">
        <v>180</v>
      </c>
      <c r="J40" s="8">
        <v>200</v>
      </c>
      <c r="K40" s="9"/>
      <c r="L40" s="10">
        <f>'06-04'!$K40+('06-04'!$J40/90)</f>
        <v>2.2222222222222223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1"/>
      <c r="G41" s="1"/>
      <c r="H41" s="7" t="s">
        <v>6</v>
      </c>
      <c r="I41" s="2" t="s">
        <v>181</v>
      </c>
      <c r="J41" s="8"/>
      <c r="K41" s="9">
        <v>45</v>
      </c>
      <c r="L41" s="10">
        <f>'06-04'!$K41+('06-04'!$J41/90)</f>
        <v>45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1"/>
      <c r="D42" s="1"/>
      <c r="E42" s="1"/>
      <c r="F42" s="1"/>
      <c r="G42" s="1"/>
      <c r="H42" s="7" t="s">
        <v>6</v>
      </c>
      <c r="I42" s="2" t="s">
        <v>180</v>
      </c>
      <c r="J42" s="8">
        <v>180</v>
      </c>
      <c r="K42" s="9"/>
      <c r="L42" s="10">
        <f>'06-04'!$K42+('06-04'!$J42/90)</f>
        <v>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182</v>
      </c>
      <c r="J43" s="8">
        <v>100</v>
      </c>
      <c r="K43" s="9">
        <v>10</v>
      </c>
      <c r="L43" s="10">
        <f>'06-04'!$K43+('06-04'!$J43/90)</f>
        <v>11.111111111111111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33</v>
      </c>
      <c r="J44" s="8">
        <v>30</v>
      </c>
      <c r="K44" s="9"/>
      <c r="L44" s="10">
        <f>'06-04'!$K44+('06-04'!$J44/90)</f>
        <v>0.33333333333333331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183</v>
      </c>
      <c r="J45" s="8">
        <v>-270</v>
      </c>
      <c r="K45" s="9">
        <v>10</v>
      </c>
      <c r="L45" s="10">
        <f>'06-04'!$K45+('06-04'!$J45/90)</f>
        <v>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15</v>
      </c>
      <c r="J46" s="8">
        <v>-200</v>
      </c>
      <c r="K46" s="9">
        <v>20</v>
      </c>
      <c r="L46" s="10">
        <f>'06-04'!$K46+('06-04'!$J46/90)</f>
        <v>17.777777777777779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164</v>
      </c>
      <c r="J47" s="8">
        <v>400</v>
      </c>
      <c r="K47" s="9"/>
      <c r="L47" s="10">
        <f>'06-04'!$K47+('06-04'!$J47/90)</f>
        <v>4.4444444444444446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121</v>
      </c>
      <c r="J48" s="8"/>
      <c r="K48" s="9">
        <v>1</v>
      </c>
      <c r="L48" s="10">
        <f>'06-04'!$K48+('06-04'!$J48/90)</f>
        <v>1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9"/>
      <c r="D49" s="9"/>
      <c r="E49" s="9"/>
      <c r="F49" s="9"/>
      <c r="G49" s="9"/>
      <c r="H49" s="7" t="s">
        <v>6</v>
      </c>
      <c r="I49" s="2" t="s">
        <v>184</v>
      </c>
      <c r="J49" s="8"/>
      <c r="K49" s="9">
        <v>5</v>
      </c>
      <c r="L49" s="10">
        <f>'06-04'!$K49+('06-04'!$J49/90)</f>
        <v>5</v>
      </c>
      <c r="M49" s="3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9"/>
      <c r="D50" s="9"/>
      <c r="E50" s="9"/>
      <c r="F50" s="9"/>
      <c r="G50" s="9"/>
      <c r="H50" s="7" t="s">
        <v>6</v>
      </c>
      <c r="I50" s="2" t="s">
        <v>46</v>
      </c>
      <c r="J50" s="8"/>
      <c r="K50" s="9">
        <v>10</v>
      </c>
      <c r="L50" s="10">
        <f>'06-04'!$K50+('06-04'!$J50/90)</f>
        <v>10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9"/>
      <c r="D51" s="9"/>
      <c r="E51" s="9"/>
      <c r="F51" s="9"/>
      <c r="G51" s="9"/>
      <c r="H51" s="7" t="s">
        <v>6</v>
      </c>
      <c r="I51" s="2" t="s">
        <v>185</v>
      </c>
      <c r="J51" s="8">
        <v>210</v>
      </c>
      <c r="K51" s="9">
        <v>10</v>
      </c>
      <c r="L51" s="10">
        <f>'06-04'!$K51+('06-04'!$J51/90)</f>
        <v>12.333333333333334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186</v>
      </c>
      <c r="J52" s="8">
        <v>30</v>
      </c>
      <c r="K52" s="9"/>
      <c r="L52" s="10">
        <f>'06-04'!$K52+('06-04'!$J52/90)</f>
        <v>0.33333333333333331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121</v>
      </c>
      <c r="J53" s="8">
        <v>100</v>
      </c>
      <c r="K53" s="9"/>
      <c r="L53" s="10">
        <f>'06-04'!$K53+('06-04'!$J53/90)</f>
        <v>1.1111111111111112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187</v>
      </c>
      <c r="J54" s="8">
        <v>100</v>
      </c>
      <c r="K54" s="9"/>
      <c r="L54" s="10">
        <f>'06-04'!$K54+('06-04'!$J54/90)</f>
        <v>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15</v>
      </c>
      <c r="J55" s="8">
        <v>220</v>
      </c>
      <c r="K55" s="9"/>
      <c r="L55" s="10">
        <f>'06-04'!$K55+('06-04'!$J55/90)</f>
        <v>2.4444444444444446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188</v>
      </c>
      <c r="J56" s="8">
        <v>100</v>
      </c>
      <c r="K56" s="9"/>
      <c r="L56" s="10">
        <f>'06-04'!$K56+('06-04'!$J56/90)</f>
        <v>1.1111111111111112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 t="s">
        <v>176</v>
      </c>
      <c r="J57" s="8"/>
      <c r="K57" s="9">
        <v>-20</v>
      </c>
      <c r="L57" s="10">
        <f>'06-04'!$K57+('06-04'!$J57/90)</f>
        <v>-20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147</v>
      </c>
      <c r="J58" s="8"/>
      <c r="K58" s="9">
        <v>2</v>
      </c>
      <c r="L58" s="10">
        <f>'06-04'!$K58+('06-04'!$J58/90)</f>
        <v>2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189</v>
      </c>
      <c r="J59" s="8"/>
      <c r="K59" s="9">
        <v>35</v>
      </c>
      <c r="L59" s="10">
        <f>'06-04'!$K59+('06-04'!$J59/90)</f>
        <v>35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190</v>
      </c>
      <c r="J60" s="8"/>
      <c r="K60" s="9">
        <v>35</v>
      </c>
      <c r="L60" s="10">
        <f>'06-04'!$K60+('06-04'!$J60/90)</f>
        <v>35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56</v>
      </c>
      <c r="J61" s="8">
        <v>100</v>
      </c>
      <c r="K61" s="9">
        <v>32</v>
      </c>
      <c r="L61" s="10">
        <f>'06-04'!$K61+('06-04'!$J61/90)</f>
        <v>33.111111111111114</v>
      </c>
      <c r="M61" s="3"/>
      <c r="N61" s="9" t="s">
        <v>191</v>
      </c>
      <c r="O61" s="9"/>
      <c r="P61" s="6">
        <v>2725</v>
      </c>
      <c r="Q61" s="9"/>
      <c r="R61" s="9"/>
      <c r="S61" s="17">
        <v>4540</v>
      </c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8"/>
      <c r="E62" s="9"/>
      <c r="F62" s="9"/>
      <c r="G62" s="9"/>
      <c r="H62" s="7" t="s">
        <v>6</v>
      </c>
      <c r="I62" s="2" t="s">
        <v>15</v>
      </c>
      <c r="J62" s="21">
        <v>100</v>
      </c>
      <c r="K62" s="22"/>
      <c r="L62" s="10">
        <f>'06-04'!$K62+('06-04'!$J62/90)</f>
        <v>1.1111111111111112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8"/>
      <c r="E63" s="9"/>
      <c r="F63" s="9"/>
      <c r="G63" s="9"/>
      <c r="H63" s="7" t="s">
        <v>6</v>
      </c>
      <c r="I63" s="2" t="s">
        <v>192</v>
      </c>
      <c r="J63" s="23"/>
      <c r="K63" s="24">
        <v>18</v>
      </c>
      <c r="L63" s="10">
        <f>'06-04'!$K63+('06-04'!$J63/90)</f>
        <v>18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8"/>
      <c r="E64" s="9"/>
      <c r="F64" s="9"/>
      <c r="G64" s="9"/>
      <c r="H64" s="7" t="s">
        <v>6</v>
      </c>
      <c r="I64" s="2" t="s">
        <v>193</v>
      </c>
      <c r="J64" s="21"/>
      <c r="K64" s="22">
        <v>40</v>
      </c>
      <c r="L64" s="10">
        <f>'06-04'!$K64+('06-04'!$J64/90)</f>
        <v>40</v>
      </c>
      <c r="M64" s="3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 t="s">
        <v>194</v>
      </c>
      <c r="J65" s="23">
        <v>180</v>
      </c>
      <c r="K65" s="24">
        <v>100</v>
      </c>
      <c r="L65" s="10">
        <f>'06-04'!$K65+('06-04'!$J65/90)</f>
        <v>102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 t="s">
        <v>194</v>
      </c>
      <c r="J66" s="21">
        <v>-720</v>
      </c>
      <c r="K66" s="22">
        <v>10</v>
      </c>
      <c r="L66" s="10">
        <f>'06-04'!$K66+('06-04'!$J66/90)</f>
        <v>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7" t="s">
        <v>6</v>
      </c>
      <c r="I67" s="2" t="s">
        <v>195</v>
      </c>
      <c r="J67" s="8">
        <v>175</v>
      </c>
      <c r="K67" s="9">
        <v>10</v>
      </c>
      <c r="L67" s="10">
        <f>'06-04'!$K67+('06-04'!$J67/90)</f>
        <v>11.944444444444445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7" t="s">
        <v>6</v>
      </c>
      <c r="I68" s="2"/>
      <c r="J68" s="8">
        <v>-800</v>
      </c>
      <c r="K68" s="9">
        <v>10</v>
      </c>
      <c r="L68" s="10">
        <f>'06-04'!$K68+('06-04'!$J68/90)</f>
        <v>1.1111111111111107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7" t="s">
        <v>6</v>
      </c>
      <c r="I69" s="2" t="s">
        <v>196</v>
      </c>
      <c r="J69" s="8">
        <v>295</v>
      </c>
      <c r="K69" s="9">
        <v>70</v>
      </c>
      <c r="L69" s="10">
        <f>'06-04'!$K69+('06-04'!$J69/90)</f>
        <v>73.277777777777771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 t="s">
        <v>197</v>
      </c>
      <c r="J70" s="8">
        <v>-315</v>
      </c>
      <c r="K70" s="9">
        <v>30</v>
      </c>
      <c r="L70" s="10">
        <f>'06-04'!$K70+('06-04'!$J70/90)</f>
        <v>26.5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350</v>
      </c>
      <c r="K71" s="9"/>
      <c r="L71" s="10">
        <f>'06-04'!$K71+('06-04'!$J71/90)</f>
        <v>3.8888888888888888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/>
      <c r="J72" s="8">
        <v>330</v>
      </c>
      <c r="K72" s="9"/>
      <c r="L72" s="10">
        <f>'06-04'!$K72+('06-04'!$J72/90)</f>
        <v>3.6666666666666665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/>
      <c r="J73" s="8">
        <v>285</v>
      </c>
      <c r="K73" s="9">
        <v>50</v>
      </c>
      <c r="L73" s="10">
        <f>'06-04'!$K73+('06-04'!$J73/90)</f>
        <v>53.166666666666664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15</v>
      </c>
      <c r="L74" s="10">
        <f>'06-04'!$K74+('06-04'!$J74/90)</f>
        <v>15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8"/>
      <c r="K75" s="9">
        <v>100</v>
      </c>
      <c r="L75" s="10">
        <f>'06-04'!$K75+('06-04'!$J75/90)</f>
        <v>100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/>
      <c r="J76" s="8">
        <v>-270</v>
      </c>
      <c r="K76" s="9">
        <v>100</v>
      </c>
      <c r="L76" s="10">
        <f>'06-04'!$K76+('06-04'!$J76/90)</f>
        <v>97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/>
      <c r="J77" s="8"/>
      <c r="K77" s="9">
        <v>35</v>
      </c>
      <c r="L77" s="10">
        <f>'06-04'!$K77+('06-04'!$J77/90)</f>
        <v>35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300</v>
      </c>
      <c r="K78" s="9"/>
      <c r="L78" s="10">
        <f>'06-04'!$K78+('06-04'!$J78/90)</f>
        <v>3.3333333333333335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/>
      <c r="J79" s="8">
        <v>20</v>
      </c>
      <c r="K79" s="9"/>
      <c r="L79" s="10">
        <f>'06-04'!$K79+('06-04'!$J79/90)</f>
        <v>0.22222222222222221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15</v>
      </c>
      <c r="L80" s="10">
        <f>'06-04'!$K80+('06-04'!$J80/90)</f>
        <v>15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1930</v>
      </c>
      <c r="K81" s="9"/>
      <c r="L81" s="10">
        <f>'06-04'!$K81+('06-04'!$J81/90)</f>
        <v>21.444444444444443</v>
      </c>
      <c r="M81" s="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5</v>
      </c>
      <c r="L82" s="10">
        <f>'06-04'!$K82+('06-04'!$J82/90)</f>
        <v>5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200</v>
      </c>
      <c r="K83" s="9"/>
      <c r="L83" s="10">
        <f>'06-04'!$K83+('06-04'!$J83/90)</f>
        <v>2.2222222222222223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160</v>
      </c>
      <c r="K84" s="9"/>
      <c r="L84" s="10">
        <f>'06-04'!$K84+('06-04'!$J84/90)</f>
        <v>1.7777777777777777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2300</v>
      </c>
      <c r="K85" s="9"/>
      <c r="L85" s="10">
        <f>'06-04'!$K85+('06-04'!$J85/90)</f>
        <v>25.555555555555557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200</v>
      </c>
      <c r="K86" s="9"/>
      <c r="L86" s="10">
        <f>'06-04'!$K86+('06-04'!$J86/90)</f>
        <v>2.2222222222222223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-225</v>
      </c>
      <c r="K87" s="9">
        <v>10</v>
      </c>
      <c r="L87" s="10">
        <f>'06-04'!$K87+('06-04'!$J87/90)</f>
        <v>7.5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70</v>
      </c>
      <c r="K88" s="9"/>
      <c r="L88" s="10">
        <f>'06-04'!$K88+('06-04'!$J88/90)</f>
        <v>0.77777777777777779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50</v>
      </c>
      <c r="K89" s="9"/>
      <c r="L89" s="10">
        <f>'06-04'!$K89+('06-04'!$J89/90)</f>
        <v>0.55555555555555558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30</v>
      </c>
      <c r="K90" s="9">
        <v>2</v>
      </c>
      <c r="L90" s="10">
        <f>'06-04'!$K90+('06-04'!$J90/90)</f>
        <v>2.3333333333333335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10</v>
      </c>
      <c r="L91" s="10">
        <f>'06-04'!$K91+('06-04'!$J91/90)</f>
        <v>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1400</v>
      </c>
      <c r="K92" s="9">
        <v>5</v>
      </c>
      <c r="L92" s="10">
        <f>'06-04'!$K92+('06-04'!$J92/90)</f>
        <v>20.555555555555557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307</v>
      </c>
      <c r="L93" s="10">
        <f>'06-04'!$K93+('06-04'!$J93/90)</f>
        <v>307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-307</v>
      </c>
      <c r="L94" s="10">
        <f>'06-04'!$K94+('06-04'!$J94/90)</f>
        <v>-307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15</v>
      </c>
      <c r="L95" s="10">
        <f>'06-04'!$K95+('06-04'!$J95/90)</f>
        <v>15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60</v>
      </c>
      <c r="K96" s="9"/>
      <c r="L96" s="10">
        <f>'06-04'!$K96+('06-04'!$J96/90)</f>
        <v>0.66666666666666663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5</v>
      </c>
      <c r="L97" s="10">
        <f>'06-04'!$K97+('06-04'!$J97/90)</f>
        <v>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40</v>
      </c>
      <c r="L98" s="10">
        <f>'06-04'!$K98+('06-04'!$J98/90)</f>
        <v>40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150</v>
      </c>
      <c r="K99" s="9"/>
      <c r="L99" s="10">
        <f>'06-04'!$K99+('06-04'!$J99/90)</f>
        <v>1.6666666666666667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28</v>
      </c>
      <c r="I100" s="2"/>
      <c r="J100" s="8">
        <v>-50</v>
      </c>
      <c r="K100" s="9"/>
      <c r="L100" s="10">
        <f>'06-04'!$K100+('06-04'!$J100/90)</f>
        <v>-0.55555555555555558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400</v>
      </c>
      <c r="K101" s="9"/>
      <c r="L101" s="10">
        <f>'06-04'!$K101+('06-04'!$J101/90)</f>
        <v>4.4444444444444446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960</v>
      </c>
      <c r="K102" s="9"/>
      <c r="L102" s="10">
        <f>'06-04'!$K102+('06-04'!$J102/90)</f>
        <v>10.666666666666666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400</v>
      </c>
      <c r="K103" s="9"/>
      <c r="L103" s="10">
        <f>'06-04'!$K103+('06-04'!$J103/90)</f>
        <v>4.4444444444444446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34</v>
      </c>
      <c r="L104" s="10">
        <f>'06-04'!$K104+('06-04'!$J104/90)</f>
        <v>34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40</v>
      </c>
      <c r="L105" s="10">
        <f>'06-04'!$K105+('06-04'!$J105/90)</f>
        <v>40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-360</v>
      </c>
      <c r="K106" s="9"/>
      <c r="L106" s="10">
        <f>'06-04'!$K106+('06-04'!$J106/90)</f>
        <v>-4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127</v>
      </c>
      <c r="L107" s="10">
        <f>'06-04'!$K107+('06-04'!$J107/90)</f>
        <v>127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-100</v>
      </c>
      <c r="K108" s="9">
        <v>2</v>
      </c>
      <c r="L108" s="10">
        <f>'06-04'!$K108+('06-04'!$J108/90)</f>
        <v>0.88888888888888884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/>
      <c r="L109" s="10">
        <f>'06-04'!$K109+('06-04'!$J109/90)</f>
        <v>1.1111111111111112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150</v>
      </c>
      <c r="K110" s="9"/>
      <c r="L110" s="10">
        <f>'06-04'!$K110+('06-04'!$J110/90)</f>
        <v>1.6666666666666667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320</v>
      </c>
      <c r="K111" s="9"/>
      <c r="L111" s="10">
        <f>'06-04'!$K111+('06-04'!$J111/90)</f>
        <v>3.5555555555555554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>
        <v>13</v>
      </c>
      <c r="L112" s="10">
        <f>'06-04'!$K112+('06-04'!$J112/90)</f>
        <v>14.111111111111111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100</v>
      </c>
      <c r="K113" s="9"/>
      <c r="L113" s="10">
        <f>'06-04'!$K113+('06-04'!$J113/90)</f>
        <v>1.1111111111111112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120</v>
      </c>
      <c r="K114" s="9"/>
      <c r="L114" s="10">
        <f>'06-04'!$K114+('06-04'!$J114/90)</f>
        <v>1.3333333333333333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2</v>
      </c>
      <c r="L115" s="10">
        <f>'06-04'!$K115+('06-04'!$J115/90)</f>
        <v>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450</v>
      </c>
      <c r="K116" s="9">
        <v>5</v>
      </c>
      <c r="L116" s="10">
        <f>'06-04'!$K116+('06-04'!$J116/90)</f>
        <v>10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50</v>
      </c>
      <c r="K117" s="9">
        <v>3</v>
      </c>
      <c r="L117" s="10">
        <f>'06-04'!$K117+('06-04'!$J117/90)</f>
        <v>3.5555555555555554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10</v>
      </c>
      <c r="L118" s="10">
        <f>'06-04'!$K118+('06-04'!$J118/90)</f>
        <v>10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400</v>
      </c>
      <c r="K119" s="9"/>
      <c r="L119" s="10">
        <f>'06-04'!$K119+('06-04'!$J119/90)</f>
        <v>4.4444444444444446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18</v>
      </c>
      <c r="L120" s="10">
        <f>'06-04'!$K120+('06-04'!$J120/90)</f>
        <v>18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2"/>
      <c r="J121" s="8">
        <v>-300</v>
      </c>
      <c r="K121" s="9"/>
      <c r="L121" s="10">
        <f>'06-04'!$K121+('06-04'!$J121/90)</f>
        <v>-3.3333333333333335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400</v>
      </c>
      <c r="K122" s="9"/>
      <c r="L122" s="10">
        <f>'06-04'!$K122+('06-04'!$J122/90)</f>
        <v>4.4444444444444446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'06-04'!$K123+('06-04'!$J123/90)</f>
        <v>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'06-04'!$K124+('06-04'!$J124/90)</f>
        <v>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'06-04'!$K125+('06-04'!$J125/90)</f>
        <v>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'06-04'!$K126+('06-04'!$J126/90)</f>
        <v>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'06-04'!$K127+('06-04'!$J127/90)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'06-04'!$K128+('06-04'!$J128/90)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'06-04'!$K129+('06-04'!$J129/90)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</sheetData>
  <mergeCells count="6">
    <mergeCell ref="A17:F17"/>
    <mergeCell ref="N17:S17"/>
    <mergeCell ref="D26:E26"/>
    <mergeCell ref="Q26:R26"/>
    <mergeCell ref="A27:B27"/>
    <mergeCell ref="N27:O27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Z126"/>
  <sheetViews>
    <sheetView rightToLeft="1" topLeftCell="A114" workbookViewId="0">
      <selection activeCell="C125" sqref="C12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-7720</v>
      </c>
      <c r="K1" s="3">
        <f t="shared" si="0"/>
        <v>-2625</v>
      </c>
      <c r="L1" s="3">
        <f t="shared" si="0"/>
        <v>-2710.7777777777778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/>
      <c r="J3" s="8">
        <v>-10000</v>
      </c>
      <c r="K3" s="9">
        <v>-2700</v>
      </c>
      <c r="L3" s="10">
        <f t="shared" ref="L3:L18" si="1">K3+(J3/90)</f>
        <v>-2811.1111111111113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</v>
      </c>
      <c r="L4" s="10">
        <f t="shared" si="1"/>
        <v>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220</v>
      </c>
      <c r="K5" s="9"/>
      <c r="L5" s="10">
        <f t="shared" si="1"/>
        <v>2.4444444444444446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600</v>
      </c>
      <c r="K6" s="9"/>
      <c r="L6" s="10">
        <f t="shared" si="1"/>
        <v>6.666666666666667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70</v>
      </c>
      <c r="K7" s="9"/>
      <c r="L7" s="10">
        <f t="shared" si="1"/>
        <v>0.77777777777777779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30</v>
      </c>
      <c r="L8" s="10">
        <f t="shared" si="1"/>
        <v>30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4</v>
      </c>
      <c r="L9" s="10">
        <f t="shared" si="1"/>
        <v>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10</v>
      </c>
      <c r="L10" s="10">
        <f t="shared" si="1"/>
        <v>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-350</v>
      </c>
      <c r="K11" s="9"/>
      <c r="L11" s="10">
        <f t="shared" si="1"/>
        <v>-3.8888888888888888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50</v>
      </c>
      <c r="K12" s="9"/>
      <c r="L12" s="10">
        <f t="shared" si="1"/>
        <v>0.55555555555555558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30</v>
      </c>
      <c r="L13" s="10">
        <f t="shared" si="1"/>
        <v>30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>
        <v>-350</v>
      </c>
      <c r="K14" s="9"/>
      <c r="L14" s="10">
        <f t="shared" si="1"/>
        <v>-3.8888888888888888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>
        <v>300</v>
      </c>
      <c r="K15" s="9"/>
      <c r="L15" s="10">
        <f t="shared" si="1"/>
        <v>3.3333333333333335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>
        <v>600</v>
      </c>
      <c r="K16" s="9"/>
      <c r="L16" s="10">
        <f t="shared" si="1"/>
        <v>6.666666666666667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56</v>
      </c>
      <c r="J17" s="8">
        <v>1140</v>
      </c>
      <c r="K17" s="9"/>
      <c r="L17" s="10">
        <f t="shared" si="1"/>
        <v>12.666666666666666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SUM('07-04'!$J$22:$J$126)</f>
        <v>1375</v>
      </c>
      <c r="K20" s="3">
        <f>SUM('07-04'!$K$22:$K$126)</f>
        <v>5820</v>
      </c>
      <c r="L20" s="3">
        <f>SUM('07-04'!$L$22:$L$126)</f>
        <v>5835.2777777777801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31</v>
      </c>
      <c r="F22" s="16">
        <f t="shared" ref="F22:F26" si="3">D22*E22</f>
        <v>155</v>
      </c>
      <c r="G22" s="7"/>
      <c r="H22" s="7" t="s">
        <v>6</v>
      </c>
      <c r="I22" s="2"/>
      <c r="J22" s="8">
        <v>300</v>
      </c>
      <c r="K22" s="9"/>
      <c r="L22" s="10">
        <f>'07-04'!$K22+('07-04'!$J22/90)</f>
        <v>3.3333333333333335</v>
      </c>
      <c r="M22" s="3"/>
      <c r="N22" s="13">
        <v>1</v>
      </c>
      <c r="O22" s="1">
        <v>15</v>
      </c>
      <c r="P22" s="14">
        <f t="shared" ref="P22:P27" si="4">N22*O22</f>
        <v>15</v>
      </c>
      <c r="Q22" s="15">
        <v>5</v>
      </c>
      <c r="R22" s="1">
        <v>36</v>
      </c>
      <c r="S22" s="16">
        <f t="shared" ref="S22:S26" si="5">Q22*R22</f>
        <v>180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18</v>
      </c>
      <c r="F23" s="16">
        <f t="shared" si="3"/>
        <v>180</v>
      </c>
      <c r="G23" s="7"/>
      <c r="H23" s="7" t="s">
        <v>6</v>
      </c>
      <c r="I23" s="2" t="s">
        <v>200</v>
      </c>
      <c r="J23" s="8">
        <v>-850</v>
      </c>
      <c r="K23" s="9">
        <v>20</v>
      </c>
      <c r="L23" s="10">
        <f>'07-04'!$K23+('07-04'!$J23/90)</f>
        <v>10.555555555555555</v>
      </c>
      <c r="M23" s="3"/>
      <c r="N23" s="13">
        <v>5</v>
      </c>
      <c r="O23" s="1">
        <v>0</v>
      </c>
      <c r="P23" s="14">
        <f t="shared" si="4"/>
        <v>0</v>
      </c>
      <c r="Q23" s="15">
        <v>10</v>
      </c>
      <c r="R23" s="1">
        <v>22</v>
      </c>
      <c r="S23" s="16">
        <f t="shared" si="5"/>
        <v>220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24</v>
      </c>
      <c r="F24" s="16">
        <f t="shared" si="3"/>
        <v>480</v>
      </c>
      <c r="G24" s="7"/>
      <c r="H24" s="7" t="s">
        <v>6</v>
      </c>
      <c r="I24" s="2" t="s">
        <v>201</v>
      </c>
      <c r="J24" s="8"/>
      <c r="K24" s="9">
        <v>35</v>
      </c>
      <c r="L24" s="10">
        <f>'07-04'!$K24+('07-04'!$J24/90)</f>
        <v>35</v>
      </c>
      <c r="M24" s="3"/>
      <c r="N24" s="13">
        <v>10</v>
      </c>
      <c r="O24" s="1">
        <v>24</v>
      </c>
      <c r="P24" s="14">
        <f t="shared" si="4"/>
        <v>240</v>
      </c>
      <c r="Q24" s="15">
        <v>20</v>
      </c>
      <c r="R24" s="1">
        <v>22</v>
      </c>
      <c r="S24" s="16">
        <f t="shared" si="5"/>
        <v>440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29</v>
      </c>
      <c r="C25" s="14">
        <f t="shared" si="2"/>
        <v>580</v>
      </c>
      <c r="D25" s="15">
        <v>50</v>
      </c>
      <c r="E25" s="1">
        <v>10</v>
      </c>
      <c r="F25" s="16">
        <f t="shared" si="3"/>
        <v>500</v>
      </c>
      <c r="G25" s="7"/>
      <c r="H25" s="7" t="s">
        <v>6</v>
      </c>
      <c r="I25" s="2" t="s">
        <v>202</v>
      </c>
      <c r="J25" s="8">
        <v>360</v>
      </c>
      <c r="K25" s="9"/>
      <c r="L25" s="10">
        <f>'07-04'!$K25+('07-04'!$J25/90)</f>
        <v>4</v>
      </c>
      <c r="M25" s="3"/>
      <c r="N25" s="13">
        <v>20</v>
      </c>
      <c r="O25" s="1">
        <v>27</v>
      </c>
      <c r="P25" s="14">
        <f t="shared" si="4"/>
        <v>540</v>
      </c>
      <c r="Q25" s="15">
        <v>50</v>
      </c>
      <c r="R25" s="1">
        <v>11</v>
      </c>
      <c r="S25" s="16">
        <f t="shared" si="5"/>
        <v>550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49</v>
      </c>
      <c r="F26" s="16">
        <f t="shared" si="3"/>
        <v>4900</v>
      </c>
      <c r="G26" s="7"/>
      <c r="H26" s="7" t="s">
        <v>6</v>
      </c>
      <c r="I26" s="11" t="s">
        <v>203</v>
      </c>
      <c r="J26" s="8"/>
      <c r="K26" s="9">
        <v>825</v>
      </c>
      <c r="L26" s="10">
        <f>'07-04'!$K26+('07-04'!$J26/90)</f>
        <v>825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62</v>
      </c>
      <c r="S26" s="16">
        <f t="shared" si="5"/>
        <v>6200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6215</v>
      </c>
      <c r="G27" s="7"/>
      <c r="H27" s="7" t="s">
        <v>40</v>
      </c>
      <c r="I27" s="2" t="s">
        <v>176</v>
      </c>
      <c r="J27" s="8"/>
      <c r="K27" s="9">
        <v>-825</v>
      </c>
      <c r="L27" s="10">
        <f>'07-04'!$K27+('07-04'!$J27/90)</f>
        <v>-825</v>
      </c>
      <c r="M27" s="3"/>
      <c r="N27" s="13">
        <v>100</v>
      </c>
      <c r="O27" s="1">
        <v>56</v>
      </c>
      <c r="P27" s="14">
        <f t="shared" si="4"/>
        <v>5600</v>
      </c>
      <c r="Q27" s="12" t="s">
        <v>11</v>
      </c>
      <c r="R27" s="12"/>
      <c r="S27" s="17">
        <f>SUM(S22:S26)</f>
        <v>7590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1049</v>
      </c>
      <c r="D28" s="1"/>
      <c r="E28" s="1"/>
      <c r="F28" s="1"/>
      <c r="G28" s="1"/>
      <c r="H28" s="7" t="s">
        <v>6</v>
      </c>
      <c r="I28" s="2" t="s">
        <v>204</v>
      </c>
      <c r="J28" s="8"/>
      <c r="K28" s="9">
        <v>75</v>
      </c>
      <c r="L28" s="10">
        <f>'07-04'!$K28+('07-04'!$J28/90)</f>
        <v>75</v>
      </c>
      <c r="M28" s="3"/>
      <c r="N28" s="12" t="s">
        <v>11</v>
      </c>
      <c r="O28" s="12"/>
      <c r="P28" s="6">
        <f>SUM(P22:P27)</f>
        <v>6845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INDIRECT("'"&amp;$A$19&amp;"'!J17")+J1</f>
        <v>3045</v>
      </c>
      <c r="G29" s="1"/>
      <c r="H29" s="7" t="s">
        <v>6</v>
      </c>
      <c r="I29" s="2" t="s">
        <v>196</v>
      </c>
      <c r="J29" s="8"/>
      <c r="K29" s="9">
        <v>119</v>
      </c>
      <c r="L29" s="10">
        <f>'07-04'!$K29+('07-04'!$J29/90)</f>
        <v>119</v>
      </c>
      <c r="M29" s="3"/>
      <c r="N29" s="1"/>
      <c r="O29" s="1"/>
      <c r="P29" s="18"/>
      <c r="Q29" s="237" t="s">
        <v>21</v>
      </c>
      <c r="R29" s="238"/>
      <c r="S29" s="17">
        <f>SUM('07-04'!$J$22:$J$126)</f>
        <v>1375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INDIRECT("'"&amp;$A$19&amp;"'!K17")+K1</f>
        <v>-1212</v>
      </c>
      <c r="D30" s="1"/>
      <c r="E30" s="1"/>
      <c r="F30" s="8"/>
      <c r="G30" s="1"/>
      <c r="H30" s="7" t="s">
        <v>6</v>
      </c>
      <c r="I30" s="2" t="s">
        <v>205</v>
      </c>
      <c r="J30" s="8">
        <v>100</v>
      </c>
      <c r="K30" s="9"/>
      <c r="L30" s="10">
        <f>'07-04'!$K30+('07-04'!$J30/90)</f>
        <v>1.1111111111111112</v>
      </c>
      <c r="M30" s="3"/>
      <c r="N30" s="237" t="s">
        <v>23</v>
      </c>
      <c r="O30" s="238"/>
      <c r="P30" s="6">
        <f>SUM('07-04'!$K$22:$K$126)</f>
        <v>5820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F27-F29-INDIRECT("'"&amp;$A$19&amp;"'!f24")</f>
        <v>0</v>
      </c>
      <c r="G31" s="1"/>
      <c r="H31" s="7" t="s">
        <v>6</v>
      </c>
      <c r="I31" s="2" t="s">
        <v>206</v>
      </c>
      <c r="J31" s="8"/>
      <c r="K31" s="9">
        <v>1</v>
      </c>
      <c r="L31" s="10">
        <f>'07-04'!$K31+('07-04'!$J31/90)</f>
        <v>1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C28-C30-INDIRECT("'"&amp;$A$19&amp;"'!c25")</f>
        <v>0</v>
      </c>
      <c r="D32" s="1"/>
      <c r="E32" s="1"/>
      <c r="F32" s="1"/>
      <c r="G32" s="1"/>
      <c r="H32" s="7" t="s">
        <v>6</v>
      </c>
      <c r="I32" s="2" t="s">
        <v>207</v>
      </c>
      <c r="J32" s="8"/>
      <c r="K32" s="9">
        <v>4</v>
      </c>
      <c r="L32" s="10">
        <f>'07-04'!$K32+('07-04'!$J32/90)</f>
        <v>4</v>
      </c>
      <c r="M32" s="3"/>
      <c r="N32" s="12" t="s">
        <v>25</v>
      </c>
      <c r="O32" s="12"/>
      <c r="P32" s="6">
        <f>P28-P30-C28</f>
        <v>-24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19" t="s">
        <v>208</v>
      </c>
      <c r="J33" s="8"/>
      <c r="K33" s="9">
        <v>1</v>
      </c>
      <c r="L33" s="10">
        <f>'07-04'!$K33+('07-04'!$J33/90)</f>
        <v>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208</v>
      </c>
      <c r="J34" s="8">
        <v>100</v>
      </c>
      <c r="K34" s="9"/>
      <c r="L34" s="10">
        <f>'07-04'!$K34+('07-04'!$J34/90)</f>
        <v>1.1111111111111112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46</v>
      </c>
      <c r="J35" s="8">
        <v>50</v>
      </c>
      <c r="K35" s="9">
        <v>11</v>
      </c>
      <c r="L35" s="10">
        <f>'07-04'!$K35+('07-04'!$J35/90)</f>
        <v>11.555555555555555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209</v>
      </c>
      <c r="J36" s="8">
        <v>35</v>
      </c>
      <c r="K36" s="9"/>
      <c r="L36" s="10">
        <f>'07-04'!$K36+('07-04'!$J36/90)</f>
        <v>0.3888888888888889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210</v>
      </c>
      <c r="J37" s="8"/>
      <c r="K37" s="9">
        <v>21</v>
      </c>
      <c r="L37" s="10">
        <f>'07-04'!$K37+('07-04'!$J37/90)</f>
        <v>21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 t="s">
        <v>211</v>
      </c>
      <c r="J38" s="8">
        <v>200</v>
      </c>
      <c r="K38" s="9"/>
      <c r="L38" s="10">
        <f>'07-04'!$K38+('07-04'!$J38/90)</f>
        <v>2.2222222222222223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212</v>
      </c>
      <c r="J39" s="8"/>
      <c r="K39" s="9">
        <v>100</v>
      </c>
      <c r="L39" s="10">
        <f>'07-04'!$K39+('07-04'!$J39/90)</f>
        <v>100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213</v>
      </c>
      <c r="J40" s="8">
        <v>70</v>
      </c>
      <c r="K40" s="9"/>
      <c r="L40" s="10">
        <f>'07-04'!$K40+('07-04'!$J40/90)</f>
        <v>0.77777777777777779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214</v>
      </c>
      <c r="J41" s="8"/>
      <c r="K41" s="9">
        <v>111</v>
      </c>
      <c r="L41" s="10">
        <f>'07-04'!$K41+('07-04'!$J41/90)</f>
        <v>111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215</v>
      </c>
      <c r="J42" s="8"/>
      <c r="K42" s="9">
        <v>-15</v>
      </c>
      <c r="L42" s="10">
        <f>'07-04'!$K42+('07-04'!$J42/90)</f>
        <v>-15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216</v>
      </c>
      <c r="J43" s="8">
        <v>300</v>
      </c>
      <c r="K43" s="9"/>
      <c r="L43" s="10">
        <f>'07-04'!$K43+('07-04'!$J43/90)</f>
        <v>3.3333333333333335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15</v>
      </c>
      <c r="J44" s="8">
        <v>360</v>
      </c>
      <c r="K44" s="9"/>
      <c r="L44" s="10">
        <f>'07-04'!$K44+('07-04'!$J44/90)</f>
        <v>4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195</v>
      </c>
      <c r="J45" s="8">
        <v>600</v>
      </c>
      <c r="K45" s="9"/>
      <c r="L45" s="10">
        <f>'07-04'!$K45+('07-04'!$J45/90)</f>
        <v>6.666666666666667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217</v>
      </c>
      <c r="J46" s="8"/>
      <c r="K46" s="9">
        <v>50</v>
      </c>
      <c r="L46" s="10">
        <f>'07-04'!$K46+('07-04'!$J46/90)</f>
        <v>50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218</v>
      </c>
      <c r="J47" s="8"/>
      <c r="K47" s="9">
        <v>84</v>
      </c>
      <c r="L47" s="10">
        <f>'07-04'!$K47+('07-04'!$J47/90)</f>
        <v>84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132</v>
      </c>
      <c r="J48" s="8">
        <v>-650</v>
      </c>
      <c r="K48" s="9">
        <v>10</v>
      </c>
      <c r="L48" s="10">
        <f>'07-04'!$K48+('07-04'!$J48/90)</f>
        <v>2.7777777777777777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219</v>
      </c>
      <c r="J49" s="8"/>
      <c r="K49" s="9">
        <v>10</v>
      </c>
      <c r="L49" s="10">
        <f>'07-04'!$K49+('07-04'!$J49/90)</f>
        <v>10</v>
      </c>
      <c r="M49" s="3"/>
      <c r="N49" s="9"/>
      <c r="O49" s="9"/>
      <c r="P49" s="9"/>
      <c r="Q49" s="9"/>
      <c r="R49" s="9"/>
      <c r="S49" s="17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220</v>
      </c>
      <c r="J50" s="8"/>
      <c r="K50" s="9">
        <v>-60</v>
      </c>
      <c r="L50" s="10">
        <f>'07-04'!$K50+('07-04'!$J50/90)</f>
        <v>-60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221</v>
      </c>
      <c r="J51" s="8"/>
      <c r="K51" s="9">
        <v>12</v>
      </c>
      <c r="L51" s="10">
        <f>'07-04'!$K51+('07-04'!$J51/90)</f>
        <v>12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222</v>
      </c>
      <c r="J52" s="8"/>
      <c r="K52" s="9">
        <v>-20</v>
      </c>
      <c r="L52" s="10">
        <f>'07-04'!$K52+('07-04'!$J52/90)</f>
        <v>-20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81</v>
      </c>
      <c r="J53" s="8">
        <v>100</v>
      </c>
      <c r="K53" s="9"/>
      <c r="L53" s="10">
        <f>'07-04'!$K53+('07-04'!$J53/90)</f>
        <v>1.1111111111111112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223</v>
      </c>
      <c r="J54" s="8"/>
      <c r="K54" s="9">
        <v>35</v>
      </c>
      <c r="L54" s="10">
        <f>'07-04'!$K54+('07-04'!$J54/90)</f>
        <v>35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134</v>
      </c>
      <c r="J55" s="8">
        <v>-750</v>
      </c>
      <c r="K55" s="9">
        <v>10</v>
      </c>
      <c r="L55" s="10">
        <f>'07-04'!$K55+('07-04'!$J55/90)</f>
        <v>1.6666666666666661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224</v>
      </c>
      <c r="J56" s="8">
        <v>350</v>
      </c>
      <c r="K56" s="9">
        <v>30</v>
      </c>
      <c r="L56" s="10">
        <f>'07-04'!$K56+('07-04'!$J56/90)</f>
        <v>33.888888888888886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225</v>
      </c>
      <c r="J57" s="8"/>
      <c r="K57" s="9">
        <v>24</v>
      </c>
      <c r="L57" s="10">
        <f>'07-04'!$K57+('07-04'!$J57/90)</f>
        <v>24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154</v>
      </c>
      <c r="J58" s="8">
        <v>100</v>
      </c>
      <c r="K58" s="9"/>
      <c r="L58" s="10">
        <f>'07-04'!$K58+('07-04'!$J58/90)</f>
        <v>1.1111111111111112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226</v>
      </c>
      <c r="J59" s="8"/>
      <c r="K59" s="9">
        <v>20</v>
      </c>
      <c r="L59" s="10">
        <f>'07-04'!$K59+('07-04'!$J59/90)</f>
        <v>20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165</v>
      </c>
      <c r="K60" s="9"/>
      <c r="L60" s="10">
        <f>'07-04'!$K60+('07-04'!$J60/90)</f>
        <v>1.8333333333333333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10</v>
      </c>
      <c r="L61" s="10">
        <f>'07-04'!$K61+('07-04'!$J61/90)</f>
        <v>10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/>
      <c r="J62" s="8">
        <v>-225</v>
      </c>
      <c r="K62" s="9"/>
      <c r="L62" s="10">
        <f>'07-04'!$K62+('07-04'!$J62/90)</f>
        <v>-2.5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/>
      <c r="J63" s="8"/>
      <c r="K63" s="9">
        <v>21</v>
      </c>
      <c r="L63" s="10">
        <f>'07-04'!$K63+('07-04'!$J63/90)</f>
        <v>21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/>
      <c r="J64" s="8">
        <v>300</v>
      </c>
      <c r="K64" s="9"/>
      <c r="L64" s="10">
        <f>'07-04'!$K64+('07-04'!$J64/90)</f>
        <v>3.3333333333333335</v>
      </c>
      <c r="M64" s="3"/>
      <c r="N64" s="9"/>
      <c r="O64" s="9"/>
      <c r="P64" s="6"/>
      <c r="Q64" s="9"/>
      <c r="R64" s="9"/>
      <c r="S64" s="17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/>
      <c r="J65" s="21">
        <v>-470</v>
      </c>
      <c r="K65" s="22">
        <v>10</v>
      </c>
      <c r="L65" s="10">
        <f>'07-04'!$K65+('07-04'!$J65/90)</f>
        <v>4.7777777777777777</v>
      </c>
      <c r="M65" s="3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/>
      <c r="J66" s="23"/>
      <c r="K66" s="24">
        <v>5</v>
      </c>
      <c r="L66" s="10">
        <f>'07-04'!$K66+('07-04'!$J66/90)</f>
        <v>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2"/>
      <c r="J67" s="21">
        <v>-100</v>
      </c>
      <c r="K67" s="22"/>
      <c r="L67" s="10">
        <f>'07-04'!$K67+('07-04'!$J67/90)</f>
        <v>-1.1111111111111112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2"/>
      <c r="J68" s="23">
        <v>-2000</v>
      </c>
      <c r="K68" s="24"/>
      <c r="L68" s="10">
        <f>'07-04'!$K68+('07-04'!$J68/90)</f>
        <v>-22.222222222222221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2"/>
      <c r="J69" s="21"/>
      <c r="K69" s="22">
        <v>15</v>
      </c>
      <c r="L69" s="10">
        <f>'07-04'!$K69+('07-04'!$J69/90)</f>
        <v>15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/>
      <c r="J70" s="8">
        <v>-50</v>
      </c>
      <c r="K70" s="9"/>
      <c r="L70" s="10">
        <f>'07-04'!$K70+('07-04'!$J70/90)</f>
        <v>-0.55555555555555558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500</v>
      </c>
      <c r="K71" s="9"/>
      <c r="L71" s="10">
        <f>'07-04'!$K71+('07-04'!$J71/90)</f>
        <v>5.5555555555555554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/>
      <c r="J72" s="8"/>
      <c r="K72" s="9">
        <v>30</v>
      </c>
      <c r="L72" s="10">
        <f>'07-04'!$K72+('07-04'!$J72/90)</f>
        <v>30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/>
      <c r="J73" s="8">
        <v>-400</v>
      </c>
      <c r="K73" s="9"/>
      <c r="L73" s="10">
        <f>'07-04'!$K73+('07-04'!$J73/90)</f>
        <v>-4.4444444444444446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100</v>
      </c>
      <c r="K74" s="9"/>
      <c r="L74" s="10">
        <f>'07-04'!$K74+('07-04'!$J74/90)</f>
        <v>1.1111111111111112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8">
        <v>80</v>
      </c>
      <c r="K75" s="9"/>
      <c r="L75" s="10">
        <f>'07-04'!$K75+('07-04'!$J75/90)</f>
        <v>0.88888888888888884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 t="s">
        <v>106</v>
      </c>
      <c r="J76" s="8"/>
      <c r="K76" s="9">
        <v>65</v>
      </c>
      <c r="L76" s="10">
        <f>'07-04'!$K76+('07-04'!$J76/90)</f>
        <v>65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 t="s">
        <v>227</v>
      </c>
      <c r="J77" s="8">
        <v>450</v>
      </c>
      <c r="K77" s="9">
        <v>50</v>
      </c>
      <c r="L77" s="10">
        <f>'07-04'!$K77+('07-04'!$J77/90)</f>
        <v>55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228</v>
      </c>
      <c r="J78" s="8"/>
      <c r="K78" s="9">
        <v>4000</v>
      </c>
      <c r="L78" s="10">
        <f>'07-04'!$K78+('07-04'!$J78/90)</f>
        <v>4000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 t="s">
        <v>90</v>
      </c>
      <c r="J79" s="8"/>
      <c r="K79" s="9">
        <v>7</v>
      </c>
      <c r="L79" s="10">
        <f>'07-04'!$K79+('07-04'!$J79/90)</f>
        <v>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229</v>
      </c>
      <c r="J80" s="8"/>
      <c r="K80" s="9">
        <v>-9</v>
      </c>
      <c r="L80" s="10">
        <f>'07-04'!$K80+('07-04'!$J80/90)</f>
        <v>-9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56</v>
      </c>
      <c r="J81" s="8">
        <v>100</v>
      </c>
      <c r="K81" s="9"/>
      <c r="L81" s="10">
        <f>'07-04'!$K81+('07-04'!$J81/90)</f>
        <v>1.1111111111111112</v>
      </c>
      <c r="M81" s="3"/>
      <c r="N81" s="9" t="s">
        <v>118</v>
      </c>
      <c r="O81" s="9"/>
      <c r="P81" s="9">
        <v>5941</v>
      </c>
      <c r="Q81" s="9"/>
      <c r="R81" s="9"/>
      <c r="S81" s="17">
        <v>5440</v>
      </c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11</v>
      </c>
      <c r="L82" s="10">
        <f>'07-04'!$K82+('07-04'!$J82/90)</f>
        <v>11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200</v>
      </c>
      <c r="K83" s="9"/>
      <c r="L83" s="10">
        <f>'07-04'!$K83+('07-04'!$J83/90)</f>
        <v>2.2222222222222223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315</v>
      </c>
      <c r="K84" s="9"/>
      <c r="L84" s="10">
        <f>'07-04'!$K84+('07-04'!$J84/90)</f>
        <v>3.5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35</v>
      </c>
      <c r="K85" s="9"/>
      <c r="L85" s="10">
        <f>'07-04'!$K85+('07-04'!$J85/90)</f>
        <v>0.3888888888888889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600</v>
      </c>
      <c r="K86" s="9"/>
      <c r="L86" s="10">
        <f>'07-04'!$K86+('07-04'!$J86/90)</f>
        <v>6.666666666666667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15</v>
      </c>
      <c r="L87" s="10">
        <f>'07-04'!$K87+('07-04'!$J87/90)</f>
        <v>15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40</v>
      </c>
      <c r="L88" s="10">
        <f>'07-04'!$K88+('07-04'!$J88/90)</f>
        <v>40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220</v>
      </c>
      <c r="K89" s="9"/>
      <c r="L89" s="10">
        <f>'07-04'!$K89+('07-04'!$J89/90)</f>
        <v>2.4444444444444446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225</v>
      </c>
      <c r="K90" s="9"/>
      <c r="L90" s="10">
        <f>'07-04'!$K90+('07-04'!$J90/90)</f>
        <v>2.5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95</v>
      </c>
      <c r="L91" s="10">
        <f>'07-04'!$K91+('07-04'!$J91/90)</f>
        <v>95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136</v>
      </c>
      <c r="L92" s="10">
        <f>'07-04'!$K92+('07-04'!$J92/90)</f>
        <v>136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10</v>
      </c>
      <c r="K93" s="9">
        <v>1</v>
      </c>
      <c r="L93" s="10">
        <f>'07-04'!$K93+('07-04'!$J93/90)</f>
        <v>1.1111111111111112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150</v>
      </c>
      <c r="K94" s="9"/>
      <c r="L94" s="10">
        <f>'07-04'!$K94+('07-04'!$J94/90)</f>
        <v>1.6666666666666667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180</v>
      </c>
      <c r="K95" s="9"/>
      <c r="L95" s="10">
        <f>'07-04'!$K95+('07-04'!$J95/90)</f>
        <v>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134</v>
      </c>
      <c r="L96" s="10">
        <f>'07-04'!$K96+('07-04'!$J96/90)</f>
        <v>134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10</v>
      </c>
      <c r="L97" s="10">
        <f>'07-04'!$K97+('07-04'!$J97/90)</f>
        <v>10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70</v>
      </c>
      <c r="L98" s="10">
        <f>'07-04'!$K98+('07-04'!$J98/90)</f>
        <v>70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110</v>
      </c>
      <c r="L99" s="10">
        <f>'07-04'!$K99+('07-04'!$J99/90)</f>
        <v>110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-200</v>
      </c>
      <c r="K100" s="9">
        <v>5</v>
      </c>
      <c r="L100" s="10">
        <f>'07-04'!$K100+('07-04'!$J100/90)</f>
        <v>2.7777777777777777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35</v>
      </c>
      <c r="L101" s="10">
        <f>'07-04'!$K101+('07-04'!$J101/90)</f>
        <v>35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285</v>
      </c>
      <c r="K102" s="9">
        <v>60</v>
      </c>
      <c r="L102" s="10">
        <f>'07-04'!$K102+('07-04'!$J102/90)</f>
        <v>63.166666666666664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-6</v>
      </c>
      <c r="L103" s="10">
        <f>'07-04'!$K103+('07-04'!$J103/90)</f>
        <v>-6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50</v>
      </c>
      <c r="K104" s="9"/>
      <c r="L104" s="10">
        <f>'07-04'!$K104+('07-04'!$J104/90)</f>
        <v>0.55555555555555558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80</v>
      </c>
      <c r="L105" s="10">
        <f>'07-04'!$K105+('07-04'!$J105/90)</f>
        <v>80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200</v>
      </c>
      <c r="K106" s="9"/>
      <c r="L106" s="10">
        <f>'07-04'!$K106+('07-04'!$J106/90)</f>
        <v>2.2222222222222223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70</v>
      </c>
      <c r="K107" s="9"/>
      <c r="L107" s="10">
        <f>'07-04'!$K107+('07-04'!$J107/90)</f>
        <v>0.77777777777777779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1</v>
      </c>
      <c r="L108" s="10">
        <f>'07-04'!$K108+('07-04'!$J108/90)</f>
        <v>1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500</v>
      </c>
      <c r="K109" s="9"/>
      <c r="L109" s="10">
        <f>'07-04'!$K109+('07-04'!$J109/90)</f>
        <v>5.5555555555555554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28</v>
      </c>
      <c r="I110" s="2" t="s">
        <v>230</v>
      </c>
      <c r="J110" s="8"/>
      <c r="K110" s="9">
        <v>-75</v>
      </c>
      <c r="L110" s="10">
        <f>'07-04'!$K110+('07-04'!$J110/90)</f>
        <v>-75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28</v>
      </c>
      <c r="I111" s="2" t="s">
        <v>29</v>
      </c>
      <c r="J111" s="8">
        <v>-300</v>
      </c>
      <c r="K111" s="9"/>
      <c r="L111" s="10">
        <f>'07-04'!$K111+('07-04'!$J111/90)</f>
        <v>-3.3333333333333335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129</v>
      </c>
      <c r="J112" s="8"/>
      <c r="K112" s="9">
        <v>12</v>
      </c>
      <c r="L112" s="10">
        <f>'07-04'!$K112+('07-04'!$J112/90)</f>
        <v>12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231</v>
      </c>
      <c r="J113" s="8"/>
      <c r="K113" s="9">
        <v>100</v>
      </c>
      <c r="L113" s="10">
        <f>'07-04'!$K113+('07-04'!$J113/90)</f>
        <v>100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232</v>
      </c>
      <c r="J114" s="8">
        <v>60</v>
      </c>
      <c r="K114" s="9"/>
      <c r="L114" s="10">
        <f>'07-04'!$K114+('07-04'!$J114/90)</f>
        <v>0.66666666666666663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233</v>
      </c>
      <c r="J115" s="8">
        <v>-450</v>
      </c>
      <c r="K115" s="9">
        <v>70</v>
      </c>
      <c r="L115" s="10">
        <f>'07-04'!$K115+('07-04'!$J115/90)</f>
        <v>65</v>
      </c>
      <c r="M115" s="3"/>
      <c r="N115" s="9" t="s">
        <v>118</v>
      </c>
      <c r="O115" s="9"/>
      <c r="P115" s="9">
        <v>6845</v>
      </c>
      <c r="Q115" s="9"/>
      <c r="R115" s="9"/>
      <c r="S115" s="9">
        <v>7590</v>
      </c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123</v>
      </c>
      <c r="J116" s="8"/>
      <c r="K116" s="9">
        <v>7</v>
      </c>
      <c r="L116" s="10">
        <f>'07-04'!$K116+('07-04'!$J116/90)</f>
        <v>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234</v>
      </c>
      <c r="J117" s="8"/>
      <c r="K117" s="9">
        <v>17</v>
      </c>
      <c r="L117" s="10">
        <f>'07-04'!$K117+('07-04'!$J117/90)</f>
        <v>17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/>
      <c r="L118" s="10">
        <f>'07-04'!$K118+('07-04'!$J118/90)</f>
        <v>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'07-04'!$K119+('07-04'!$J119/90)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'07-04'!$K120+('07-04'!$J120/90)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'07-04'!$K121+('07-04'!$J121/90)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'07-04'!$K122+('07-04'!$J122/90)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'07-04'!$K123+('07-04'!$J123/90)</f>
        <v>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'07-04'!$K124+('07-04'!$J124/90)</f>
        <v>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'07-04'!$K125+('07-04'!$J125/90)</f>
        <v>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'07-04'!$K126+('07-04'!$J126/90)</f>
        <v>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Z76"/>
  <sheetViews>
    <sheetView rightToLeft="1" topLeftCell="A64" workbookViewId="0">
      <selection activeCell="B76" sqref="B7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-520</v>
      </c>
      <c r="K1" s="3">
        <f t="shared" si="0"/>
        <v>270</v>
      </c>
      <c r="L1" s="3">
        <f t="shared" si="0"/>
        <v>264.22222222222223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60</v>
      </c>
      <c r="L3" s="10">
        <f t="shared" ref="L3:L18" si="1">K3+(J3/90)</f>
        <v>60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180</v>
      </c>
      <c r="K4" s="9"/>
      <c r="L4" s="10">
        <f t="shared" si="1"/>
        <v>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-700</v>
      </c>
      <c r="K5" s="9">
        <v>10</v>
      </c>
      <c r="L5" s="10">
        <f t="shared" si="1"/>
        <v>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100</v>
      </c>
      <c r="L6" s="10">
        <f t="shared" si="1"/>
        <v>100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100</v>
      </c>
      <c r="L7" s="10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SUM('08-04'!$J$22:$J$76)</f>
        <v>-65</v>
      </c>
      <c r="K20" s="3">
        <f>SUM('08-04'!$K$22:$K$76)</f>
        <v>-6391</v>
      </c>
      <c r="L20" s="3">
        <f>SUM('08-04'!$L$22:$L$76)</f>
        <v>-6391.7222222222235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36</v>
      </c>
      <c r="F22" s="16">
        <f t="shared" ref="F22:F26" si="3">D22*E22</f>
        <v>180</v>
      </c>
      <c r="G22" s="7"/>
      <c r="H22" s="7" t="s">
        <v>6</v>
      </c>
      <c r="I22" s="2" t="s">
        <v>236</v>
      </c>
      <c r="J22" s="8">
        <v>-650</v>
      </c>
      <c r="K22" s="9">
        <v>20</v>
      </c>
      <c r="L22" s="10">
        <f>'08-04'!$K22+('08-04'!$J22/90)</f>
        <v>12.777777777777779</v>
      </c>
      <c r="M22" s="3"/>
      <c r="N22" s="13">
        <v>1</v>
      </c>
      <c r="O22" s="1">
        <v>11</v>
      </c>
      <c r="P22" s="14">
        <f t="shared" ref="P22:P27" si="4">N22*O22</f>
        <v>11</v>
      </c>
      <c r="Q22" s="15">
        <v>5</v>
      </c>
      <c r="R22" s="1">
        <v>35</v>
      </c>
      <c r="S22" s="16">
        <f t="shared" ref="S22:S26" si="5">Q22*R22</f>
        <v>175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20</v>
      </c>
      <c r="F23" s="16">
        <f t="shared" si="3"/>
        <v>200</v>
      </c>
      <c r="G23" s="7"/>
      <c r="H23" s="7" t="s">
        <v>6</v>
      </c>
      <c r="I23" s="2" t="s">
        <v>237</v>
      </c>
      <c r="J23" s="8">
        <v>220</v>
      </c>
      <c r="K23" s="9"/>
      <c r="L23" s="10">
        <f>'08-04'!$K23+('08-04'!$J23/90)</f>
        <v>2.4444444444444446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18</v>
      </c>
      <c r="S23" s="16">
        <f t="shared" si="5"/>
        <v>180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21</v>
      </c>
      <c r="C24" s="14">
        <f t="shared" si="2"/>
        <v>210</v>
      </c>
      <c r="D24" s="15">
        <v>20</v>
      </c>
      <c r="E24" s="1">
        <v>22</v>
      </c>
      <c r="F24" s="16">
        <f t="shared" si="3"/>
        <v>440</v>
      </c>
      <c r="G24" s="7"/>
      <c r="H24" s="7" t="s">
        <v>6</v>
      </c>
      <c r="I24" s="2" t="s">
        <v>77</v>
      </c>
      <c r="J24" s="8">
        <v>90</v>
      </c>
      <c r="K24" s="9">
        <v>2</v>
      </c>
      <c r="L24" s="10">
        <f>'08-04'!$K24+('08-04'!$J24/90)</f>
        <v>3</v>
      </c>
      <c r="M24" s="3"/>
      <c r="N24" s="13">
        <v>10</v>
      </c>
      <c r="O24" s="1">
        <v>24</v>
      </c>
      <c r="P24" s="14">
        <f t="shared" si="4"/>
        <v>240</v>
      </c>
      <c r="Q24" s="15">
        <v>20</v>
      </c>
      <c r="R24" s="1">
        <v>20</v>
      </c>
      <c r="S24" s="16">
        <f t="shared" si="5"/>
        <v>400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26</v>
      </c>
      <c r="C25" s="14">
        <f t="shared" si="2"/>
        <v>520</v>
      </c>
      <c r="D25" s="15">
        <v>50</v>
      </c>
      <c r="E25" s="1">
        <v>11</v>
      </c>
      <c r="F25" s="16">
        <f t="shared" si="3"/>
        <v>550</v>
      </c>
      <c r="G25" s="7"/>
      <c r="H25" s="7" t="s">
        <v>6</v>
      </c>
      <c r="I25" s="2" t="s">
        <v>238</v>
      </c>
      <c r="J25" s="8">
        <v>44400</v>
      </c>
      <c r="K25" s="9"/>
      <c r="L25" s="10">
        <f>'08-04'!$K25+('08-04'!$J25/90)</f>
        <v>493.33333333333331</v>
      </c>
      <c r="M25" s="3"/>
      <c r="N25" s="13">
        <v>20</v>
      </c>
      <c r="O25" s="1">
        <v>25</v>
      </c>
      <c r="P25" s="14">
        <f t="shared" si="4"/>
        <v>500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8</v>
      </c>
      <c r="C26" s="14">
        <f t="shared" si="2"/>
        <v>400</v>
      </c>
      <c r="D26" s="15">
        <v>100</v>
      </c>
      <c r="E26" s="1">
        <v>57</v>
      </c>
      <c r="F26" s="16">
        <f t="shared" si="3"/>
        <v>5700</v>
      </c>
      <c r="G26" s="7"/>
      <c r="H26" s="7" t="s">
        <v>40</v>
      </c>
      <c r="I26" s="11" t="s">
        <v>239</v>
      </c>
      <c r="J26" s="8">
        <v>-44400</v>
      </c>
      <c r="K26" s="9"/>
      <c r="L26" s="10">
        <f>'08-04'!$K26+('08-04'!$J26/90)</f>
        <v>-493.33333333333331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62</v>
      </c>
      <c r="S26" s="16">
        <f t="shared" si="5"/>
        <v>6200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60</v>
      </c>
      <c r="C27" s="14">
        <f t="shared" si="2"/>
        <v>6000</v>
      </c>
      <c r="D27" s="12" t="s">
        <v>11</v>
      </c>
      <c r="E27" s="12"/>
      <c r="F27" s="17">
        <f>SUM(F22:F26)</f>
        <v>7070</v>
      </c>
      <c r="G27" s="7"/>
      <c r="H27" s="7" t="s">
        <v>6</v>
      </c>
      <c r="I27" s="2" t="s">
        <v>240</v>
      </c>
      <c r="J27" s="8"/>
      <c r="K27" s="9">
        <v>20</v>
      </c>
      <c r="L27" s="10">
        <f>'08-04'!$K27+('08-04'!$J27/90)</f>
        <v>20</v>
      </c>
      <c r="M27" s="3"/>
      <c r="N27" s="13">
        <v>100</v>
      </c>
      <c r="O27" s="1">
        <v>11</v>
      </c>
      <c r="P27" s="14">
        <f t="shared" si="4"/>
        <v>1100</v>
      </c>
      <c r="Q27" s="12" t="s">
        <v>11</v>
      </c>
      <c r="R27" s="12"/>
      <c r="S27" s="17">
        <f>SUM(S22:S26)</f>
        <v>7205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7139</v>
      </c>
      <c r="D28" s="1"/>
      <c r="E28" s="1"/>
      <c r="F28" s="1"/>
      <c r="G28" s="1"/>
      <c r="H28" s="7" t="s">
        <v>6</v>
      </c>
      <c r="I28" s="2" t="s">
        <v>241</v>
      </c>
      <c r="J28" s="8"/>
      <c r="K28" s="9">
        <v>4</v>
      </c>
      <c r="L28" s="10">
        <f>'08-04'!$K28+('08-04'!$J28/90)</f>
        <v>4</v>
      </c>
      <c r="M28" s="3"/>
      <c r="N28" s="12" t="s">
        <v>11</v>
      </c>
      <c r="O28" s="12"/>
      <c r="P28" s="6">
        <f>SUM(P22:P27)</f>
        <v>2306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855</v>
      </c>
      <c r="G29" s="1"/>
      <c r="H29" s="7" t="s">
        <v>6</v>
      </c>
      <c r="I29" s="2" t="s">
        <v>242</v>
      </c>
      <c r="J29" s="8"/>
      <c r="K29" s="9">
        <v>365</v>
      </c>
      <c r="L29" s="10">
        <f>'08-04'!$K29+('08-04'!$J29/90)</f>
        <v>365</v>
      </c>
      <c r="M29" s="3"/>
      <c r="N29" s="1"/>
      <c r="O29" s="1"/>
      <c r="P29" s="18"/>
      <c r="Q29" s="237" t="s">
        <v>21</v>
      </c>
      <c r="R29" s="238"/>
      <c r="S29" s="17">
        <f>SUM('08-04'!$J$22:$J$76)</f>
        <v>-65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6090</v>
      </c>
      <c r="D30" s="1"/>
      <c r="E30" s="1"/>
      <c r="F30" s="8"/>
      <c r="G30" s="1"/>
      <c r="H30" s="7" t="s">
        <v>6</v>
      </c>
      <c r="I30" s="2" t="s">
        <v>243</v>
      </c>
      <c r="J30" s="8"/>
      <c r="K30" s="9">
        <v>400</v>
      </c>
      <c r="L30" s="10">
        <f>'08-04'!$K30+('08-04'!$J30/90)</f>
        <v>400</v>
      </c>
      <c r="M30" s="3"/>
      <c r="N30" s="237" t="s">
        <v>23</v>
      </c>
      <c r="O30" s="238"/>
      <c r="P30" s="6">
        <f>SUM('08-04'!$K$22:$K$76)</f>
        <v>-6391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244</v>
      </c>
      <c r="J31" s="8"/>
      <c r="K31" s="9">
        <v>170</v>
      </c>
      <c r="L31" s="10">
        <f>'08-04'!$K31+('08-04'!$J31/90)</f>
        <v>170</v>
      </c>
      <c r="M31" s="3"/>
      <c r="N31" s="1"/>
      <c r="O31" s="1"/>
      <c r="P31" s="18"/>
      <c r="Q31" s="12" t="s">
        <v>25</v>
      </c>
      <c r="R31" s="12"/>
      <c r="S31" s="17">
        <f>S27-S29-F27</f>
        <v>200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245</v>
      </c>
      <c r="J32" s="8"/>
      <c r="K32" s="9">
        <v>-935</v>
      </c>
      <c r="L32" s="10">
        <f>'08-04'!$K32+('08-04'!$J32/90)</f>
        <v>-935</v>
      </c>
      <c r="M32" s="3"/>
      <c r="N32" s="12" t="s">
        <v>25</v>
      </c>
      <c r="O32" s="12"/>
      <c r="P32" s="6">
        <f>P28-P30-C28</f>
        <v>1558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19" t="s">
        <v>57</v>
      </c>
      <c r="J33" s="8">
        <v>2000</v>
      </c>
      <c r="K33" s="9"/>
      <c r="L33" s="10">
        <f>'08-04'!$K33+('08-04'!$J33/90)</f>
        <v>22.222222222222221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19" t="s">
        <v>246</v>
      </c>
      <c r="J34" s="8">
        <v>-2000</v>
      </c>
      <c r="K34" s="9"/>
      <c r="L34" s="10">
        <f>'08-04'!$K34+('08-04'!$J34/90)</f>
        <v>-22.222222222222221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247</v>
      </c>
      <c r="J35" s="8">
        <v>-135</v>
      </c>
      <c r="K35" s="9">
        <v>10</v>
      </c>
      <c r="L35" s="10">
        <f>'08-04'!$K35+('08-04'!$J35/90)</f>
        <v>8.5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209</v>
      </c>
      <c r="J36" s="8">
        <v>60</v>
      </c>
      <c r="K36" s="9"/>
      <c r="L36" s="10">
        <f>'08-04'!$K36+('08-04'!$J36/90)</f>
        <v>0.66666666666666663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248</v>
      </c>
      <c r="J37" s="8">
        <v>280</v>
      </c>
      <c r="K37" s="9">
        <v>10</v>
      </c>
      <c r="L37" s="10">
        <f>'08-04'!$K37+('08-04'!$J37/90)</f>
        <v>13.111111111111111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 t="s">
        <v>154</v>
      </c>
      <c r="J38" s="8">
        <v>30</v>
      </c>
      <c r="K38" s="9"/>
      <c r="L38" s="10">
        <f>'08-04'!$K38+('08-04'!$J38/90)</f>
        <v>0.33333333333333331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249</v>
      </c>
      <c r="J39" s="8"/>
      <c r="K39" s="9">
        <v>10</v>
      </c>
      <c r="L39" s="10">
        <f>'08-04'!$K39+('08-04'!$J39/90)</f>
        <v>10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239</v>
      </c>
      <c r="J40" s="8"/>
      <c r="K40" s="9">
        <v>-6000</v>
      </c>
      <c r="L40" s="10">
        <f>'08-04'!$K40+('08-04'!$J40/90)</f>
        <v>-6000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250</v>
      </c>
      <c r="J41" s="8">
        <v>-540</v>
      </c>
      <c r="K41" s="9">
        <v>20</v>
      </c>
      <c r="L41" s="10">
        <f>'08-04'!$K41+('08-04'!$J41/90)</f>
        <v>14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154</v>
      </c>
      <c r="J42" s="8">
        <v>50</v>
      </c>
      <c r="K42" s="9"/>
      <c r="L42" s="10">
        <f>'08-04'!$K42+('08-04'!$J42/90)</f>
        <v>0.55555555555555558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251</v>
      </c>
      <c r="J43" s="8">
        <v>1100</v>
      </c>
      <c r="K43" s="9">
        <v>200</v>
      </c>
      <c r="L43" s="10">
        <f>'08-04'!$K43+('08-04'!$J43/90)</f>
        <v>212.22222222222223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252</v>
      </c>
      <c r="J44" s="8">
        <v>340</v>
      </c>
      <c r="K44" s="9"/>
      <c r="L44" s="10">
        <f>'08-04'!$K44+('08-04'!$J44/90)</f>
        <v>3.7777777777777777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253</v>
      </c>
      <c r="J45" s="8"/>
      <c r="K45" s="9">
        <v>15</v>
      </c>
      <c r="L45" s="10">
        <f>'08-04'!$K45+('08-04'!$J45/90)</f>
        <v>15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147</v>
      </c>
      <c r="J46" s="8">
        <v>380</v>
      </c>
      <c r="K46" s="9"/>
      <c r="L46" s="10">
        <f>'08-04'!$K46+('08-04'!$J46/90)</f>
        <v>4.2222222222222223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254</v>
      </c>
      <c r="J47" s="8"/>
      <c r="K47" s="9">
        <v>330</v>
      </c>
      <c r="L47" s="10">
        <f>'08-04'!$K47+('08-04'!$J47/90)</f>
        <v>330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255</v>
      </c>
      <c r="J48" s="8">
        <v>180</v>
      </c>
      <c r="K48" s="9"/>
      <c r="L48" s="10">
        <f>'08-04'!$K48+('08-04'!$J48/90)</f>
        <v>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256</v>
      </c>
      <c r="J49" s="8">
        <v>-360</v>
      </c>
      <c r="K49" s="9">
        <v>20</v>
      </c>
      <c r="L49" s="10">
        <f>'08-04'!$K49+('08-04'!$J49/90)</f>
        <v>16</v>
      </c>
      <c r="M49" s="3"/>
      <c r="N49" s="9"/>
      <c r="O49" s="9"/>
      <c r="P49" s="9"/>
      <c r="Q49" s="9"/>
      <c r="R49" s="9"/>
      <c r="S49" s="17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257</v>
      </c>
      <c r="J50" s="8"/>
      <c r="K50" s="9">
        <v>605</v>
      </c>
      <c r="L50" s="10">
        <f>'08-04'!$K50+('08-04'!$J50/90)</f>
        <v>605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258</v>
      </c>
      <c r="J51" s="8">
        <v>300</v>
      </c>
      <c r="K51" s="9"/>
      <c r="L51" s="10">
        <f>'08-04'!$K51+('08-04'!$J51/90)</f>
        <v>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214</v>
      </c>
      <c r="J52" s="8">
        <v>400</v>
      </c>
      <c r="K52" s="9">
        <v>2</v>
      </c>
      <c r="L52" s="10">
        <f>'08-04'!$K52+('08-04'!$J52/90)</f>
        <v>6.4444444444444446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259</v>
      </c>
      <c r="J53" s="8"/>
      <c r="K53" s="9">
        <v>30</v>
      </c>
      <c r="L53" s="10">
        <f>'08-04'!$K53+('08-04'!$J53/90)</f>
        <v>30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28</v>
      </c>
      <c r="I54" s="2" t="s">
        <v>43</v>
      </c>
      <c r="J54" s="8">
        <v>-2000</v>
      </c>
      <c r="K54" s="9"/>
      <c r="L54" s="10">
        <f>'08-04'!$K54+('08-04'!$J54/90)</f>
        <v>-22.222222222222221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28</v>
      </c>
      <c r="I55" s="2" t="s">
        <v>29</v>
      </c>
      <c r="J55" s="8">
        <v>-300</v>
      </c>
      <c r="K55" s="9"/>
      <c r="L55" s="10">
        <f>'08-04'!$K55+('08-04'!$J55/90)</f>
        <v>-3.3333333333333335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260</v>
      </c>
      <c r="J56" s="8"/>
      <c r="K56" s="9">
        <v>-270</v>
      </c>
      <c r="L56" s="10">
        <f>'08-04'!$K56+('08-04'!$J56/90)</f>
        <v>-270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261</v>
      </c>
      <c r="J57" s="8">
        <v>120</v>
      </c>
      <c r="K57" s="9"/>
      <c r="L57" s="10">
        <f>'08-04'!$K57+('08-04'!$J57/90)</f>
        <v>1.3333333333333333</v>
      </c>
      <c r="M57" s="3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262</v>
      </c>
      <c r="J58" s="8">
        <v>100</v>
      </c>
      <c r="K58" s="9"/>
      <c r="L58" s="10">
        <f>'08-04'!$K58+('08-04'!$J58/90)</f>
        <v>1.1111111111111112</v>
      </c>
      <c r="M58" s="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180</v>
      </c>
      <c r="J59" s="8">
        <v>200</v>
      </c>
      <c r="K59" s="9"/>
      <c r="L59" s="10">
        <f>'08-04'!$K59+('08-04'!$J59/90)</f>
        <v>2.2222222222222223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263</v>
      </c>
      <c r="J60" s="8">
        <v>50</v>
      </c>
      <c r="K60" s="9"/>
      <c r="L60" s="10">
        <f>'08-04'!$K60+('08-04'!$J60/90)</f>
        <v>0.55555555555555558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264</v>
      </c>
      <c r="J61" s="8">
        <v>70</v>
      </c>
      <c r="K61" s="9"/>
      <c r="L61" s="10">
        <f>'08-04'!$K61+('08-04'!$J61/90)</f>
        <v>0.77777777777777779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 t="s">
        <v>243</v>
      </c>
      <c r="J62" s="8">
        <v>450</v>
      </c>
      <c r="K62" s="9">
        <v>131</v>
      </c>
      <c r="L62" s="10">
        <f>'08-04'!$K62+('08-04'!$J62/90)</f>
        <v>136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 t="s">
        <v>265</v>
      </c>
      <c r="J63" s="8">
        <v>-600</v>
      </c>
      <c r="K63" s="9"/>
      <c r="L63" s="10">
        <f>'08-04'!$K63+('08-04'!$J63/90)</f>
        <v>-6.666666666666667</v>
      </c>
      <c r="M63" s="3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 t="s">
        <v>266</v>
      </c>
      <c r="J64" s="8">
        <v>300</v>
      </c>
      <c r="K64" s="9"/>
      <c r="L64" s="10">
        <f>'08-04'!$K64+('08-04'!$J64/90)</f>
        <v>3.3333333333333335</v>
      </c>
      <c r="M64" s="3"/>
      <c r="N64" s="9"/>
      <c r="O64" s="9"/>
      <c r="P64" s="6"/>
      <c r="Q64" s="9"/>
      <c r="R64" s="9"/>
      <c r="S64" s="17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/>
      <c r="J65" s="21"/>
      <c r="K65" s="22">
        <v>8</v>
      </c>
      <c r="L65" s="10">
        <f>'08-04'!$K65+('08-04'!$J65/90)</f>
        <v>8</v>
      </c>
      <c r="M65" s="3"/>
      <c r="N65" s="9" t="s">
        <v>118</v>
      </c>
      <c r="O65" s="9"/>
      <c r="P65" s="6">
        <v>2306</v>
      </c>
      <c r="Q65" s="9"/>
      <c r="R65" s="9"/>
      <c r="S65" s="17">
        <v>7205</v>
      </c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 t="s">
        <v>267</v>
      </c>
      <c r="J66" s="23"/>
      <c r="K66" s="24">
        <v>55</v>
      </c>
      <c r="L66" s="10">
        <f>'08-04'!$K66+('08-04'!$J66/90)</f>
        <v>55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2" t="s">
        <v>268</v>
      </c>
      <c r="J67" s="21"/>
      <c r="K67" s="22">
        <v>-73</v>
      </c>
      <c r="L67" s="10">
        <f>'08-04'!$K67+('08-04'!$J67/90)</f>
        <v>-73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2"/>
      <c r="J68" s="23">
        <v>-200</v>
      </c>
      <c r="K68" s="24">
        <v>10</v>
      </c>
      <c r="L68" s="10">
        <f>'08-04'!$K68+('08-04'!$J68/90)</f>
        <v>7.7777777777777777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2"/>
      <c r="J69" s="21"/>
      <c r="K69" s="22">
        <v>-1550</v>
      </c>
      <c r="L69" s="10">
        <f>'08-04'!$K69+('08-04'!$J69/90)</f>
        <v>-1550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 t="s">
        <v>269</v>
      </c>
      <c r="J70" s="8"/>
      <c r="K70" s="9">
        <v>100</v>
      </c>
      <c r="L70" s="10">
        <f>'08-04'!$K70+('08-04'!$J70/90)</f>
        <v>100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245</v>
      </c>
      <c r="J71" s="8"/>
      <c r="K71" s="9">
        <v>-100</v>
      </c>
      <c r="L71" s="10">
        <f>'08-04'!$K71+('08-04'!$J71/90)</f>
        <v>-100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/>
      <c r="J72" s="8"/>
      <c r="K72" s="9"/>
      <c r="L72" s="10">
        <f>'08-04'!$K72+('08-04'!$J72/90)</f>
        <v>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/>
      <c r="J73" s="8"/>
      <c r="K73" s="9"/>
      <c r="L73" s="10">
        <f>'08-04'!$K73+('08-04'!$J73/90)</f>
        <v>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/>
      <c r="L74" s="10">
        <f>'08-04'!$K74+('08-04'!$J74/90)</f>
        <v>0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8"/>
      <c r="K75" s="9"/>
      <c r="L75" s="10">
        <f>'08-04'!$K75+('08-04'!$J75/90)</f>
        <v>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/>
      <c r="J76" s="8"/>
      <c r="K76" s="9"/>
      <c r="L76" s="10">
        <f>'08-04'!$K76+('08-04'!$J76/90)</f>
        <v>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Z110"/>
  <sheetViews>
    <sheetView rightToLeft="1" topLeftCell="A98" workbookViewId="0">
      <selection activeCell="A110" sqref="A11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880</v>
      </c>
      <c r="K1" s="3">
        <f t="shared" si="0"/>
        <v>390</v>
      </c>
      <c r="L1" s="3">
        <f t="shared" si="0"/>
        <v>399.77777777777777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-50</v>
      </c>
      <c r="K3" s="9">
        <v>20</v>
      </c>
      <c r="L3" s="10">
        <f t="shared" ref="L3:L18" si="1">K3+(J3/90)</f>
        <v>19.444444444444443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990</v>
      </c>
      <c r="K4" s="9"/>
      <c r="L4" s="10">
        <f t="shared" si="1"/>
        <v>11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180</v>
      </c>
      <c r="K5" s="9"/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350</v>
      </c>
      <c r="K6" s="9"/>
      <c r="L6" s="10">
        <f t="shared" si="1"/>
        <v>3.8888888888888888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180</v>
      </c>
      <c r="K7" s="9"/>
      <c r="L7" s="10">
        <f t="shared" si="1"/>
        <v>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5</v>
      </c>
      <c r="L8" s="10">
        <f t="shared" si="1"/>
        <v>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-270</v>
      </c>
      <c r="K9" s="9"/>
      <c r="L9" s="10">
        <f t="shared" si="1"/>
        <v>-3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65</v>
      </c>
      <c r="L10" s="10">
        <f t="shared" si="1"/>
        <v>65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110</v>
      </c>
      <c r="L11" s="10">
        <f t="shared" si="1"/>
        <v>110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200</v>
      </c>
      <c r="K12" s="9"/>
      <c r="L12" s="10">
        <f t="shared" si="1"/>
        <v>2.2222222222222223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200</v>
      </c>
      <c r="K13" s="9"/>
      <c r="L13" s="10">
        <f t="shared" si="1"/>
        <v>2.2222222222222223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>
        <v>-10</v>
      </c>
      <c r="L14" s="10">
        <f t="shared" si="1"/>
        <v>-10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>
        <v>-900</v>
      </c>
      <c r="K15" s="9">
        <v>200</v>
      </c>
      <c r="L15" s="10">
        <f t="shared" si="1"/>
        <v>190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270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SUM('09-04'!$J$22:$J$110)</f>
        <v>-1290</v>
      </c>
      <c r="K20" s="3">
        <f>SUM('09-04'!$K$22:$K$110)</f>
        <v>-94</v>
      </c>
      <c r="L20" s="3">
        <f>SUM('09-04'!$L$22:$L$110)</f>
        <v>-108.33333333333445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8</v>
      </c>
      <c r="C22" s="14">
        <f t="shared" ref="C22:C27" si="2">A22*B22</f>
        <v>8</v>
      </c>
      <c r="D22" s="15">
        <v>5</v>
      </c>
      <c r="E22" s="1">
        <v>37</v>
      </c>
      <c r="F22" s="16">
        <f t="shared" ref="F22:F26" si="3">D22*E22</f>
        <v>185</v>
      </c>
      <c r="G22" s="7"/>
      <c r="H22" s="7" t="s">
        <v>6</v>
      </c>
      <c r="I22" s="2" t="s">
        <v>271</v>
      </c>
      <c r="J22" s="8">
        <v>-900</v>
      </c>
      <c r="K22" s="9">
        <v>10</v>
      </c>
      <c r="L22" s="10">
        <f>'09-04'!$K22+('09-04'!$J22/90)</f>
        <v>0</v>
      </c>
      <c r="M22" s="3"/>
      <c r="N22" s="13">
        <v>1</v>
      </c>
      <c r="O22" s="1">
        <v>7</v>
      </c>
      <c r="P22" s="14">
        <f t="shared" ref="P22:P27" si="4">N22*O22</f>
        <v>7</v>
      </c>
      <c r="Q22" s="15">
        <v>5</v>
      </c>
      <c r="R22" s="1">
        <v>34</v>
      </c>
      <c r="S22" s="16">
        <f t="shared" ref="S22:S26" si="5">Q22*R22</f>
        <v>170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20</v>
      </c>
      <c r="F23" s="16">
        <f t="shared" si="3"/>
        <v>200</v>
      </c>
      <c r="G23" s="7"/>
      <c r="H23" s="7" t="s">
        <v>6</v>
      </c>
      <c r="I23" s="2" t="s">
        <v>272</v>
      </c>
      <c r="J23" s="8">
        <v>-225</v>
      </c>
      <c r="K23" s="9">
        <v>20</v>
      </c>
      <c r="L23" s="10">
        <f>'09-04'!$K23+('09-04'!$J23/90)</f>
        <v>17.5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19</v>
      </c>
      <c r="S23" s="16">
        <f t="shared" si="5"/>
        <v>190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23</v>
      </c>
      <c r="C24" s="14">
        <f t="shared" si="2"/>
        <v>230</v>
      </c>
      <c r="D24" s="15">
        <v>20</v>
      </c>
      <c r="E24" s="1">
        <v>20</v>
      </c>
      <c r="F24" s="16">
        <f t="shared" si="3"/>
        <v>400</v>
      </c>
      <c r="G24" s="7"/>
      <c r="H24" s="7" t="s">
        <v>6</v>
      </c>
      <c r="I24" s="2" t="s">
        <v>196</v>
      </c>
      <c r="J24" s="8">
        <v>940</v>
      </c>
      <c r="K24" s="9"/>
      <c r="L24" s="10">
        <f>'09-04'!$K24+('09-04'!$J24/90)</f>
        <v>10.444444444444445</v>
      </c>
      <c r="M24" s="3"/>
      <c r="N24" s="13">
        <v>10</v>
      </c>
      <c r="O24" s="1">
        <v>27</v>
      </c>
      <c r="P24" s="14">
        <f t="shared" si="4"/>
        <v>270</v>
      </c>
      <c r="Q24" s="15">
        <v>20</v>
      </c>
      <c r="R24" s="1">
        <v>26</v>
      </c>
      <c r="S24" s="16">
        <f t="shared" si="5"/>
        <v>520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>
        <v>2</v>
      </c>
      <c r="F25" s="16">
        <f t="shared" si="3"/>
        <v>100</v>
      </c>
      <c r="G25" s="7"/>
      <c r="H25" s="7" t="s">
        <v>28</v>
      </c>
      <c r="I25" s="2" t="s">
        <v>35</v>
      </c>
      <c r="J25" s="8">
        <v>-300</v>
      </c>
      <c r="K25" s="9"/>
      <c r="L25" s="10">
        <f>'09-04'!$K25+('09-04'!$J25/90)</f>
        <v>-3.3333333333333335</v>
      </c>
      <c r="M25" s="3"/>
      <c r="N25" s="13">
        <v>20</v>
      </c>
      <c r="O25" s="1">
        <v>24</v>
      </c>
      <c r="P25" s="14">
        <f t="shared" si="4"/>
        <v>480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70</v>
      </c>
      <c r="F26" s="16">
        <f t="shared" si="3"/>
        <v>7000</v>
      </c>
      <c r="G26" s="7"/>
      <c r="H26" s="7" t="s">
        <v>6</v>
      </c>
      <c r="I26" s="11" t="s">
        <v>273</v>
      </c>
      <c r="J26" s="8">
        <v>18100</v>
      </c>
      <c r="K26" s="9"/>
      <c r="L26" s="10">
        <f>'09-04'!$K26+('09-04'!$J26/90)</f>
        <v>201.11111111111111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66</v>
      </c>
      <c r="S26" s="16">
        <f t="shared" si="5"/>
        <v>6600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7885</v>
      </c>
      <c r="G27" s="7"/>
      <c r="H27" s="7" t="s">
        <v>6</v>
      </c>
      <c r="I27" s="2" t="s">
        <v>129</v>
      </c>
      <c r="J27" s="8">
        <v>400</v>
      </c>
      <c r="K27" s="9">
        <v>5</v>
      </c>
      <c r="L27" s="10">
        <f>'09-04'!$K27+('09-04'!$J27/90)</f>
        <v>9.4444444444444446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7530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1138</v>
      </c>
      <c r="D28" s="1"/>
      <c r="E28" s="1"/>
      <c r="F28" s="1"/>
      <c r="G28" s="1"/>
      <c r="H28" s="7" t="s">
        <v>6</v>
      </c>
      <c r="I28" s="2"/>
      <c r="J28" s="8">
        <v>75</v>
      </c>
      <c r="K28" s="9"/>
      <c r="L28" s="10">
        <f>'09-04'!$K28+('09-04'!$J28/90)</f>
        <v>0.83333333333333337</v>
      </c>
      <c r="M28" s="3"/>
      <c r="N28" s="12" t="s">
        <v>11</v>
      </c>
      <c r="O28" s="12"/>
      <c r="P28" s="6">
        <f>SUM(P22:P27)</f>
        <v>2917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815</v>
      </c>
      <c r="G29" s="1"/>
      <c r="H29" s="7" t="s">
        <v>40</v>
      </c>
      <c r="I29" s="2" t="s">
        <v>239</v>
      </c>
      <c r="J29" s="8">
        <v>-20000</v>
      </c>
      <c r="K29" s="9"/>
      <c r="L29" s="10">
        <f>'09-04'!$K29+('09-04'!$J29/90)</f>
        <v>-222.22222222222223</v>
      </c>
      <c r="M29" s="3"/>
      <c r="N29" s="1"/>
      <c r="O29" s="1"/>
      <c r="P29" s="18"/>
      <c r="Q29" s="237" t="s">
        <v>21</v>
      </c>
      <c r="R29" s="238"/>
      <c r="S29" s="17">
        <f>SUM('09-04'!$J$22:$J$110)</f>
        <v>-1290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-6001</v>
      </c>
      <c r="D30" s="1"/>
      <c r="E30" s="1"/>
      <c r="F30" s="8"/>
      <c r="G30" s="1"/>
      <c r="H30" s="7" t="s">
        <v>6</v>
      </c>
      <c r="I30" s="2" t="s">
        <v>27</v>
      </c>
      <c r="J30" s="8">
        <v>200</v>
      </c>
      <c r="K30" s="9"/>
      <c r="L30" s="10">
        <f>'09-04'!$K30+('09-04'!$J30/90)</f>
        <v>2.2222222222222223</v>
      </c>
      <c r="M30" s="3"/>
      <c r="N30" s="237" t="s">
        <v>23</v>
      </c>
      <c r="O30" s="238"/>
      <c r="P30" s="6">
        <f>SUM('09-04'!$K$22:$K$110)</f>
        <v>-94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274</v>
      </c>
      <c r="J31" s="8"/>
      <c r="K31" s="9">
        <v>10</v>
      </c>
      <c r="L31" s="10">
        <f>'09-04'!$K31+('09-04'!$J31/90)</f>
        <v>10</v>
      </c>
      <c r="M31" s="3"/>
      <c r="N31" s="1"/>
      <c r="O31" s="1"/>
      <c r="P31" s="18"/>
      <c r="Q31" s="12" t="s">
        <v>25</v>
      </c>
      <c r="R31" s="12"/>
      <c r="S31" s="17">
        <f>S27-S29-F27</f>
        <v>935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274</v>
      </c>
      <c r="J32" s="8">
        <v>-180</v>
      </c>
      <c r="K32" s="9">
        <v>10</v>
      </c>
      <c r="L32" s="10">
        <f>'09-04'!$K32+('09-04'!$J32/90)</f>
        <v>8</v>
      </c>
      <c r="M32" s="3"/>
      <c r="N32" s="12" t="s">
        <v>25</v>
      </c>
      <c r="O32" s="12"/>
      <c r="P32" s="6">
        <f>P28-P30-C28</f>
        <v>1873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19" t="s">
        <v>275</v>
      </c>
      <c r="J33" s="8"/>
      <c r="K33" s="9">
        <v>90</v>
      </c>
      <c r="L33" s="10">
        <f>'09-04'!$K33+('09-04'!$J33/90)</f>
        <v>90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33</v>
      </c>
      <c r="J34" s="8">
        <v>50</v>
      </c>
      <c r="K34" s="9">
        <v>10</v>
      </c>
      <c r="L34" s="10">
        <f>'09-04'!$K34+('09-04'!$J34/90)</f>
        <v>10.555555555555555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267</v>
      </c>
      <c r="J35" s="8"/>
      <c r="K35" s="9">
        <v>34</v>
      </c>
      <c r="L35" s="10">
        <f>'09-04'!$K35+('09-04'!$J35/90)</f>
        <v>34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196</v>
      </c>
      <c r="J36" s="8"/>
      <c r="K36" s="9">
        <v>130</v>
      </c>
      <c r="L36" s="10">
        <f>'09-04'!$K36+('09-04'!$J36/90)</f>
        <v>130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276</v>
      </c>
      <c r="J37" s="8">
        <v>500</v>
      </c>
      <c r="K37" s="9"/>
      <c r="L37" s="10">
        <f>'09-04'!$K37+('09-04'!$J37/90)</f>
        <v>5.5555555555555554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 t="s">
        <v>277</v>
      </c>
      <c r="J38" s="8">
        <v>150</v>
      </c>
      <c r="K38" s="9"/>
      <c r="L38" s="10">
        <f>'09-04'!$K38+('09-04'!$J38/90)</f>
        <v>1.6666666666666667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278</v>
      </c>
      <c r="J39" s="8">
        <v>-270</v>
      </c>
      <c r="K39" s="9">
        <v>40</v>
      </c>
      <c r="L39" s="10">
        <f>'09-04'!$K39+('09-04'!$J39/90)</f>
        <v>37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279</v>
      </c>
      <c r="J40" s="8">
        <v>70</v>
      </c>
      <c r="K40" s="9"/>
      <c r="L40" s="10">
        <f>'09-04'!$K40+('09-04'!$J40/90)</f>
        <v>0.77777777777777779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163</v>
      </c>
      <c r="J41" s="8">
        <v>250</v>
      </c>
      <c r="K41" s="9"/>
      <c r="L41" s="10">
        <f>'09-04'!$K41+('09-04'!$J41/90)</f>
        <v>2.7777777777777777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279</v>
      </c>
      <c r="J42" s="8">
        <v>70</v>
      </c>
      <c r="K42" s="9"/>
      <c r="L42" s="10">
        <f>'09-04'!$K42+('09-04'!$J42/90)</f>
        <v>0.77777777777777779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280</v>
      </c>
      <c r="J43" s="8"/>
      <c r="K43" s="9">
        <v>107</v>
      </c>
      <c r="L43" s="10">
        <f>'09-04'!$K43+('09-04'!$J43/90)</f>
        <v>107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'09-04'!$K44+('09-04'!$J44/90)</f>
        <v>1.1111111111111112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281</v>
      </c>
      <c r="J45" s="8"/>
      <c r="K45" s="9">
        <v>3</v>
      </c>
      <c r="L45" s="10">
        <f>'09-04'!$K45+('09-04'!$J45/90)</f>
        <v>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350</v>
      </c>
      <c r="K46" s="9"/>
      <c r="L46" s="10">
        <f>'09-04'!$K46+('09-04'!$J46/90)</f>
        <v>3.8888888888888888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50</v>
      </c>
      <c r="K47" s="9"/>
      <c r="L47" s="10">
        <f>'09-04'!$K47+('09-04'!$J47/90)</f>
        <v>0.55555555555555558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60</v>
      </c>
      <c r="L48" s="10">
        <f>'09-04'!$K48+('09-04'!$J48/90)</f>
        <v>60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282</v>
      </c>
      <c r="J49" s="8"/>
      <c r="K49" s="9">
        <v>110</v>
      </c>
      <c r="L49" s="10">
        <f>'09-04'!$K49+('09-04'!$J49/90)</f>
        <v>110</v>
      </c>
      <c r="M49" s="3"/>
      <c r="N49" s="9"/>
      <c r="O49" s="9"/>
      <c r="P49" s="9"/>
      <c r="Q49" s="9"/>
      <c r="R49" s="9"/>
      <c r="S49" s="17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283</v>
      </c>
      <c r="J50" s="8"/>
      <c r="K50" s="9">
        <v>80</v>
      </c>
      <c r="L50" s="10">
        <f>'09-04'!$K50+('09-04'!$J50/90)</f>
        <v>80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33</v>
      </c>
      <c r="J51" s="8">
        <v>60</v>
      </c>
      <c r="K51" s="9"/>
      <c r="L51" s="10">
        <f>'09-04'!$K51+('09-04'!$J51/90)</f>
        <v>0.66666666666666663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284</v>
      </c>
      <c r="J52" s="8"/>
      <c r="K52" s="9">
        <v>63</v>
      </c>
      <c r="L52" s="10">
        <f>'09-04'!$K52+('09-04'!$J52/90)</f>
        <v>63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16</v>
      </c>
      <c r="J53" s="8"/>
      <c r="K53" s="9">
        <v>25</v>
      </c>
      <c r="L53" s="10">
        <f>'09-04'!$K53+('09-04'!$J53/90)</f>
        <v>25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285</v>
      </c>
      <c r="J54" s="8"/>
      <c r="K54" s="9">
        <v>500</v>
      </c>
      <c r="L54" s="10">
        <f>'09-04'!$K54+('09-04'!$J54/90)</f>
        <v>500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286</v>
      </c>
      <c r="J55" s="8">
        <v>630</v>
      </c>
      <c r="K55" s="9"/>
      <c r="L55" s="10">
        <f>'09-04'!$K55+('09-04'!$J55/90)</f>
        <v>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50</v>
      </c>
      <c r="K56" s="9"/>
      <c r="L56" s="10">
        <f>'09-04'!$K56+('09-04'!$J56/90)</f>
        <v>0.55555555555555558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43" t="s">
        <v>1796</v>
      </c>
      <c r="I57" s="2" t="s">
        <v>287</v>
      </c>
      <c r="J57" s="8"/>
      <c r="K57" s="9">
        <v>400</v>
      </c>
      <c r="L57" s="10">
        <f>'09-04'!$K57+('09-04'!$J57/90)</f>
        <v>400</v>
      </c>
      <c r="M57" s="3"/>
      <c r="N57" s="9" t="s">
        <v>118</v>
      </c>
      <c r="O57" s="9"/>
      <c r="P57" s="6">
        <v>2856</v>
      </c>
      <c r="Q57" s="9"/>
      <c r="R57" s="9"/>
      <c r="S57" s="17">
        <v>8155</v>
      </c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90</v>
      </c>
      <c r="J58" s="8">
        <v>100</v>
      </c>
      <c r="K58" s="9">
        <v>11</v>
      </c>
      <c r="L58" s="10">
        <f>'09-04'!$K58+('09-04'!$J58/90)</f>
        <v>12.111111111111111</v>
      </c>
      <c r="M58" s="3"/>
      <c r="N58" s="9"/>
      <c r="O58" s="9"/>
      <c r="P58" s="6"/>
      <c r="Q58" s="9"/>
      <c r="R58" s="9"/>
      <c r="S58" s="17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-500</v>
      </c>
      <c r="K59" s="9">
        <v>10</v>
      </c>
      <c r="L59" s="10">
        <f>'09-04'!$K59+('09-04'!$J59/90)</f>
        <v>4.4444444444444446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288</v>
      </c>
      <c r="J60" s="8">
        <v>150</v>
      </c>
      <c r="K60" s="9"/>
      <c r="L60" s="10">
        <f>'09-04'!$K60+('09-04'!$J60/90)</f>
        <v>1.6666666666666667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10</v>
      </c>
      <c r="K61" s="9">
        <v>1</v>
      </c>
      <c r="L61" s="10">
        <f>'09-04'!$K61+('09-04'!$J61/90)</f>
        <v>1.1111111111111112</v>
      </c>
      <c r="M61" s="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 t="s">
        <v>284</v>
      </c>
      <c r="J62" s="8">
        <v>-135</v>
      </c>
      <c r="K62" s="9">
        <v>45</v>
      </c>
      <c r="L62" s="10">
        <f>'09-04'!$K62+('09-04'!$J62/90)</f>
        <v>43.5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 t="s">
        <v>289</v>
      </c>
      <c r="J63" s="8">
        <v>-150</v>
      </c>
      <c r="K63" s="9">
        <v>5</v>
      </c>
      <c r="L63" s="10">
        <f>'09-04'!$K63+('09-04'!$J63/90)</f>
        <v>3.333333333333333</v>
      </c>
      <c r="M63" s="3"/>
      <c r="N63" s="9" t="s">
        <v>118</v>
      </c>
      <c r="O63" s="9"/>
      <c r="P63" s="6">
        <v>2917</v>
      </c>
      <c r="Q63" s="9"/>
      <c r="R63" s="9"/>
      <c r="S63" s="17">
        <v>7530</v>
      </c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/>
      <c r="J64" s="8">
        <v>100</v>
      </c>
      <c r="K64" s="9">
        <v>21</v>
      </c>
      <c r="L64" s="10">
        <f>'09-04'!$K64+('09-04'!$J64/90)</f>
        <v>22.111111111111111</v>
      </c>
      <c r="M64" s="3"/>
      <c r="N64" s="9"/>
      <c r="O64" s="9"/>
      <c r="P64" s="6"/>
      <c r="Q64" s="9"/>
      <c r="R64" s="9"/>
      <c r="S64" s="17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/>
      <c r="J65" s="21">
        <v>600</v>
      </c>
      <c r="K65" s="22"/>
      <c r="L65" s="10">
        <f>'09-04'!$K65+('09-04'!$J65/90)</f>
        <v>6.666666666666667</v>
      </c>
      <c r="M65" s="3"/>
      <c r="N65" s="9"/>
      <c r="O65" s="9"/>
      <c r="P65" s="6"/>
      <c r="Q65" s="9"/>
      <c r="R65" s="9"/>
      <c r="S65" s="17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/>
      <c r="J66" s="23">
        <v>325</v>
      </c>
      <c r="K66" s="24"/>
      <c r="L66" s="10">
        <f>'09-04'!$K66+('09-04'!$J66/90)</f>
        <v>3.6111111111111112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2"/>
      <c r="J67" s="21"/>
      <c r="K67" s="22">
        <v>10</v>
      </c>
      <c r="L67" s="10">
        <f>'09-04'!$K67+('09-04'!$J67/90)</f>
        <v>10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2"/>
      <c r="J68" s="23">
        <v>-550</v>
      </c>
      <c r="K68" s="24">
        <v>10</v>
      </c>
      <c r="L68" s="10">
        <f>'09-04'!$K68+('09-04'!$J68/90)</f>
        <v>3.8888888888888893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2"/>
      <c r="J69" s="21">
        <v>100</v>
      </c>
      <c r="K69" s="22">
        <v>75</v>
      </c>
      <c r="L69" s="10">
        <f>'09-04'!$K69+('09-04'!$J69/90)</f>
        <v>76.111111111111114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/>
      <c r="J70" s="8">
        <v>100</v>
      </c>
      <c r="K70" s="9">
        <v>5</v>
      </c>
      <c r="L70" s="10">
        <f>'09-04'!$K70+('09-04'!$J70/90)</f>
        <v>6.1111111111111107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-200</v>
      </c>
      <c r="K71" s="9"/>
      <c r="L71" s="10">
        <f>'09-04'!$K71+('09-04'!$J71/90)</f>
        <v>-2.2222222222222223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/>
      <c r="J72" s="8"/>
      <c r="K72" s="9">
        <v>3000</v>
      </c>
      <c r="L72" s="10">
        <f>'09-04'!$K72+('09-04'!$J72/90)</f>
        <v>3000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/>
      <c r="J73" s="8">
        <v>-500</v>
      </c>
      <c r="K73" s="9">
        <v>20</v>
      </c>
      <c r="L73" s="10">
        <f>'09-04'!$K73+('09-04'!$J73/90)</f>
        <v>14.444444444444445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10</v>
      </c>
      <c r="L74" s="10">
        <f>'09-04'!$K74+('09-04'!$J74/90)</f>
        <v>10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8">
        <v>-125</v>
      </c>
      <c r="K75" s="9">
        <v>5</v>
      </c>
      <c r="L75" s="10">
        <f>'09-04'!$K75+('09-04'!$J75/90)</f>
        <v>3.6111111111111112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/>
      <c r="J76" s="8"/>
      <c r="K76" s="9">
        <v>10</v>
      </c>
      <c r="L76" s="10">
        <f>'09-04'!$K76+('09-04'!$J76/90)</f>
        <v>10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/>
      <c r="J77" s="8">
        <v>-200</v>
      </c>
      <c r="K77" s="9">
        <v>10</v>
      </c>
      <c r="L77" s="10">
        <f>'09-04'!$K77+('09-04'!$J77/90)</f>
        <v>7.7777777777777777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2700</v>
      </c>
      <c r="K78" s="9">
        <v>75</v>
      </c>
      <c r="L78" s="10">
        <f>'09-04'!$K78+('09-04'!$J78/90)</f>
        <v>105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/>
      <c r="J79" s="8"/>
      <c r="K79" s="9">
        <v>46</v>
      </c>
      <c r="L79" s="10">
        <f>'09-04'!$K79+('09-04'!$J79/90)</f>
        <v>46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1000</v>
      </c>
      <c r="L80" s="10">
        <f>'09-04'!$K80+('09-04'!$J80/90)</f>
        <v>1000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1000</v>
      </c>
      <c r="L81" s="10">
        <f>'09-04'!$K81+('09-04'!$J81/90)</f>
        <v>1000</v>
      </c>
      <c r="M81" s="3"/>
      <c r="N81" s="9"/>
      <c r="O81" s="9"/>
      <c r="P81" s="9"/>
      <c r="Q81" s="9"/>
      <c r="R81" s="9"/>
      <c r="S81" s="17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250</v>
      </c>
      <c r="K82" s="9"/>
      <c r="L82" s="10">
        <f>'09-04'!$K82+('09-04'!$J82/90)</f>
        <v>2.7777777777777777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/>
      <c r="J83" s="8"/>
      <c r="K83" s="9">
        <v>-150</v>
      </c>
      <c r="L83" s="10">
        <f>'09-04'!$K83+('09-04'!$J83/90)</f>
        <v>-150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70</v>
      </c>
      <c r="K84" s="9"/>
      <c r="L84" s="10">
        <f>'09-04'!$K84+('09-04'!$J84/90)</f>
        <v>0.77777777777777779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180</v>
      </c>
      <c r="K85" s="9">
        <v>10</v>
      </c>
      <c r="L85" s="10">
        <f>'09-04'!$K85+('09-04'!$J85/90)</f>
        <v>12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70</v>
      </c>
      <c r="L86" s="10">
        <f>'09-04'!$K86+('09-04'!$J86/90)</f>
        <v>70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350</v>
      </c>
      <c r="L87" s="10">
        <f>'09-04'!$K87+('09-04'!$J87/90)</f>
        <v>350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720</v>
      </c>
      <c r="K88" s="9"/>
      <c r="L88" s="10">
        <f>'09-04'!$K88+('09-04'!$J88/90)</f>
        <v>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135</v>
      </c>
      <c r="K89" s="9"/>
      <c r="L89" s="10">
        <f>'09-04'!$K89+('09-04'!$J89/90)</f>
        <v>1.5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195</v>
      </c>
      <c r="K90" s="9"/>
      <c r="L90" s="10">
        <f>'09-04'!$K90+('09-04'!$J90/90)</f>
        <v>2.1666666666666665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-5000</v>
      </c>
      <c r="L91" s="10">
        <f>'09-04'!$K91+('09-04'!$J91/90)</f>
        <v>-5000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-2600</v>
      </c>
      <c r="L92" s="10">
        <f>'09-04'!$K92+('09-04'!$J92/90)</f>
        <v>-2600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-5000</v>
      </c>
      <c r="K93" s="9"/>
      <c r="L93" s="10">
        <f>'09-04'!$K93+('09-04'!$J93/90)</f>
        <v>-55.555555555555557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/>
      <c r="L94" s="10">
        <f>'09-04'!$K94+('09-04'!$J94/90)</f>
        <v>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28</v>
      </c>
      <c r="I95" s="2" t="s">
        <v>290</v>
      </c>
      <c r="J95" s="8"/>
      <c r="K95" s="9">
        <v>-20</v>
      </c>
      <c r="L95" s="10">
        <f>'09-04'!$K95+('09-04'!$J95/90)</f>
        <v>-20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28</v>
      </c>
      <c r="I96" s="2" t="s">
        <v>290</v>
      </c>
      <c r="J96" s="8">
        <v>-2000</v>
      </c>
      <c r="K96" s="9"/>
      <c r="L96" s="10">
        <f>'09-04'!$K96+('09-04'!$J96/90)</f>
        <v>-22.222222222222221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2" t="s">
        <v>290</v>
      </c>
      <c r="J97" s="8">
        <v>-2000</v>
      </c>
      <c r="K97" s="9"/>
      <c r="L97" s="10">
        <f>'09-04'!$K97+('09-04'!$J97/90)</f>
        <v>-22.222222222222221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28</v>
      </c>
      <c r="I98" s="2" t="s">
        <v>290</v>
      </c>
      <c r="J98" s="8">
        <v>-300</v>
      </c>
      <c r="K98" s="9"/>
      <c r="L98" s="10">
        <f>'09-04'!$K98+('09-04'!$J98/90)</f>
        <v>-3.3333333333333335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2" t="s">
        <v>57</v>
      </c>
      <c r="J99" s="8">
        <v>4300</v>
      </c>
      <c r="K99" s="9">
        <v>20</v>
      </c>
      <c r="L99" s="10">
        <f>'09-04'!$K99+('09-04'!$J99/90)</f>
        <v>67.777777777777771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291</v>
      </c>
      <c r="J100" s="8">
        <v>300</v>
      </c>
      <c r="K100" s="9"/>
      <c r="L100" s="10">
        <f>'09-04'!$K100+('09-04'!$J100/90)</f>
        <v>3.3333333333333335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292</v>
      </c>
      <c r="J101" s="8"/>
      <c r="K101" s="9">
        <v>150</v>
      </c>
      <c r="L101" s="10">
        <f>'09-04'!$K101+('09-04'!$J101/90)</f>
        <v>150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229</v>
      </c>
      <c r="J102" s="8">
        <v>-135</v>
      </c>
      <c r="K102" s="9"/>
      <c r="L102" s="10">
        <f>'09-04'!$K102+('09-04'!$J102/90)</f>
        <v>-1.5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/>
      <c r="L103" s="10">
        <f>'09-04'!$K103+('09-04'!$J103/90)</f>
        <v>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/>
      <c r="L104" s="10">
        <f>'09-04'!$K104+('09-04'!$J104/90)</f>
        <v>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'09-04'!$K105+('09-04'!$J105/90)</f>
        <v>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'09-04'!$K106+('09-04'!$J106/90)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/>
      <c r="L107" s="10">
        <f>'09-04'!$K107+('09-04'!$J107/90)</f>
        <v>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/>
      <c r="L108" s="10">
        <f>'09-04'!$K108+('09-04'!$J108/90)</f>
        <v>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/>
      <c r="L109" s="10">
        <f>'09-04'!$K109+('09-04'!$J109/90)</f>
        <v>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/>
      <c r="L110" s="10">
        <f>'09-04'!$K110+('09-04'!$J110/90)</f>
        <v>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1" fitToHeight="0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Z109"/>
  <sheetViews>
    <sheetView rightToLeft="1" topLeftCell="A97" workbookViewId="0">
      <selection activeCell="A109" sqref="A10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1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-100</v>
      </c>
      <c r="K1" s="3">
        <f t="shared" si="0"/>
        <v>20</v>
      </c>
      <c r="L1" s="3">
        <f t="shared" si="0"/>
        <v>18.888888888888889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20</v>
      </c>
      <c r="L3" s="10">
        <f t="shared" ref="L3:L18" si="1">K3+(J3/90)</f>
        <v>20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/>
      <c r="J4" s="8">
        <v>-100</v>
      </c>
      <c r="K4" s="9"/>
      <c r="L4" s="10">
        <f t="shared" si="1"/>
        <v>-1.1111111111111112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-100</v>
      </c>
      <c r="K5" s="9">
        <v>-20</v>
      </c>
      <c r="L5" s="10">
        <f t="shared" si="1"/>
        <v>-21.111111111111111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5</v>
      </c>
      <c r="L6" s="10">
        <f t="shared" si="1"/>
        <v>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200</v>
      </c>
      <c r="K7" s="9"/>
      <c r="L7" s="10">
        <f t="shared" si="1"/>
        <v>2.2222222222222223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150</v>
      </c>
      <c r="K8" s="9"/>
      <c r="L8" s="10">
        <f t="shared" si="1"/>
        <v>1.6666666666666667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-315</v>
      </c>
      <c r="K9" s="9">
        <v>5</v>
      </c>
      <c r="L9" s="10">
        <f t="shared" si="1"/>
        <v>1.5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-315</v>
      </c>
      <c r="K10" s="9">
        <v>10</v>
      </c>
      <c r="L10" s="10">
        <f t="shared" si="1"/>
        <v>6.5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380</v>
      </c>
      <c r="K11" s="9"/>
      <c r="L11" s="10">
        <f t="shared" si="1"/>
        <v>4.2222222222222223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293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SUM('10-04'!$J$22:$J$109)</f>
        <v>-1325</v>
      </c>
      <c r="K20" s="3">
        <f>SUM('10-04'!$K$22:$K$109)</f>
        <v>52</v>
      </c>
      <c r="L20" s="3">
        <f>SUM('10-04'!$L$22:$L$109)</f>
        <v>37.277777777777551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33</v>
      </c>
      <c r="F22" s="16">
        <f t="shared" ref="F22:F26" si="3">D22*E22</f>
        <v>165</v>
      </c>
      <c r="G22" s="7"/>
      <c r="H22" s="7" t="s">
        <v>6</v>
      </c>
      <c r="I22" s="2" t="s">
        <v>294</v>
      </c>
      <c r="J22" s="8"/>
      <c r="K22" s="9">
        <v>2</v>
      </c>
      <c r="L22" s="10">
        <f>'10-04'!$K22+('10-04'!$J22/90)</f>
        <v>2</v>
      </c>
      <c r="M22" s="3"/>
      <c r="N22" s="13">
        <v>1</v>
      </c>
      <c r="O22" s="1">
        <v>10</v>
      </c>
      <c r="P22" s="14">
        <f t="shared" ref="P22:P27" si="4">N22*O22</f>
        <v>10</v>
      </c>
      <c r="Q22" s="15">
        <v>5</v>
      </c>
      <c r="R22" s="1">
        <v>33</v>
      </c>
      <c r="S22" s="16">
        <f t="shared" ref="S22:S26" si="5">Q22*R22</f>
        <v>165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21</v>
      </c>
      <c r="F23" s="16">
        <f t="shared" si="3"/>
        <v>210</v>
      </c>
      <c r="G23" s="7"/>
      <c r="H23" s="7" t="s">
        <v>6</v>
      </c>
      <c r="I23" s="2" t="s">
        <v>295</v>
      </c>
      <c r="J23" s="8"/>
      <c r="K23" s="9">
        <v>20</v>
      </c>
      <c r="L23" s="10">
        <f>'10-04'!$K23+('10-04'!$J23/90)</f>
        <v>20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24</v>
      </c>
      <c r="S23" s="16">
        <f t="shared" si="5"/>
        <v>240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27</v>
      </c>
      <c r="C24" s="14">
        <f t="shared" si="2"/>
        <v>270</v>
      </c>
      <c r="D24" s="15">
        <v>20</v>
      </c>
      <c r="E24" s="1">
        <v>26</v>
      </c>
      <c r="F24" s="16">
        <f t="shared" si="3"/>
        <v>520</v>
      </c>
      <c r="G24" s="7"/>
      <c r="H24" s="7" t="s">
        <v>28</v>
      </c>
      <c r="I24" s="2" t="s">
        <v>35</v>
      </c>
      <c r="J24" s="8">
        <v>-300</v>
      </c>
      <c r="K24" s="9"/>
      <c r="L24" s="10">
        <f>'10-04'!$K24+('10-04'!$J24/90)</f>
        <v>-3.3333333333333335</v>
      </c>
      <c r="M24" s="3"/>
      <c r="N24" s="13">
        <v>10</v>
      </c>
      <c r="O24" s="1">
        <v>28</v>
      </c>
      <c r="P24" s="14">
        <f t="shared" si="4"/>
        <v>280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29</v>
      </c>
      <c r="C25" s="14">
        <f t="shared" si="2"/>
        <v>580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2" t="s">
        <v>296</v>
      </c>
      <c r="J25" s="8">
        <v>130</v>
      </c>
      <c r="K25" s="9">
        <v>20</v>
      </c>
      <c r="L25" s="10">
        <f>'10-04'!$K25+('10-04'!$J25/90)</f>
        <v>21.444444444444443</v>
      </c>
      <c r="M25" s="3"/>
      <c r="N25" s="13">
        <v>20</v>
      </c>
      <c r="O25" s="1">
        <v>34</v>
      </c>
      <c r="P25" s="14">
        <f t="shared" si="4"/>
        <v>680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54</v>
      </c>
      <c r="F26" s="16">
        <f t="shared" si="3"/>
        <v>5400</v>
      </c>
      <c r="G26" s="7"/>
      <c r="H26" s="7" t="s">
        <v>6</v>
      </c>
      <c r="I26" s="11" t="s">
        <v>297</v>
      </c>
      <c r="J26" s="8">
        <v>-200</v>
      </c>
      <c r="K26" s="9">
        <v>35</v>
      </c>
      <c r="L26" s="10">
        <f>'10-04'!$K26+('10-04'!$J26/90)</f>
        <v>32.777777777777779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55</v>
      </c>
      <c r="S26" s="16">
        <f t="shared" si="5"/>
        <v>5500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6495</v>
      </c>
      <c r="G27" s="7"/>
      <c r="H27" s="7" t="s">
        <v>6</v>
      </c>
      <c r="I27" s="2" t="s">
        <v>298</v>
      </c>
      <c r="J27" s="8"/>
      <c r="K27" s="9">
        <v>120</v>
      </c>
      <c r="L27" s="10">
        <f>'10-04'!$K27+('10-04'!$J27/90)</f>
        <v>120</v>
      </c>
      <c r="M27" s="3"/>
      <c r="N27" s="13">
        <v>100</v>
      </c>
      <c r="O27" s="1">
        <v>6</v>
      </c>
      <c r="P27" s="14">
        <f t="shared" si="4"/>
        <v>600</v>
      </c>
      <c r="Q27" s="12" t="s">
        <v>11</v>
      </c>
      <c r="R27" s="12"/>
      <c r="S27" s="17">
        <f>SUM(S22:S26)</f>
        <v>6535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1064</v>
      </c>
      <c r="D28" s="1"/>
      <c r="E28" s="1"/>
      <c r="F28" s="1"/>
      <c r="G28" s="1"/>
      <c r="H28" s="7" t="s">
        <v>6</v>
      </c>
      <c r="I28" s="2" t="s">
        <v>299</v>
      </c>
      <c r="J28" s="8">
        <v>-400</v>
      </c>
      <c r="K28" s="9">
        <v>10</v>
      </c>
      <c r="L28" s="10">
        <f>'10-04'!$K28+('10-04'!$J28/90)</f>
        <v>5.5555555555555554</v>
      </c>
      <c r="M28" s="3"/>
      <c r="N28" s="12" t="s">
        <v>11</v>
      </c>
      <c r="O28" s="12"/>
      <c r="P28" s="6">
        <f>SUM(P22:P27)</f>
        <v>1790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-1390</v>
      </c>
      <c r="G29" s="1"/>
      <c r="H29" s="7" t="s">
        <v>6</v>
      </c>
      <c r="I29" s="2"/>
      <c r="J29" s="8">
        <v>300</v>
      </c>
      <c r="K29" s="9"/>
      <c r="L29" s="10">
        <f>'10-04'!$K29+('10-04'!$J29/90)</f>
        <v>3.3333333333333335</v>
      </c>
      <c r="M29" s="3"/>
      <c r="N29" s="1"/>
      <c r="O29" s="1"/>
      <c r="P29" s="18"/>
      <c r="Q29" s="237" t="s">
        <v>21</v>
      </c>
      <c r="R29" s="238"/>
      <c r="S29" s="17">
        <f>SUM('10-04'!$J$22:$J$109)</f>
        <v>-1325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-74</v>
      </c>
      <c r="D30" s="1"/>
      <c r="E30" s="1"/>
      <c r="F30" s="8"/>
      <c r="G30" s="1"/>
      <c r="H30" s="7" t="s">
        <v>6</v>
      </c>
      <c r="I30" s="2" t="s">
        <v>33</v>
      </c>
      <c r="J30" s="8">
        <v>100</v>
      </c>
      <c r="K30" s="9"/>
      <c r="L30" s="10">
        <f>'10-04'!$K30+('10-04'!$J30/90)</f>
        <v>1.1111111111111112</v>
      </c>
      <c r="M30" s="3"/>
      <c r="N30" s="237" t="s">
        <v>23</v>
      </c>
      <c r="O30" s="238"/>
      <c r="P30" s="6">
        <f>SUM('10-04'!$K$22:$K$109)</f>
        <v>52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300</v>
      </c>
      <c r="J31" s="8">
        <v>150</v>
      </c>
      <c r="K31" s="9"/>
      <c r="L31" s="10">
        <f>'10-04'!$K31+('10-04'!$J31/90)</f>
        <v>1.6666666666666667</v>
      </c>
      <c r="M31" s="3"/>
      <c r="N31" s="1"/>
      <c r="O31" s="1"/>
      <c r="P31" s="18"/>
      <c r="Q31" s="12" t="s">
        <v>25</v>
      </c>
      <c r="R31" s="12"/>
      <c r="S31" s="17">
        <f>S27-S29-F27</f>
        <v>1365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180</v>
      </c>
      <c r="J32" s="8">
        <v>360</v>
      </c>
      <c r="K32" s="9"/>
      <c r="L32" s="10">
        <f>'10-04'!$K32+('10-04'!$J32/90)</f>
        <v>4</v>
      </c>
      <c r="M32" s="3"/>
      <c r="N32" s="12" t="s">
        <v>25</v>
      </c>
      <c r="O32" s="12"/>
      <c r="P32" s="6">
        <f>P28-P30-C28</f>
        <v>674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19" t="s">
        <v>301</v>
      </c>
      <c r="J33" s="8"/>
      <c r="K33" s="9">
        <v>130</v>
      </c>
      <c r="L33" s="10">
        <f>'10-04'!$K33+('10-04'!$J33/90)</f>
        <v>130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302</v>
      </c>
      <c r="J34" s="8"/>
      <c r="K34" s="9">
        <v>100</v>
      </c>
      <c r="L34" s="10">
        <f>'10-04'!$K34+('10-04'!$J34/90)</f>
        <v>100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278</v>
      </c>
      <c r="J35" s="8"/>
      <c r="K35" s="9">
        <v>33</v>
      </c>
      <c r="L35" s="10">
        <f>'10-04'!$K35+('10-04'!$J35/90)</f>
        <v>33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/>
      <c r="J36" s="8"/>
      <c r="K36" s="9">
        <v>2</v>
      </c>
      <c r="L36" s="10">
        <f>'10-04'!$K36+('10-04'!$J36/90)</f>
        <v>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303</v>
      </c>
      <c r="J37" s="8">
        <v>-45</v>
      </c>
      <c r="K37" s="9">
        <v>15</v>
      </c>
      <c r="L37" s="10">
        <f>'10-04'!$K37+('10-04'!$J37/90)</f>
        <v>14.5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/>
      <c r="J38" s="8">
        <v>200</v>
      </c>
      <c r="K38" s="9"/>
      <c r="L38" s="10">
        <f>'10-04'!$K38+('10-04'!$J38/90)</f>
        <v>2.2222222222222223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304</v>
      </c>
      <c r="J39" s="8">
        <v>-100</v>
      </c>
      <c r="K39" s="9">
        <v>10</v>
      </c>
      <c r="L39" s="10">
        <f>'10-04'!$K39+('10-04'!$J39/90)</f>
        <v>8.8888888888888893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305</v>
      </c>
      <c r="J40" s="8">
        <v>600</v>
      </c>
      <c r="K40" s="9"/>
      <c r="L40" s="10">
        <f>'10-04'!$K40+('10-04'!$J40/90)</f>
        <v>6.666666666666667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2" t="s">
        <v>57</v>
      </c>
      <c r="J41" s="8">
        <v>2000</v>
      </c>
      <c r="K41" s="9"/>
      <c r="L41" s="10">
        <f>'10-04'!$K41+('10-04'!$J41/90)</f>
        <v>22.222222222222221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28</v>
      </c>
      <c r="I42" s="2" t="s">
        <v>246</v>
      </c>
      <c r="J42" s="8">
        <v>-2000</v>
      </c>
      <c r="K42" s="9"/>
      <c r="L42" s="10">
        <f>'10-04'!$K42+('10-04'!$J42/90)</f>
        <v>-22.222222222222221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306</v>
      </c>
      <c r="J43" s="8">
        <v>300</v>
      </c>
      <c r="K43" s="9"/>
      <c r="L43" s="10">
        <f>'10-04'!$K43+('10-04'!$J43/90)</f>
        <v>3.3333333333333335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298</v>
      </c>
      <c r="J44" s="8">
        <v>670</v>
      </c>
      <c r="K44" s="9">
        <v>10</v>
      </c>
      <c r="L44" s="10">
        <f>'10-04'!$K44+('10-04'!$J44/90)</f>
        <v>17.444444444444443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307</v>
      </c>
      <c r="J45" s="8">
        <v>-400</v>
      </c>
      <c r="K45" s="9">
        <v>10</v>
      </c>
      <c r="L45" s="10">
        <f>'10-04'!$K45+('10-04'!$J45/90)</f>
        <v>5.5555555555555554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308</v>
      </c>
      <c r="J46" s="8"/>
      <c r="K46" s="9">
        <v>14</v>
      </c>
      <c r="L46" s="10">
        <f>'10-04'!$K46+('10-04'!$J46/90)</f>
        <v>14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309</v>
      </c>
      <c r="J47" s="8">
        <v>500</v>
      </c>
      <c r="K47" s="9"/>
      <c r="L47" s="10">
        <f>'10-04'!$K47+('10-04'!$J47/90)</f>
        <v>5.5555555555555554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28</v>
      </c>
      <c r="I48" s="2" t="s">
        <v>43</v>
      </c>
      <c r="J48" s="8"/>
      <c r="K48" s="9">
        <v>-20</v>
      </c>
      <c r="L48" s="10">
        <f>'10-04'!$K48+('10-04'!$J48/90)</f>
        <v>-20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310</v>
      </c>
      <c r="J49" s="8"/>
      <c r="K49" s="9">
        <v>-75</v>
      </c>
      <c r="L49" s="10">
        <f>'10-04'!$K49+('10-04'!$J49/90)</f>
        <v>-75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311</v>
      </c>
      <c r="J50" s="8"/>
      <c r="K50" s="9">
        <v>18</v>
      </c>
      <c r="L50" s="10">
        <f>'10-04'!$K50+('10-04'!$J50/90)</f>
        <v>18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312</v>
      </c>
      <c r="J51" s="8"/>
      <c r="K51" s="9">
        <v>25</v>
      </c>
      <c r="L51" s="10">
        <f>'10-04'!$K51+('10-04'!$J51/90)</f>
        <v>25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313</v>
      </c>
      <c r="J52" s="8">
        <v>-525</v>
      </c>
      <c r="K52" s="9">
        <v>10</v>
      </c>
      <c r="L52" s="10">
        <f>'10-04'!$K52+('10-04'!$J52/90)</f>
        <v>4.166666666666667</v>
      </c>
      <c r="M52" s="3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314</v>
      </c>
      <c r="J53" s="8">
        <v>400</v>
      </c>
      <c r="K53" s="9"/>
      <c r="L53" s="10">
        <f>'10-04'!$K53+('10-04'!$J53/90)</f>
        <v>4.4444444444444446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315</v>
      </c>
      <c r="J54" s="8">
        <v>-350</v>
      </c>
      <c r="K54" s="9">
        <v>10</v>
      </c>
      <c r="L54" s="10">
        <f>'10-04'!$K54+('10-04'!$J54/90)</f>
        <v>6.1111111111111107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316</v>
      </c>
      <c r="J55" s="8">
        <v>140</v>
      </c>
      <c r="K55" s="9">
        <v>20</v>
      </c>
      <c r="L55" s="10">
        <f>'10-04'!$K55+('10-04'!$J55/90)</f>
        <v>21.555555555555557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317</v>
      </c>
      <c r="J56" s="8">
        <v>200</v>
      </c>
      <c r="K56" s="9">
        <v>6</v>
      </c>
      <c r="L56" s="10">
        <f>'10-04'!$K56+('10-04'!$J56/90)</f>
        <v>8.2222222222222214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318</v>
      </c>
      <c r="J57" s="8">
        <v>-350</v>
      </c>
      <c r="K57" s="9"/>
      <c r="L57" s="10">
        <f>'10-04'!$K57+('10-04'!$J57/90)</f>
        <v>-3.8888888888888888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319</v>
      </c>
      <c r="J58" s="8"/>
      <c r="K58" s="9">
        <v>180</v>
      </c>
      <c r="L58" s="10">
        <f>'10-04'!$K58+('10-04'!$J58/90)</f>
        <v>180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320</v>
      </c>
      <c r="J59" s="8"/>
      <c r="K59" s="9">
        <v>17</v>
      </c>
      <c r="L59" s="10">
        <f>'10-04'!$K59+('10-04'!$J59/90)</f>
        <v>17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4</v>
      </c>
      <c r="L60" s="10">
        <f>'10-04'!$K60+('10-04'!$J60/90)</f>
        <v>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56</v>
      </c>
      <c r="J61" s="8">
        <v>-1340</v>
      </c>
      <c r="K61" s="9"/>
      <c r="L61" s="10">
        <f>'10-04'!$K61+('10-04'!$J61/90)</f>
        <v>-14.888888888888889</v>
      </c>
      <c r="M61" s="3"/>
      <c r="N61" s="9" t="s">
        <v>118</v>
      </c>
      <c r="O61" s="9"/>
      <c r="P61" s="6">
        <v>1790</v>
      </c>
      <c r="Q61" s="9"/>
      <c r="R61" s="9"/>
      <c r="S61" s="17">
        <v>6535</v>
      </c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 t="s">
        <v>321</v>
      </c>
      <c r="J62" s="8"/>
      <c r="K62" s="9">
        <v>183</v>
      </c>
      <c r="L62" s="10">
        <f>'10-04'!$K62+('10-04'!$J62/90)</f>
        <v>183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 t="s">
        <v>322</v>
      </c>
      <c r="J63" s="8">
        <v>400</v>
      </c>
      <c r="K63" s="9"/>
      <c r="L63" s="10">
        <f>'10-04'!$K63+('10-04'!$J63/90)</f>
        <v>4.4444444444444446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 t="s">
        <v>323</v>
      </c>
      <c r="J64" s="8">
        <v>250</v>
      </c>
      <c r="K64" s="9"/>
      <c r="L64" s="10">
        <f>'10-04'!$K64+('10-04'!$J64/90)</f>
        <v>2.7777777777777777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/>
      <c r="J65" s="21">
        <v>80</v>
      </c>
      <c r="K65" s="22"/>
      <c r="L65" s="10">
        <f>'10-04'!$K65+('10-04'!$J65/90)</f>
        <v>0.88888888888888884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 t="s">
        <v>324</v>
      </c>
      <c r="J66" s="23">
        <v>100</v>
      </c>
      <c r="K66" s="24">
        <v>25</v>
      </c>
      <c r="L66" s="10">
        <f>'10-04'!$K66+('10-04'!$J66/90)</f>
        <v>26.111111111111111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2" t="s">
        <v>325</v>
      </c>
      <c r="J67" s="21"/>
      <c r="K67" s="22">
        <v>10</v>
      </c>
      <c r="L67" s="10">
        <f>'10-04'!$K67+('10-04'!$J67/90)</f>
        <v>10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2" t="s">
        <v>326</v>
      </c>
      <c r="J68" s="23">
        <v>225</v>
      </c>
      <c r="K68" s="24"/>
      <c r="L68" s="10">
        <f>'10-04'!$K68+('10-04'!$J68/90)</f>
        <v>2.5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2" t="s">
        <v>161</v>
      </c>
      <c r="J69" s="21"/>
      <c r="K69" s="22">
        <v>18</v>
      </c>
      <c r="L69" s="10">
        <f>'10-04'!$K69+('10-04'!$J69/90)</f>
        <v>18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 t="s">
        <v>327</v>
      </c>
      <c r="J70" s="8"/>
      <c r="K70" s="9">
        <v>1</v>
      </c>
      <c r="L70" s="10">
        <f>'10-04'!$K70+('10-04'!$J70/90)</f>
        <v>1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90</v>
      </c>
      <c r="J71" s="8">
        <v>250</v>
      </c>
      <c r="K71" s="9"/>
      <c r="L71" s="10">
        <f>'10-04'!$K71+('10-04'!$J71/90)</f>
        <v>2.7777777777777777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 t="s">
        <v>328</v>
      </c>
      <c r="J72" s="8">
        <v>200</v>
      </c>
      <c r="K72" s="9">
        <v>5</v>
      </c>
      <c r="L72" s="10">
        <f>'10-04'!$K72+('10-04'!$J72/90)</f>
        <v>7.2222222222222223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 t="s">
        <v>329</v>
      </c>
      <c r="J73" s="8">
        <v>100</v>
      </c>
      <c r="K73" s="9">
        <v>27</v>
      </c>
      <c r="L73" s="10">
        <f>'10-04'!$K73+('10-04'!$J73/90)</f>
        <v>28.111111111111111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330</v>
      </c>
      <c r="J74" s="8">
        <v>50</v>
      </c>
      <c r="K74" s="9"/>
      <c r="L74" s="10">
        <f>'10-04'!$K74+('10-04'!$J74/90)</f>
        <v>0.55555555555555558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 t="s">
        <v>331</v>
      </c>
      <c r="J75" s="8"/>
      <c r="K75" s="9">
        <v>2</v>
      </c>
      <c r="L75" s="10">
        <f>'10-04'!$K75+('10-04'!$J75/90)</f>
        <v>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 t="s">
        <v>298</v>
      </c>
      <c r="J76" s="8">
        <v>130</v>
      </c>
      <c r="K76" s="9">
        <v>5</v>
      </c>
      <c r="L76" s="10">
        <f>'10-04'!$K76+('10-04'!$J76/90)</f>
        <v>6.4444444444444446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 t="s">
        <v>298</v>
      </c>
      <c r="J77" s="8">
        <v>-150</v>
      </c>
      <c r="K77" s="9"/>
      <c r="L77" s="10">
        <f>'10-04'!$K77+('10-04'!$J77/90)</f>
        <v>-1.6666666666666667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332</v>
      </c>
      <c r="J78" s="8"/>
      <c r="K78" s="9">
        <v>9</v>
      </c>
      <c r="L78" s="10">
        <f>'10-04'!$K78+('10-04'!$J78/90)</f>
        <v>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 t="s">
        <v>212</v>
      </c>
      <c r="J79" s="8"/>
      <c r="K79" s="9">
        <v>200</v>
      </c>
      <c r="L79" s="10">
        <f>'10-04'!$K79+('10-04'!$J79/90)</f>
        <v>200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333</v>
      </c>
      <c r="J80" s="8">
        <v>-200</v>
      </c>
      <c r="K80" s="9">
        <v>5</v>
      </c>
      <c r="L80" s="10">
        <f>'10-04'!$K80+('10-04'!$J80/90)</f>
        <v>2.7777777777777777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333</v>
      </c>
      <c r="J81" s="8">
        <v>-120</v>
      </c>
      <c r="K81" s="9">
        <v>35</v>
      </c>
      <c r="L81" s="10">
        <f>'10-04'!$K81+('10-04'!$J81/90)</f>
        <v>33.666666666666664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333</v>
      </c>
      <c r="J82" s="8"/>
      <c r="K82" s="9">
        <v>-20</v>
      </c>
      <c r="L82" s="10">
        <f>'10-04'!$K82+('10-04'!$J82/90)</f>
        <v>-20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220</v>
      </c>
      <c r="K83" s="9"/>
      <c r="L83" s="10">
        <f>'10-04'!$K83+('10-04'!$J83/90)</f>
        <v>2.4444444444444446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/>
      <c r="L84" s="10">
        <f>'10-04'!$K84+('10-04'!$J84/90)</f>
        <v>0.55555555555555558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334</v>
      </c>
      <c r="J85" s="8"/>
      <c r="K85" s="9">
        <v>30</v>
      </c>
      <c r="L85" s="10">
        <f>'10-04'!$K85+('10-04'!$J85/90)</f>
        <v>30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296</v>
      </c>
      <c r="J86" s="8"/>
      <c r="K86" s="9">
        <v>100</v>
      </c>
      <c r="L86" s="10">
        <f>'10-04'!$K86+('10-04'!$J86/90)</f>
        <v>100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28</v>
      </c>
      <c r="I87" s="2" t="s">
        <v>335</v>
      </c>
      <c r="J87" s="8">
        <v>-70</v>
      </c>
      <c r="K87" s="9"/>
      <c r="L87" s="10">
        <f>'10-04'!$K87+('10-04'!$J87/90)</f>
        <v>-0.77777777777777779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37</v>
      </c>
      <c r="J88" s="8">
        <v>70</v>
      </c>
      <c r="K88" s="9"/>
      <c r="L88" s="10">
        <f>'10-04'!$K88+('10-04'!$J88/90)</f>
        <v>0.77777777777777779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336</v>
      </c>
      <c r="J89" s="8">
        <v>100</v>
      </c>
      <c r="K89" s="9"/>
      <c r="L89" s="10">
        <f>'10-04'!$K89+('10-04'!$J89/90)</f>
        <v>1.1111111111111112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337</v>
      </c>
      <c r="J90" s="8"/>
      <c r="K90" s="9">
        <v>200</v>
      </c>
      <c r="L90" s="10">
        <f>'10-04'!$K90+('10-04'!$J90/90)</f>
        <v>200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338</v>
      </c>
      <c r="J91" s="8">
        <v>-240</v>
      </c>
      <c r="K91" s="9">
        <v>10</v>
      </c>
      <c r="L91" s="10">
        <f>'10-04'!$K91+('10-04'!$J91/90)</f>
        <v>7.3333333333333339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'10-04'!$K92+('10-04'!$J92/90)</f>
        <v>10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284</v>
      </c>
      <c r="J93" s="8">
        <v>-200</v>
      </c>
      <c r="K93" s="9">
        <v>30</v>
      </c>
      <c r="L93" s="10">
        <f>'10-04'!$K93+('10-04'!$J93/90)</f>
        <v>27.777777777777779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9</v>
      </c>
      <c r="L94" s="10">
        <f>'10-04'!$K94+('10-04'!$J94/90)</f>
        <v>9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80</v>
      </c>
      <c r="K95" s="9"/>
      <c r="L95" s="10">
        <f>'10-04'!$K95+('10-04'!$J95/90)</f>
        <v>0.88888888888888884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58</v>
      </c>
      <c r="J96" s="8">
        <v>240</v>
      </c>
      <c r="K96" s="9"/>
      <c r="L96" s="10">
        <f>'10-04'!$K96+('10-04'!$J96/90)</f>
        <v>2.6666666666666665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200</v>
      </c>
      <c r="K97" s="9"/>
      <c r="L97" s="10">
        <f>'10-04'!$K97+('10-04'!$J97/90)</f>
        <v>2.2222222222222223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316</v>
      </c>
      <c r="J98" s="8">
        <v>400</v>
      </c>
      <c r="K98" s="9">
        <v>10</v>
      </c>
      <c r="L98" s="10">
        <f>'10-04'!$K98+('10-04'!$J98/90)</f>
        <v>14.444444444444445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400</v>
      </c>
      <c r="K99" s="9"/>
      <c r="L99" s="10">
        <f>'10-04'!$K99+('10-04'!$J99/90)</f>
        <v>4.4444444444444446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339</v>
      </c>
      <c r="J100" s="8">
        <v>20</v>
      </c>
      <c r="K100" s="9"/>
      <c r="L100" s="10">
        <f>'10-04'!$K100+('10-04'!$J100/90)</f>
        <v>0.22222222222222221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176</v>
      </c>
      <c r="J101" s="8">
        <v>-6000</v>
      </c>
      <c r="K101" s="9">
        <v>-1600</v>
      </c>
      <c r="L101" s="10">
        <f>'10-04'!$K101+('10-04'!$J101/90)</f>
        <v>-1666.6666666666667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340</v>
      </c>
      <c r="J102" s="8"/>
      <c r="K102" s="9">
        <v>7</v>
      </c>
      <c r="L102" s="10">
        <f>'10-04'!$K102+('10-04'!$J102/90)</f>
        <v>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341</v>
      </c>
      <c r="J103" s="8">
        <v>200</v>
      </c>
      <c r="K103" s="9">
        <v>15</v>
      </c>
      <c r="L103" s="10">
        <f>'10-04'!$K103+('10-04'!$J103/90)</f>
        <v>17.222222222222221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56</v>
      </c>
      <c r="J104" s="8">
        <v>1850</v>
      </c>
      <c r="K104" s="9"/>
      <c r="L104" s="10">
        <f>'10-04'!$K104+('10-04'!$J104/90)</f>
        <v>20.555555555555557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'10-04'!$K105+('10-04'!$J105/90)</f>
        <v>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'10-04'!$K106+('10-04'!$J106/90)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/>
      <c r="L107" s="10">
        <f>'10-04'!$K107+('10-04'!$J107/90)</f>
        <v>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/>
      <c r="L108" s="10">
        <f>'10-04'!$K108+('10-04'!$J108/90)</f>
        <v>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/>
      <c r="L109" s="10">
        <f>'10-04'!$K109+('10-04'!$J109/90)</f>
        <v>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1" fitToHeight="0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Z129"/>
  <sheetViews>
    <sheetView rightToLeft="1" topLeftCell="A117" workbookViewId="0">
      <selection activeCell="B129" sqref="B12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-220</v>
      </c>
      <c r="K1" s="3">
        <f t="shared" si="0"/>
        <v>40</v>
      </c>
      <c r="L1" s="3">
        <f t="shared" si="0"/>
        <v>37.555555555555557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132</v>
      </c>
      <c r="J3" s="8">
        <v>100</v>
      </c>
      <c r="K3" s="9"/>
      <c r="L3" s="10">
        <f t="shared" ref="L3:L18" si="1">K3+(J3/90)</f>
        <v>1.1111111111111112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323</v>
      </c>
      <c r="J4" s="8">
        <v>200</v>
      </c>
      <c r="K4" s="9"/>
      <c r="L4" s="10">
        <f t="shared" si="1"/>
        <v>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342</v>
      </c>
      <c r="J5" s="8">
        <v>350</v>
      </c>
      <c r="K5" s="9"/>
      <c r="L5" s="10">
        <f t="shared" si="1"/>
        <v>3.8888888888888888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99</v>
      </c>
      <c r="J6" s="8">
        <v>-300</v>
      </c>
      <c r="K6" s="9"/>
      <c r="L6" s="10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343</v>
      </c>
      <c r="J7" s="8"/>
      <c r="K7" s="9">
        <v>5</v>
      </c>
      <c r="L7" s="10">
        <f t="shared" si="1"/>
        <v>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344</v>
      </c>
      <c r="J8" s="8">
        <v>-400</v>
      </c>
      <c r="K8" s="9">
        <v>35</v>
      </c>
      <c r="L8" s="10">
        <f t="shared" si="1"/>
        <v>30.555555555555557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229</v>
      </c>
      <c r="J9" s="8">
        <v>-170</v>
      </c>
      <c r="K9" s="9"/>
      <c r="L9" s="10">
        <f t="shared" si="1"/>
        <v>-1.8888888888888888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345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SUM('11-04'!$J$22:$J$129)</f>
        <v>2335</v>
      </c>
      <c r="K20" s="3">
        <f>SUM('11-04'!$K$22:$K$129)</f>
        <v>-90</v>
      </c>
      <c r="L20" s="3">
        <f>SUM('11-04'!$L$22:$L$129)</f>
        <v>-64.055555555554747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34</v>
      </c>
      <c r="F22" s="16">
        <f t="shared" ref="F22:F26" si="3">D22*E22</f>
        <v>170</v>
      </c>
      <c r="G22" s="7"/>
      <c r="H22" s="7" t="s">
        <v>6</v>
      </c>
      <c r="I22" s="2" t="s">
        <v>346</v>
      </c>
      <c r="J22" s="8"/>
      <c r="K22" s="9">
        <v>60</v>
      </c>
      <c r="L22" s="10">
        <f>'11-04'!$K22+('11-04'!$J22/90)</f>
        <v>60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35</v>
      </c>
      <c r="S22" s="16">
        <f t="shared" ref="S22:S26" si="5">Q22*R22</f>
        <v>175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24</v>
      </c>
      <c r="F23" s="16">
        <f t="shared" si="3"/>
        <v>240</v>
      </c>
      <c r="G23" s="7"/>
      <c r="H23" s="7" t="s">
        <v>40</v>
      </c>
      <c r="I23" s="2" t="s">
        <v>347</v>
      </c>
      <c r="J23" s="8"/>
      <c r="K23" s="9">
        <v>-20</v>
      </c>
      <c r="L23" s="10">
        <f>'11-04'!$K23+('11-04'!$J23/90)</f>
        <v>-20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19</v>
      </c>
      <c r="S23" s="16">
        <f t="shared" si="5"/>
        <v>190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30</v>
      </c>
      <c r="C24" s="14">
        <f t="shared" si="2"/>
        <v>300</v>
      </c>
      <c r="D24" s="15">
        <v>20</v>
      </c>
      <c r="E24" s="1">
        <v>17</v>
      </c>
      <c r="F24" s="16">
        <f t="shared" si="3"/>
        <v>340</v>
      </c>
      <c r="G24" s="7"/>
      <c r="H24" s="7" t="s">
        <v>6</v>
      </c>
      <c r="I24" s="2" t="s">
        <v>129</v>
      </c>
      <c r="J24" s="8"/>
      <c r="K24" s="9">
        <v>10</v>
      </c>
      <c r="L24" s="10">
        <f>'11-04'!$K24+('11-04'!$J24/90)</f>
        <v>10</v>
      </c>
      <c r="M24" s="3"/>
      <c r="N24" s="13">
        <v>10</v>
      </c>
      <c r="O24" s="1">
        <v>37</v>
      </c>
      <c r="P24" s="14">
        <f t="shared" si="4"/>
        <v>370</v>
      </c>
      <c r="Q24" s="15">
        <v>20</v>
      </c>
      <c r="R24" s="1">
        <v>15</v>
      </c>
      <c r="S24" s="16">
        <f t="shared" si="5"/>
        <v>300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37</v>
      </c>
      <c r="C25" s="14">
        <f t="shared" si="2"/>
        <v>740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2" t="s">
        <v>341</v>
      </c>
      <c r="J25" s="8"/>
      <c r="K25" s="9">
        <v>69</v>
      </c>
      <c r="L25" s="10">
        <f>'11-04'!$K25+('11-04'!$J25/90)</f>
        <v>69</v>
      </c>
      <c r="M25" s="3"/>
      <c r="N25" s="13">
        <v>20</v>
      </c>
      <c r="O25" s="1">
        <v>35</v>
      </c>
      <c r="P25" s="14">
        <f t="shared" si="4"/>
        <v>700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41</v>
      </c>
      <c r="F26" s="16">
        <f t="shared" si="3"/>
        <v>4100</v>
      </c>
      <c r="G26" s="7"/>
      <c r="H26" s="7" t="s">
        <v>6</v>
      </c>
      <c r="I26" s="11" t="s">
        <v>348</v>
      </c>
      <c r="J26" s="8"/>
      <c r="K26" s="9">
        <v>83</v>
      </c>
      <c r="L26" s="10">
        <f>'11-04'!$K26+('11-04'!$J26/90)</f>
        <v>83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188</v>
      </c>
      <c r="S26" s="16">
        <f t="shared" si="5"/>
        <v>18800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4950</v>
      </c>
      <c r="G27" s="7"/>
      <c r="H27" s="7" t="s">
        <v>6</v>
      </c>
      <c r="I27" s="2" t="s">
        <v>349</v>
      </c>
      <c r="J27" s="8">
        <v>100</v>
      </c>
      <c r="K27" s="9"/>
      <c r="L27" s="10">
        <f>'11-04'!$K27+('11-04'!$J27/90)</f>
        <v>1.1111111111111112</v>
      </c>
      <c r="M27" s="3"/>
      <c r="N27" s="13">
        <v>100</v>
      </c>
      <c r="O27" s="1">
        <v>17</v>
      </c>
      <c r="P27" s="14">
        <f t="shared" si="4"/>
        <v>1700</v>
      </c>
      <c r="Q27" s="12" t="s">
        <v>11</v>
      </c>
      <c r="R27" s="12"/>
      <c r="S27" s="17">
        <f>SUM(S22:S26)</f>
        <v>19515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1156</v>
      </c>
      <c r="D28" s="1"/>
      <c r="E28" s="1"/>
      <c r="F28" s="1"/>
      <c r="G28" s="1"/>
      <c r="H28" s="7" t="s">
        <v>6</v>
      </c>
      <c r="I28" s="2" t="s">
        <v>350</v>
      </c>
      <c r="J28" s="8">
        <v>200</v>
      </c>
      <c r="K28" s="9"/>
      <c r="L28" s="10">
        <f>'11-04'!$K28+('11-04'!$J28/90)</f>
        <v>2.2222222222222223</v>
      </c>
      <c r="M28" s="3"/>
      <c r="N28" s="12" t="s">
        <v>11</v>
      </c>
      <c r="O28" s="12"/>
      <c r="P28" s="6">
        <f>SUM(P22:P27)</f>
        <v>3125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-1545</v>
      </c>
      <c r="G29" s="1"/>
      <c r="H29" s="7" t="s">
        <v>6</v>
      </c>
      <c r="I29" s="2" t="s">
        <v>82</v>
      </c>
      <c r="J29" s="8"/>
      <c r="K29" s="9">
        <v>64</v>
      </c>
      <c r="L29" s="10">
        <f>'11-04'!$K29+('11-04'!$J29/90)</f>
        <v>64</v>
      </c>
      <c r="M29" s="3"/>
      <c r="N29" s="1"/>
      <c r="O29" s="1"/>
      <c r="P29" s="18"/>
      <c r="Q29" s="237" t="s">
        <v>21</v>
      </c>
      <c r="R29" s="238"/>
      <c r="S29" s="17">
        <f>SUM('11-04'!$J$22:$J$129)</f>
        <v>2335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92</v>
      </c>
      <c r="D30" s="1"/>
      <c r="E30" s="1"/>
      <c r="F30" s="8"/>
      <c r="G30" s="1"/>
      <c r="H30" s="7" t="s">
        <v>6</v>
      </c>
      <c r="I30" s="2" t="s">
        <v>351</v>
      </c>
      <c r="J30" s="8">
        <v>630</v>
      </c>
      <c r="K30" s="9"/>
      <c r="L30" s="10">
        <f>'11-04'!$K30+('11-04'!$J30/90)</f>
        <v>7</v>
      </c>
      <c r="M30" s="3"/>
      <c r="N30" s="237" t="s">
        <v>23</v>
      </c>
      <c r="O30" s="238"/>
      <c r="P30" s="6">
        <f>SUM('11-04'!$K$22:$K$129)</f>
        <v>-90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352</v>
      </c>
      <c r="J31" s="8"/>
      <c r="K31" s="9">
        <v>-40</v>
      </c>
      <c r="L31" s="10">
        <f>'11-04'!$K31+('11-04'!$J31/90)</f>
        <v>-40</v>
      </c>
      <c r="M31" s="3"/>
      <c r="N31" s="1"/>
      <c r="O31" s="1"/>
      <c r="P31" s="18"/>
      <c r="Q31" s="12" t="s">
        <v>25</v>
      </c>
      <c r="R31" s="12"/>
      <c r="S31" s="17">
        <f>S27-S29-F27</f>
        <v>12230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353</v>
      </c>
      <c r="J32" s="8"/>
      <c r="K32" s="9">
        <v>-40</v>
      </c>
      <c r="L32" s="10">
        <f>'11-04'!$K32+('11-04'!$J32/90)</f>
        <v>-40</v>
      </c>
      <c r="M32" s="3"/>
      <c r="N32" s="12" t="s">
        <v>25</v>
      </c>
      <c r="O32" s="12"/>
      <c r="P32" s="6">
        <f>P28-P30-C28</f>
        <v>2059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19"/>
      <c r="J33" s="8">
        <v>350</v>
      </c>
      <c r="K33" s="9"/>
      <c r="L33" s="10">
        <f>'11-04'!$K33+('11-04'!$J33/90)</f>
        <v>3.8888888888888888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33</v>
      </c>
      <c r="J34" s="8">
        <v>120</v>
      </c>
      <c r="K34" s="9"/>
      <c r="L34" s="10">
        <f>'11-04'!$K34+('11-04'!$J34/90)</f>
        <v>1.3333333333333333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354</v>
      </c>
      <c r="J35" s="8">
        <v>100</v>
      </c>
      <c r="K35" s="9"/>
      <c r="L35" s="10">
        <f>'11-04'!$K35+('11-04'!$J35/90)</f>
        <v>1.1111111111111112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355</v>
      </c>
      <c r="J36" s="8">
        <v>-450</v>
      </c>
      <c r="K36" s="9">
        <v>10</v>
      </c>
      <c r="L36" s="10">
        <f>'11-04'!$K36+('11-04'!$J36/90)</f>
        <v>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161</v>
      </c>
      <c r="J37" s="8"/>
      <c r="K37" s="9">
        <v>35</v>
      </c>
      <c r="L37" s="10">
        <f>'11-04'!$K37+('11-04'!$J37/90)</f>
        <v>35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 t="s">
        <v>356</v>
      </c>
      <c r="J38" s="8">
        <v>400</v>
      </c>
      <c r="K38" s="9"/>
      <c r="L38" s="10">
        <f>'11-04'!$K38+('11-04'!$J38/90)</f>
        <v>4.4444444444444446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357</v>
      </c>
      <c r="J39" s="8"/>
      <c r="K39" s="9">
        <v>20</v>
      </c>
      <c r="L39" s="10">
        <f>'11-04'!$K39+('11-04'!$J39/90)</f>
        <v>20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358</v>
      </c>
      <c r="J40" s="8">
        <v>50</v>
      </c>
      <c r="K40" s="9"/>
      <c r="L40" s="10">
        <f>'11-04'!$K40+('11-04'!$J40/90)</f>
        <v>0.55555555555555558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359</v>
      </c>
      <c r="J41" s="8">
        <v>-200</v>
      </c>
      <c r="K41" s="9">
        <v>10</v>
      </c>
      <c r="L41" s="10">
        <f>'11-04'!$K41+('11-04'!$J41/90)</f>
        <v>7.7777777777777777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360</v>
      </c>
      <c r="J42" s="8">
        <v>130</v>
      </c>
      <c r="K42" s="9"/>
      <c r="L42" s="10">
        <f>'11-04'!$K42+('11-04'!$J42/90)</f>
        <v>1.4444444444444444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361</v>
      </c>
      <c r="J43" s="8">
        <v>8300</v>
      </c>
      <c r="K43" s="9"/>
      <c r="L43" s="10">
        <f>'11-04'!$K43+('11-04'!$J43/90)</f>
        <v>92.222222222222229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362</v>
      </c>
      <c r="J44" s="8">
        <v>720</v>
      </c>
      <c r="K44" s="9"/>
      <c r="L44" s="10">
        <f>'11-04'!$K44+('11-04'!$J44/90)</f>
        <v>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338</v>
      </c>
      <c r="J45" s="8"/>
      <c r="K45" s="9">
        <v>2</v>
      </c>
      <c r="L45" s="10">
        <f>'11-04'!$K45+('11-04'!$J45/90)</f>
        <v>2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232</v>
      </c>
      <c r="J46" s="8">
        <v>400</v>
      </c>
      <c r="K46" s="9"/>
      <c r="L46" s="10">
        <f>'11-04'!$K46+('11-04'!$J46/90)</f>
        <v>4.4444444444444446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39</v>
      </c>
      <c r="J47" s="8"/>
      <c r="K47" s="9">
        <v>45</v>
      </c>
      <c r="L47" s="10">
        <f>'11-04'!$K47+('11-04'!$J47/90)</f>
        <v>45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162</v>
      </c>
      <c r="J48" s="8">
        <v>50</v>
      </c>
      <c r="K48" s="9"/>
      <c r="L48" s="10">
        <f>'11-04'!$K48+('11-04'!$J48/90)</f>
        <v>0.55555555555555558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363</v>
      </c>
      <c r="J49" s="8"/>
      <c r="K49" s="9">
        <v>100</v>
      </c>
      <c r="L49" s="10">
        <f>'11-04'!$K49+('11-04'!$J49/90)</f>
        <v>100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95</v>
      </c>
      <c r="J50" s="8"/>
      <c r="K50" s="9">
        <v>-100</v>
      </c>
      <c r="L50" s="10">
        <f>'11-04'!$K50+('11-04'!$J50/90)</f>
        <v>-100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364</v>
      </c>
      <c r="J51" s="8"/>
      <c r="K51" s="9">
        <v>2075</v>
      </c>
      <c r="L51" s="10">
        <f>'11-04'!$K51+('11-04'!$J51/90)</f>
        <v>2075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2" t="s">
        <v>95</v>
      </c>
      <c r="J52" s="8"/>
      <c r="K52" s="9">
        <v>-2075</v>
      </c>
      <c r="L52" s="10">
        <f>'11-04'!$K52+('11-04'!$J52/90)</f>
        <v>-2075</v>
      </c>
      <c r="M52" s="3"/>
      <c r="N52" s="9" t="s">
        <v>118</v>
      </c>
      <c r="O52" s="9"/>
      <c r="P52" s="6">
        <v>308</v>
      </c>
      <c r="Q52" s="9"/>
      <c r="R52" s="9"/>
      <c r="S52" s="17">
        <v>10900</v>
      </c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365</v>
      </c>
      <c r="J53" s="8"/>
      <c r="K53" s="9">
        <v>70</v>
      </c>
      <c r="L53" s="10">
        <f>'11-04'!$K53+('11-04'!$J53/90)</f>
        <v>70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30</v>
      </c>
      <c r="J54" s="8">
        <v>120</v>
      </c>
      <c r="K54" s="9"/>
      <c r="L54" s="10">
        <f>'11-04'!$K54+('11-04'!$J54/90)</f>
        <v>1.3333333333333333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196</v>
      </c>
      <c r="J55" s="8"/>
      <c r="K55" s="9">
        <v>142</v>
      </c>
      <c r="L55" s="10">
        <f>'11-04'!$K55+('11-04'!$J55/90)</f>
        <v>142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270</v>
      </c>
      <c r="K56" s="9"/>
      <c r="L56" s="10">
        <f>'11-04'!$K56+('11-04'!$J56/90)</f>
        <v>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366</v>
      </c>
      <c r="J57" s="8">
        <v>-300</v>
      </c>
      <c r="K57" s="9">
        <v>20</v>
      </c>
      <c r="L57" s="10">
        <f>'11-04'!$K57+('11-04'!$J57/90)</f>
        <v>16.666666666666668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367</v>
      </c>
      <c r="J58" s="8"/>
      <c r="K58" s="9">
        <v>100</v>
      </c>
      <c r="L58" s="10">
        <f>'11-04'!$K58+('11-04'!$J58/90)</f>
        <v>100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368</v>
      </c>
      <c r="J59" s="8"/>
      <c r="K59" s="9">
        <v>-40</v>
      </c>
      <c r="L59" s="10">
        <f>'11-04'!$K59+('11-04'!$J59/90)</f>
        <v>-40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250</v>
      </c>
      <c r="K60" s="9"/>
      <c r="L60" s="10">
        <f>'11-04'!$K60+('11-04'!$J60/90)</f>
        <v>2.7777777777777777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369</v>
      </c>
      <c r="J61" s="8"/>
      <c r="K61" s="9">
        <v>20</v>
      </c>
      <c r="L61" s="10">
        <f>'11-04'!$K61+('11-04'!$J61/90)</f>
        <v>20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 t="s">
        <v>370</v>
      </c>
      <c r="J62" s="8"/>
      <c r="K62" s="9">
        <v>42</v>
      </c>
      <c r="L62" s="10">
        <f>'11-04'!$K62+('11-04'!$J62/90)</f>
        <v>42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/>
      <c r="J63" s="8">
        <v>-230</v>
      </c>
      <c r="K63" s="9">
        <v>5</v>
      </c>
      <c r="L63" s="10">
        <f>'11-04'!$K63+('11-04'!$J63/90)</f>
        <v>2.4444444444444446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 t="s">
        <v>371</v>
      </c>
      <c r="J64" s="8">
        <v>230</v>
      </c>
      <c r="K64" s="9"/>
      <c r="L64" s="10">
        <f>'11-04'!$K64+('11-04'!$J64/90)</f>
        <v>2.5555555555555554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2"/>
      <c r="J65" s="21">
        <v>50</v>
      </c>
      <c r="K65" s="22"/>
      <c r="L65" s="10">
        <f>'11-04'!$K65+('11-04'!$J65/90)</f>
        <v>0.55555555555555558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2" t="s">
        <v>372</v>
      </c>
      <c r="J66" s="23"/>
      <c r="K66" s="24">
        <v>100</v>
      </c>
      <c r="L66" s="10">
        <f>'11-04'!$K66+('11-04'!$J66/90)</f>
        <v>100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2" t="s">
        <v>373</v>
      </c>
      <c r="J67" s="21"/>
      <c r="K67" s="22">
        <v>130</v>
      </c>
      <c r="L67" s="10">
        <f>'11-04'!$K67+('11-04'!$J67/90)</f>
        <v>130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2" t="s">
        <v>373</v>
      </c>
      <c r="J68" s="23">
        <v>200</v>
      </c>
      <c r="K68" s="24"/>
      <c r="L68" s="10">
        <f>'11-04'!$K68+('11-04'!$J68/90)</f>
        <v>2.2222222222222223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2"/>
      <c r="J69" s="21">
        <v>450</v>
      </c>
      <c r="K69" s="22"/>
      <c r="L69" s="10">
        <f>'11-04'!$K69+('11-04'!$J69/90)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2" t="s">
        <v>374</v>
      </c>
      <c r="J70" s="8">
        <v>25</v>
      </c>
      <c r="K70" s="9"/>
      <c r="L70" s="10">
        <f>'11-04'!$K70+('11-04'!$J70/90)</f>
        <v>0.27777777777777779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32</v>
      </c>
      <c r="J71" s="8">
        <v>200</v>
      </c>
      <c r="K71" s="9"/>
      <c r="L71" s="10">
        <f>'11-04'!$K71+('11-04'!$J71/90)</f>
        <v>2.2222222222222223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 t="s">
        <v>375</v>
      </c>
      <c r="J72" s="8"/>
      <c r="K72" s="9">
        <v>19</v>
      </c>
      <c r="L72" s="10">
        <f>'11-04'!$K72+('11-04'!$J72/90)</f>
        <v>19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 t="s">
        <v>121</v>
      </c>
      <c r="J73" s="8">
        <v>-300</v>
      </c>
      <c r="K73" s="9">
        <v>10</v>
      </c>
      <c r="L73" s="10">
        <f>'11-04'!$K73+('11-04'!$J73/90)</f>
        <v>6.6666666666666661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62</v>
      </c>
      <c r="J74" s="8">
        <v>60</v>
      </c>
      <c r="K74" s="9"/>
      <c r="L74" s="10">
        <f>'11-04'!$K74+('11-04'!$J74/90)</f>
        <v>0.66666666666666663</v>
      </c>
      <c r="M74" s="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 t="s">
        <v>376</v>
      </c>
      <c r="J75" s="8">
        <v>700</v>
      </c>
      <c r="K75" s="9"/>
      <c r="L75" s="10">
        <f>'11-04'!$K75+('11-04'!$J75/90)</f>
        <v>7.7777777777777777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 t="s">
        <v>376</v>
      </c>
      <c r="J76" s="8">
        <v>600</v>
      </c>
      <c r="K76" s="9"/>
      <c r="L76" s="10">
        <f>'11-04'!$K76+('11-04'!$J76/90)</f>
        <v>6.666666666666667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 t="s">
        <v>62</v>
      </c>
      <c r="J77" s="8">
        <v>600</v>
      </c>
      <c r="K77" s="9"/>
      <c r="L77" s="10">
        <f>'11-04'!$K77+('11-04'!$J77/90)</f>
        <v>6.666666666666667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292</v>
      </c>
      <c r="J78" s="8"/>
      <c r="K78" s="9">
        <v>200</v>
      </c>
      <c r="L78" s="10">
        <f>'11-04'!$K78+('11-04'!$J78/90)</f>
        <v>200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/>
      <c r="J79" s="8">
        <v>-150</v>
      </c>
      <c r="K79" s="9">
        <v>5</v>
      </c>
      <c r="L79" s="10">
        <f>'11-04'!$K79+('11-04'!$J79/90)</f>
        <v>3.333333333333333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377</v>
      </c>
      <c r="J80" s="8"/>
      <c r="K80" s="9">
        <v>200</v>
      </c>
      <c r="L80" s="10">
        <f>'11-04'!$K80+('11-04'!$J80/90)</f>
        <v>200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378</v>
      </c>
      <c r="J81" s="8">
        <v>250</v>
      </c>
      <c r="K81" s="9">
        <v>20</v>
      </c>
      <c r="L81" s="10">
        <f>'11-04'!$K81+('11-04'!$J81/90)</f>
        <v>22.777777777777779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180</v>
      </c>
      <c r="K82" s="9"/>
      <c r="L82" s="10">
        <f>'11-04'!$K82+('11-04'!$J82/90)</f>
        <v>2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379</v>
      </c>
      <c r="J83" s="8">
        <v>-100</v>
      </c>
      <c r="K83" s="9">
        <v>10</v>
      </c>
      <c r="L83" s="10">
        <f>'11-04'!$K83+('11-04'!$J83/90)</f>
        <v>8.8888888888888893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380</v>
      </c>
      <c r="J84" s="8">
        <v>-60</v>
      </c>
      <c r="K84" s="9"/>
      <c r="L84" s="10">
        <f>'11-04'!$K84+('11-04'!$J84/90)</f>
        <v>-0.66666666666666663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370</v>
      </c>
      <c r="J85" s="8"/>
      <c r="K85" s="9">
        <v>85</v>
      </c>
      <c r="L85" s="10">
        <f>'11-04'!$K85+('11-04'!$J85/90)</f>
        <v>85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381</v>
      </c>
      <c r="J86" s="8"/>
      <c r="K86" s="9">
        <v>60</v>
      </c>
      <c r="L86" s="10">
        <f>'11-04'!$K86+('11-04'!$J86/90)</f>
        <v>60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46</v>
      </c>
      <c r="J87" s="8">
        <v>90</v>
      </c>
      <c r="K87" s="9">
        <v>10</v>
      </c>
      <c r="L87" s="10">
        <f>'11-04'!$K87+('11-04'!$J87/90)</f>
        <v>11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382</v>
      </c>
      <c r="J88" s="8">
        <v>-400</v>
      </c>
      <c r="K88" s="9">
        <v>10</v>
      </c>
      <c r="L88" s="10">
        <f>'11-04'!$K88+('11-04'!$J88/90)</f>
        <v>5.5555555555555554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300</v>
      </c>
      <c r="K89" s="9"/>
      <c r="L89" s="10">
        <f>'11-04'!$K89+('11-04'!$J89/90)</f>
        <v>3.3333333333333335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900</v>
      </c>
      <c r="K90" s="9"/>
      <c r="L90" s="10">
        <f>'11-04'!$K90+('11-04'!$J90/90)</f>
        <v>10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383</v>
      </c>
      <c r="J91" s="8"/>
      <c r="K91" s="9">
        <v>253</v>
      </c>
      <c r="L91" s="10">
        <f>'11-04'!$K91+('11-04'!$J91/90)</f>
        <v>253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16</v>
      </c>
      <c r="J92" s="8"/>
      <c r="K92" s="9">
        <v>100</v>
      </c>
      <c r="L92" s="10">
        <f>'11-04'!$K92+('11-04'!$J92/90)</f>
        <v>100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16</v>
      </c>
      <c r="J93" s="8">
        <v>180</v>
      </c>
      <c r="K93" s="9">
        <v>10</v>
      </c>
      <c r="L93" s="10">
        <f>'11-04'!$K93+('11-04'!$J93/90)</f>
        <v>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383</v>
      </c>
      <c r="J94" s="8"/>
      <c r="K94" s="9">
        <v>5</v>
      </c>
      <c r="L94" s="10">
        <f>'11-04'!$K94+('11-04'!$J94/90)</f>
        <v>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141</v>
      </c>
      <c r="J95" s="8"/>
      <c r="K95" s="9">
        <v>4</v>
      </c>
      <c r="L95" s="10">
        <f>'11-04'!$K95+('11-04'!$J95/90)</f>
        <v>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384</v>
      </c>
      <c r="J96" s="8"/>
      <c r="K96" s="9">
        <v>33</v>
      </c>
      <c r="L96" s="10">
        <f>'11-04'!$K96+('11-04'!$J96/90)</f>
        <v>33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46</v>
      </c>
      <c r="J97" s="8"/>
      <c r="K97" s="9">
        <v>7</v>
      </c>
      <c r="L97" s="10">
        <f>'11-04'!$K97+('11-04'!$J97/90)</f>
        <v>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383</v>
      </c>
      <c r="J98" s="8"/>
      <c r="K98" s="9">
        <v>5</v>
      </c>
      <c r="L98" s="10">
        <f>'11-04'!$K98+('11-04'!$J98/90)</f>
        <v>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385</v>
      </c>
      <c r="J99" s="8">
        <v>-450</v>
      </c>
      <c r="K99" s="9">
        <v>10</v>
      </c>
      <c r="L99" s="10">
        <f>'11-04'!$K99+('11-04'!$J99/90)</f>
        <v>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56</v>
      </c>
      <c r="J100" s="8"/>
      <c r="K100" s="9">
        <v>16</v>
      </c>
      <c r="L100" s="10">
        <f>'11-04'!$K100+('11-04'!$J100/90)</f>
        <v>16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386</v>
      </c>
      <c r="J101" s="8"/>
      <c r="K101" s="9">
        <v>79</v>
      </c>
      <c r="L101" s="10">
        <f>'11-04'!$K101+('11-04'!$J101/90)</f>
        <v>79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39</v>
      </c>
      <c r="J102" s="8"/>
      <c r="K102" s="9">
        <v>20</v>
      </c>
      <c r="L102" s="10">
        <f>'11-04'!$K102+('11-04'!$J102/90)</f>
        <v>20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354</v>
      </c>
      <c r="J103" s="8">
        <v>70</v>
      </c>
      <c r="K103" s="9"/>
      <c r="L103" s="10">
        <f>'11-04'!$K103+('11-04'!$J103/90)</f>
        <v>0.77777777777777779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387</v>
      </c>
      <c r="J104" s="8"/>
      <c r="K104" s="9">
        <v>10</v>
      </c>
      <c r="L104" s="10">
        <f>'11-04'!$K104+('11-04'!$J104/90)</f>
        <v>10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388</v>
      </c>
      <c r="J105" s="8">
        <v>-110</v>
      </c>
      <c r="K105" s="9"/>
      <c r="L105" s="10">
        <f>'11-04'!$K105+('11-04'!$J105/90)</f>
        <v>-1.2222222222222223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389</v>
      </c>
      <c r="J106" s="8">
        <v>590</v>
      </c>
      <c r="K106" s="9"/>
      <c r="L106" s="10">
        <f>'11-04'!$K106+('11-04'!$J106/90)</f>
        <v>6.5555555555555554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390</v>
      </c>
      <c r="J107" s="8">
        <v>300</v>
      </c>
      <c r="K107" s="9"/>
      <c r="L107" s="10">
        <f>'11-04'!$K107+('11-04'!$J107/90)</f>
        <v>3.3333333333333335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391</v>
      </c>
      <c r="J108" s="8">
        <v>-540</v>
      </c>
      <c r="K108" s="9">
        <v>10</v>
      </c>
      <c r="L108" s="10">
        <f>'11-04'!$K108+('11-04'!$J108/90)</f>
        <v>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392</v>
      </c>
      <c r="J109" s="8">
        <v>240</v>
      </c>
      <c r="K109" s="9"/>
      <c r="L109" s="10">
        <f>'11-04'!$K109+('11-04'!$J109/90)</f>
        <v>2.6666666666666665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393</v>
      </c>
      <c r="J110" s="8">
        <v>220</v>
      </c>
      <c r="K110" s="9">
        <v>10</v>
      </c>
      <c r="L110" s="10">
        <f>'11-04'!$K110+('11-04'!$J110/90)</f>
        <v>12.444444444444445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394</v>
      </c>
      <c r="J111" s="8">
        <v>300</v>
      </c>
      <c r="K111" s="9"/>
      <c r="L111" s="10">
        <f>'11-04'!$K111+('11-04'!$J111/90)</f>
        <v>3.3333333333333335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395</v>
      </c>
      <c r="J112" s="8">
        <v>440</v>
      </c>
      <c r="K112" s="9"/>
      <c r="L112" s="10">
        <f>'11-04'!$K112+('11-04'!$J112/90)</f>
        <v>4.8888888888888893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209</v>
      </c>
      <c r="J113" s="8">
        <v>250</v>
      </c>
      <c r="K113" s="9"/>
      <c r="L113" s="10">
        <f>'11-04'!$K113+('11-04'!$J113/90)</f>
        <v>2.7777777777777777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396</v>
      </c>
      <c r="J114" s="8"/>
      <c r="K114" s="9">
        <v>20</v>
      </c>
      <c r="L114" s="10">
        <f>'11-04'!$K114+('11-04'!$J114/90)</f>
        <v>20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397</v>
      </c>
      <c r="J115" s="8"/>
      <c r="K115" s="9">
        <v>100</v>
      </c>
      <c r="L115" s="10">
        <f>'11-04'!$K115+('11-04'!$J115/90)</f>
        <v>100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209</v>
      </c>
      <c r="J116" s="8">
        <v>200</v>
      </c>
      <c r="K116" s="9"/>
      <c r="L116" s="10">
        <f>'11-04'!$K116+('11-04'!$J116/90)</f>
        <v>2.2222222222222223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383</v>
      </c>
      <c r="J117" s="8">
        <v>-150</v>
      </c>
      <c r="K117" s="9">
        <v>5</v>
      </c>
      <c r="L117" s="10">
        <f>'11-04'!$K117+('11-04'!$J117/90)</f>
        <v>3.333333333333333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383</v>
      </c>
      <c r="J118" s="8">
        <v>240</v>
      </c>
      <c r="K118" s="9"/>
      <c r="L118" s="10">
        <f>'11-04'!$K118+('11-04'!$J118/90)</f>
        <v>2.6666666666666665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46</v>
      </c>
      <c r="J119" s="8"/>
      <c r="K119" s="9">
        <v>10</v>
      </c>
      <c r="L119" s="10">
        <f>'11-04'!$K119+('11-04'!$J119/90)</f>
        <v>10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2" t="s">
        <v>107</v>
      </c>
      <c r="J120" s="8">
        <v>-15000</v>
      </c>
      <c r="K120" s="9">
        <v>-2200</v>
      </c>
      <c r="L120" s="10">
        <f>'11-04'!$K120+('11-04'!$J120/90)</f>
        <v>-2366.6666666666665</v>
      </c>
      <c r="M120" s="3"/>
      <c r="N120" s="9" t="s">
        <v>398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83</v>
      </c>
      <c r="J121" s="8">
        <v>720</v>
      </c>
      <c r="K121" s="9"/>
      <c r="L121" s="10">
        <f>'11-04'!$K121+('11-04'!$J121/90)</f>
        <v>8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399</v>
      </c>
      <c r="J122" s="8"/>
      <c r="K122" s="9">
        <v>47</v>
      </c>
      <c r="L122" s="10">
        <f>'11-04'!$K122+('11-04'!$J122/90)</f>
        <v>47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400</v>
      </c>
      <c r="J123" s="8"/>
      <c r="K123" s="9">
        <v>-170</v>
      </c>
      <c r="L123" s="10">
        <f>'11-04'!$K123+('11-04'!$J123/90)</f>
        <v>-170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9" t="s">
        <v>57</v>
      </c>
      <c r="J124" s="9"/>
      <c r="K124" s="9">
        <v>1100</v>
      </c>
      <c r="L124" s="10">
        <f>'11-04'!$K124+('11-04'!$J124/90)</f>
        <v>1100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2" t="s">
        <v>401</v>
      </c>
      <c r="J125" s="8"/>
      <c r="K125" s="9">
        <v>-1100</v>
      </c>
      <c r="L125" s="10">
        <f>'11-04'!$K125+('11-04'!$J125/90)</f>
        <v>-1100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'11-04'!$K126+('11-04'!$J126/90)</f>
        <v>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'11-04'!$K127+('11-04'!$J127/90)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'11-04'!$K128+('11-04'!$J128/90)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'11-04'!$K129+('11-04'!$J129/90)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Z137"/>
  <sheetViews>
    <sheetView rightToLeft="1" topLeftCell="A125" workbookViewId="0">
      <selection activeCell="D137" sqref="D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920</v>
      </c>
      <c r="K1" s="3">
        <f t="shared" si="0"/>
        <v>7</v>
      </c>
      <c r="L1" s="3">
        <f t="shared" si="0"/>
        <v>17.222222222222221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/>
      <c r="K3" s="9">
        <v>45</v>
      </c>
      <c r="L3" s="10">
        <f t="shared" ref="L3:L18" si="1">K3+(J3/90)</f>
        <v>45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-45</v>
      </c>
      <c r="L4" s="10">
        <f t="shared" si="1"/>
        <v>-45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402</v>
      </c>
      <c r="J5" s="8"/>
      <c r="K5" s="9">
        <v>7</v>
      </c>
      <c r="L5" s="10">
        <f t="shared" si="1"/>
        <v>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403</v>
      </c>
      <c r="J6" s="8">
        <v>500</v>
      </c>
      <c r="K6" s="9"/>
      <c r="L6" s="10">
        <f t="shared" si="1"/>
        <v>5.5555555555555554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120</v>
      </c>
      <c r="K7" s="9"/>
      <c r="L7" s="10">
        <f t="shared" si="1"/>
        <v>1.3333333333333333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404</v>
      </c>
      <c r="J8" s="8">
        <v>300</v>
      </c>
      <c r="K8" s="9"/>
      <c r="L8" s="10">
        <f t="shared" si="1"/>
        <v>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405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SUM('13-04'!$J$22:$J$137)</f>
        <v>-4090</v>
      </c>
      <c r="K20" s="3">
        <f>SUM('13-04'!$K$22:$K$137)</f>
        <v>-68</v>
      </c>
      <c r="L20" s="3">
        <f>SUM('13-04'!$L$22:$L$137)</f>
        <v>-113.44444444444531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35</v>
      </c>
      <c r="F22" s="16">
        <f t="shared" ref="F22:F26" si="3">D22*E22</f>
        <v>175</v>
      </c>
      <c r="G22" s="7"/>
      <c r="H22" s="7" t="s">
        <v>6</v>
      </c>
      <c r="I22" s="2" t="s">
        <v>383</v>
      </c>
      <c r="J22" s="8"/>
      <c r="K22" s="9">
        <v>10</v>
      </c>
      <c r="L22" s="10">
        <f>'13-04'!$K22+('13-04'!$J22/90)</f>
        <v>10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31</v>
      </c>
      <c r="S22" s="16">
        <f t="shared" ref="S22:S26" si="5">Q22*R22</f>
        <v>155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14</v>
      </c>
      <c r="F23" s="16">
        <f t="shared" si="3"/>
        <v>140</v>
      </c>
      <c r="G23" s="7"/>
      <c r="H23" s="7" t="s">
        <v>6</v>
      </c>
      <c r="I23" s="2" t="s">
        <v>71</v>
      </c>
      <c r="J23" s="8">
        <v>100</v>
      </c>
      <c r="K23" s="9"/>
      <c r="L23" s="10">
        <f>'13-04'!$K23+('13-04'!$J23/90)</f>
        <v>1.1111111111111112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6</v>
      </c>
      <c r="S23" s="16">
        <f t="shared" si="5"/>
        <v>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17</v>
      </c>
      <c r="F24" s="16">
        <f t="shared" si="3"/>
        <v>340</v>
      </c>
      <c r="G24" s="7"/>
      <c r="H24" s="7" t="s">
        <v>6</v>
      </c>
      <c r="I24" s="2"/>
      <c r="J24" s="8">
        <v>-450</v>
      </c>
      <c r="K24" s="9">
        <v>5</v>
      </c>
      <c r="L24" s="10">
        <f>'13-04'!$K24+('13-04'!$J24/90)</f>
        <v>0</v>
      </c>
      <c r="M24" s="3"/>
      <c r="N24" s="13">
        <v>10</v>
      </c>
      <c r="O24" s="1">
        <v>48</v>
      </c>
      <c r="P24" s="14">
        <f t="shared" si="4"/>
        <v>480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34</v>
      </c>
      <c r="C25" s="14">
        <f t="shared" si="2"/>
        <v>680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 t="s">
        <v>406</v>
      </c>
      <c r="J25" s="8"/>
      <c r="K25" s="9">
        <v>8</v>
      </c>
      <c r="L25" s="10">
        <f>'13-04'!$K25+('13-04'!$J25/90)</f>
        <v>8</v>
      </c>
      <c r="M25" s="3"/>
      <c r="N25" s="13">
        <v>20</v>
      </c>
      <c r="O25" s="1">
        <v>32</v>
      </c>
      <c r="P25" s="14">
        <f t="shared" si="4"/>
        <v>640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75</v>
      </c>
      <c r="F26" s="16">
        <f t="shared" si="3"/>
        <v>7500</v>
      </c>
      <c r="G26" s="7"/>
      <c r="H26" s="7" t="s">
        <v>6</v>
      </c>
      <c r="I26" s="11" t="s">
        <v>267</v>
      </c>
      <c r="J26" s="8">
        <v>-180</v>
      </c>
      <c r="K26" s="9">
        <v>65</v>
      </c>
      <c r="L26" s="10">
        <f>'13-04'!$K26+('13-04'!$J26/90)</f>
        <v>63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69</v>
      </c>
      <c r="S26" s="16">
        <f t="shared" si="5"/>
        <v>6900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8205</v>
      </c>
      <c r="G27" s="7"/>
      <c r="H27" s="7" t="s">
        <v>6</v>
      </c>
      <c r="I27" s="2" t="s">
        <v>407</v>
      </c>
      <c r="J27" s="8">
        <v>50</v>
      </c>
      <c r="K27" s="9">
        <v>222</v>
      </c>
      <c r="L27" s="10">
        <f>'13-04'!$K27+('13-04'!$J27/90)</f>
        <v>222.55555555555554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7185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1073</v>
      </c>
      <c r="D28" s="1"/>
      <c r="E28" s="1"/>
      <c r="F28" s="1"/>
      <c r="G28" s="1"/>
      <c r="H28" s="7" t="s">
        <v>6</v>
      </c>
      <c r="I28" s="2" t="s">
        <v>408</v>
      </c>
      <c r="J28" s="8">
        <v>-360</v>
      </c>
      <c r="K28" s="9">
        <v>20</v>
      </c>
      <c r="L28" s="10">
        <f>'13-04'!$K28+('13-04'!$J28/90)</f>
        <v>16</v>
      </c>
      <c r="M28" s="3"/>
      <c r="N28" s="12" t="s">
        <v>11</v>
      </c>
      <c r="O28" s="12"/>
      <c r="P28" s="6">
        <f>SUM(P22:P27)</f>
        <v>2775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3255</v>
      </c>
      <c r="G29" s="1"/>
      <c r="H29" s="7" t="s">
        <v>6</v>
      </c>
      <c r="I29" s="2" t="s">
        <v>76</v>
      </c>
      <c r="J29" s="8">
        <v>370</v>
      </c>
      <c r="K29" s="9"/>
      <c r="L29" s="10">
        <f>'13-04'!$K29+('13-04'!$J29/90)</f>
        <v>4.1111111111111107</v>
      </c>
      <c r="M29" s="3"/>
      <c r="N29" s="1"/>
      <c r="O29" s="1"/>
      <c r="P29" s="18"/>
      <c r="Q29" s="237" t="s">
        <v>21</v>
      </c>
      <c r="R29" s="238"/>
      <c r="S29" s="17">
        <f>SUM('13-04'!$J$22:$J$137)</f>
        <v>-4090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-83</v>
      </c>
      <c r="D30" s="1"/>
      <c r="E30" s="1"/>
      <c r="F30" s="8"/>
      <c r="G30" s="1"/>
      <c r="H30" s="7" t="s">
        <v>6</v>
      </c>
      <c r="I30" s="2" t="s">
        <v>284</v>
      </c>
      <c r="J30" s="8">
        <v>-200</v>
      </c>
      <c r="K30" s="9">
        <v>10</v>
      </c>
      <c r="L30" s="10">
        <f>'13-04'!$K30+('13-04'!$J30/90)</f>
        <v>7.7777777777777777</v>
      </c>
      <c r="M30" s="3"/>
      <c r="N30" s="237" t="s">
        <v>23</v>
      </c>
      <c r="O30" s="238"/>
      <c r="P30" s="6">
        <f>SUM('13-04'!$K$22:$K$137)</f>
        <v>-68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129</v>
      </c>
      <c r="J31" s="8">
        <v>135</v>
      </c>
      <c r="K31" s="9">
        <v>10</v>
      </c>
      <c r="L31" s="10">
        <f>'13-04'!$K31+('13-04'!$J31/90)</f>
        <v>11.5</v>
      </c>
      <c r="M31" s="3"/>
      <c r="N31" s="1"/>
      <c r="O31" s="1"/>
      <c r="P31" s="18"/>
      <c r="Q31" s="12" t="s">
        <v>25</v>
      </c>
      <c r="R31" s="12"/>
      <c r="S31" s="17">
        <f>S27-S29-F27</f>
        <v>3070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176</v>
      </c>
      <c r="J32" s="8"/>
      <c r="K32" s="9">
        <v>-30</v>
      </c>
      <c r="L32" s="10">
        <f>'13-04'!$K32+('13-04'!$J32/90)</f>
        <v>-30</v>
      </c>
      <c r="M32" s="3"/>
      <c r="N32" s="12" t="s">
        <v>25</v>
      </c>
      <c r="O32" s="12"/>
      <c r="P32" s="6">
        <f>P28-P30-C28</f>
        <v>1770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19"/>
      <c r="J33" s="8"/>
      <c r="K33" s="9">
        <v>4</v>
      </c>
      <c r="L33" s="10">
        <f>'13-04'!$K33+('13-04'!$J33/90)</f>
        <v>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/>
      <c r="J34" s="8">
        <v>300</v>
      </c>
      <c r="K34" s="9"/>
      <c r="L34" s="10">
        <f>'13-04'!$K34+('13-04'!$J34/90)</f>
        <v>3.3333333333333335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-135</v>
      </c>
      <c r="K35" s="9">
        <v>15</v>
      </c>
      <c r="L35" s="10">
        <f>'13-04'!$K35+('13-04'!$J35/90)</f>
        <v>13.5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409</v>
      </c>
      <c r="J36" s="8"/>
      <c r="K36" s="9">
        <v>40</v>
      </c>
      <c r="L36" s="10">
        <f>'13-04'!$K36+('13-04'!$J36/90)</f>
        <v>40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9" t="s">
        <v>164</v>
      </c>
      <c r="J37" s="8">
        <v>-200</v>
      </c>
      <c r="K37" s="9">
        <v>10</v>
      </c>
      <c r="L37" s="10">
        <f>'13-04'!$K37+('13-04'!$J37/90)</f>
        <v>7.7777777777777777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19" t="s">
        <v>67</v>
      </c>
      <c r="J38" s="8">
        <v>-270</v>
      </c>
      <c r="K38" s="9">
        <v>5</v>
      </c>
      <c r="L38" s="10">
        <f>'13-04'!$K38+('13-04'!$J38/90)</f>
        <v>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410</v>
      </c>
      <c r="J39" s="8">
        <v>100</v>
      </c>
      <c r="K39" s="9"/>
      <c r="L39" s="10">
        <f>'13-04'!$K39+('13-04'!$J39/90)</f>
        <v>1.1111111111111112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-135</v>
      </c>
      <c r="K40" s="9">
        <v>25</v>
      </c>
      <c r="L40" s="10">
        <f>'13-04'!$K40+('13-04'!$J40/90)</f>
        <v>23.5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411</v>
      </c>
      <c r="J41" s="8">
        <v>-630</v>
      </c>
      <c r="K41" s="9">
        <v>160</v>
      </c>
      <c r="L41" s="10">
        <f>'13-04'!$K41+('13-04'!$J41/90)</f>
        <v>153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412</v>
      </c>
      <c r="J42" s="8">
        <v>350</v>
      </c>
      <c r="K42" s="9"/>
      <c r="L42" s="10">
        <f>'13-04'!$K42+('13-04'!$J42/90)</f>
        <v>3.8888888888888888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-50</v>
      </c>
      <c r="K43" s="9">
        <v>5</v>
      </c>
      <c r="L43" s="10">
        <f>'13-04'!$K43+('13-04'!$J43/90)</f>
        <v>4.4444444444444446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73</v>
      </c>
      <c r="J44" s="8"/>
      <c r="K44" s="9">
        <v>10</v>
      </c>
      <c r="L44" s="10">
        <f>'13-04'!$K44+('13-04'!$J44/90)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274</v>
      </c>
      <c r="J45" s="8"/>
      <c r="K45" s="9">
        <v>163</v>
      </c>
      <c r="L45" s="10">
        <f>'13-04'!$K45+('13-04'!$J45/90)</f>
        <v>163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413</v>
      </c>
      <c r="J46" s="8"/>
      <c r="K46" s="9">
        <v>13</v>
      </c>
      <c r="L46" s="10">
        <f>'13-04'!$K46+('13-04'!$J46/90)</f>
        <v>13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414</v>
      </c>
      <c r="J47" s="8">
        <v>-50</v>
      </c>
      <c r="K47" s="9">
        <v>5</v>
      </c>
      <c r="L47" s="10">
        <f>'13-04'!$K47+('13-04'!$J47/90)</f>
        <v>4.4444444444444446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415</v>
      </c>
      <c r="J48" s="8">
        <v>350</v>
      </c>
      <c r="K48" s="9">
        <v>10</v>
      </c>
      <c r="L48" s="10">
        <f>'13-04'!$K48+('13-04'!$J48/90)</f>
        <v>13.888888888888889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416</v>
      </c>
      <c r="J49" s="8">
        <v>550</v>
      </c>
      <c r="K49" s="9"/>
      <c r="L49" s="10">
        <f>'13-04'!$K49+('13-04'!$J49/90)</f>
        <v>6.1111111111111107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417</v>
      </c>
      <c r="J50" s="8"/>
      <c r="K50" s="9">
        <v>9</v>
      </c>
      <c r="L50" s="10">
        <f>'13-04'!$K50+('13-04'!$J50/90)</f>
        <v>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333</v>
      </c>
      <c r="J51" s="8"/>
      <c r="K51" s="9">
        <v>14</v>
      </c>
      <c r="L51" s="10">
        <f>'13-04'!$K51+('13-04'!$J51/90)</f>
        <v>14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418</v>
      </c>
      <c r="J52" s="8">
        <v>60</v>
      </c>
      <c r="K52" s="9">
        <v>10</v>
      </c>
      <c r="L52" s="10">
        <f>'13-04'!$K52+('13-04'!$J52/90)</f>
        <v>10.666666666666666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338</v>
      </c>
      <c r="J53" s="8">
        <v>-30</v>
      </c>
      <c r="K53" s="9">
        <v>5</v>
      </c>
      <c r="L53" s="10">
        <f>'13-04'!$K53+('13-04'!$J53/90)</f>
        <v>4.666666666666667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4</v>
      </c>
      <c r="L54" s="10">
        <f>'13-04'!$K54+('13-04'!$J54/90)</f>
        <v>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>
        <v>5</v>
      </c>
      <c r="L55" s="10">
        <f>'13-04'!$K55+('13-04'!$J55/90)</f>
        <v>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57</v>
      </c>
      <c r="J56" s="8"/>
      <c r="K56" s="9">
        <v>200</v>
      </c>
      <c r="L56" s="10">
        <f>'13-04'!$K56+('13-04'!$J56/90)</f>
        <v>200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419</v>
      </c>
      <c r="J57" s="8"/>
      <c r="K57" s="9">
        <v>90</v>
      </c>
      <c r="L57" s="10">
        <f>'13-04'!$K57+('13-04'!$J57/90)</f>
        <v>90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46</v>
      </c>
      <c r="J58" s="8">
        <v>90</v>
      </c>
      <c r="K58" s="9">
        <v>11</v>
      </c>
      <c r="L58" s="10">
        <f>'13-04'!$K58+('13-04'!$J58/90)</f>
        <v>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43" t="s">
        <v>1796</v>
      </c>
      <c r="I59" s="2" t="s">
        <v>287</v>
      </c>
      <c r="J59" s="8"/>
      <c r="K59" s="9">
        <v>70</v>
      </c>
      <c r="L59" s="10">
        <f>'13-04'!$K59+('13-04'!$J59/90)</f>
        <v>70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18</v>
      </c>
      <c r="L60" s="10">
        <f>'13-04'!$K60+('13-04'!$J60/90)</f>
        <v>18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154</v>
      </c>
      <c r="J61" s="8">
        <v>-400</v>
      </c>
      <c r="K61" s="9">
        <v>5</v>
      </c>
      <c r="L61" s="10">
        <f>'13-04'!$K61+('13-04'!$J61/90)</f>
        <v>0.55555555555555536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2" t="s">
        <v>229</v>
      </c>
      <c r="J62" s="8">
        <v>-315</v>
      </c>
      <c r="K62" s="9">
        <v>-5</v>
      </c>
      <c r="L62" s="10">
        <f>'13-04'!$K62+('13-04'!$J62/90)</f>
        <v>-8.5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2" t="s">
        <v>420</v>
      </c>
      <c r="J63" s="8"/>
      <c r="K63" s="9">
        <v>35</v>
      </c>
      <c r="L63" s="10">
        <f>'13-04'!$K63+('13-04'!$J63/90)</f>
        <v>35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2" t="s">
        <v>140</v>
      </c>
      <c r="J64" s="8">
        <v>-180</v>
      </c>
      <c r="K64" s="9">
        <v>5</v>
      </c>
      <c r="L64" s="10">
        <f>'13-04'!$K64+('13-04'!$J64/90)</f>
        <v>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34"/>
      <c r="J65" s="35">
        <v>400</v>
      </c>
      <c r="K65" s="36"/>
      <c r="L65" s="37">
        <f>'13-04'!$K65+('13-04'!$J65/90)</f>
        <v>4.4444444444444446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34"/>
      <c r="J66" s="38">
        <v>20</v>
      </c>
      <c r="K66" s="39">
        <v>1</v>
      </c>
      <c r="L66" s="37">
        <f>'13-04'!$K66+('13-04'!$J66/90)</f>
        <v>1.2222222222222223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34" t="s">
        <v>421</v>
      </c>
      <c r="J67" s="35"/>
      <c r="K67" s="36">
        <v>308</v>
      </c>
      <c r="L67" s="37">
        <f>'13-04'!$K67+('13-04'!$J67/90)</f>
        <v>308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34" t="s">
        <v>422</v>
      </c>
      <c r="J68" s="38"/>
      <c r="K68" s="39">
        <v>65</v>
      </c>
      <c r="L68" s="37">
        <f>'13-04'!$K68+('13-04'!$J68/90)</f>
        <v>65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34" t="s">
        <v>423</v>
      </c>
      <c r="J69" s="35"/>
      <c r="K69" s="36">
        <v>25</v>
      </c>
      <c r="L69" s="37">
        <f>'13-04'!$K69+('13-04'!$J69/90)</f>
        <v>25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34" t="s">
        <v>424</v>
      </c>
      <c r="J70" s="35"/>
      <c r="K70" s="36">
        <v>7</v>
      </c>
      <c r="L70" s="37">
        <f>'13-04'!$K70+('13-04'!$J70/90)</f>
        <v>7</v>
      </c>
      <c r="M70" s="3"/>
      <c r="N70" s="9" t="s">
        <v>425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426</v>
      </c>
      <c r="J71" s="8"/>
      <c r="K71" s="9">
        <v>8</v>
      </c>
      <c r="L71" s="10">
        <f>'13-04'!$K71+('13-04'!$J71/90)</f>
        <v>8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2" t="s">
        <v>427</v>
      </c>
      <c r="J72" s="8">
        <v>-300</v>
      </c>
      <c r="K72" s="9">
        <v>27</v>
      </c>
      <c r="L72" s="10">
        <f>'13-04'!$K72+('13-04'!$J72/90)</f>
        <v>23.666666666666668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 t="s">
        <v>428</v>
      </c>
      <c r="J73" s="8">
        <v>-360</v>
      </c>
      <c r="K73" s="9"/>
      <c r="L73" s="10">
        <f>'13-04'!$K73+('13-04'!$J73/90)</f>
        <v>-4</v>
      </c>
      <c r="M73" s="3"/>
      <c r="N73" s="9" t="s">
        <v>429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430</v>
      </c>
      <c r="J74" s="8">
        <v>350</v>
      </c>
      <c r="K74" s="9"/>
      <c r="L74" s="10">
        <f>'13-04'!$K74+('13-04'!$J74/90)</f>
        <v>3.8888888888888888</v>
      </c>
      <c r="M74" s="3"/>
      <c r="N74" s="9" t="s">
        <v>118</v>
      </c>
      <c r="O74" s="9"/>
      <c r="P74" s="6">
        <v>2755</v>
      </c>
      <c r="Q74" s="9"/>
      <c r="R74" s="9"/>
      <c r="S74" s="17">
        <v>7185</v>
      </c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 t="s">
        <v>180</v>
      </c>
      <c r="J75" s="8">
        <v>190</v>
      </c>
      <c r="K75" s="9"/>
      <c r="L75" s="10">
        <f>'13-04'!$K75+('13-04'!$J75/90)</f>
        <v>2.1111111111111112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 t="s">
        <v>13</v>
      </c>
      <c r="J76" s="8">
        <v>300</v>
      </c>
      <c r="K76" s="9"/>
      <c r="L76" s="10">
        <f>'13-04'!$K76+('13-04'!$J76/90)</f>
        <v>3.3333333333333335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 t="s">
        <v>207</v>
      </c>
      <c r="J77" s="8">
        <v>345</v>
      </c>
      <c r="K77" s="9"/>
      <c r="L77" s="10">
        <f>'13-04'!$K77+('13-04'!$J77/90)</f>
        <v>3.8333333333333335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438</v>
      </c>
      <c r="J78" s="8"/>
      <c r="K78" s="9">
        <v>50</v>
      </c>
      <c r="L78" s="10">
        <f>'13-04'!$K78+('13-04'!$J78/90)</f>
        <v>50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 t="s">
        <v>50</v>
      </c>
      <c r="J79" s="8">
        <v>-200</v>
      </c>
      <c r="K79" s="9">
        <v>75</v>
      </c>
      <c r="L79" s="10">
        <f>'13-04'!$K79+('13-04'!$J79/90)</f>
        <v>72.777777777777771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450</v>
      </c>
      <c r="K80" s="9"/>
      <c r="L80" s="10">
        <f>'13-04'!$K80+('13-04'!$J80/90)</f>
        <v>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439</v>
      </c>
      <c r="J81" s="8">
        <v>-450</v>
      </c>
      <c r="K81" s="9">
        <v>10</v>
      </c>
      <c r="L81" s="10">
        <f>'13-04'!$K81+('13-04'!$J81/90)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440</v>
      </c>
      <c r="J82" s="8">
        <v>-450</v>
      </c>
      <c r="K82" s="9">
        <v>30</v>
      </c>
      <c r="L82" s="10">
        <f>'13-04'!$K82+('13-04'!$J82/90)</f>
        <v>25</v>
      </c>
      <c r="M82" s="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441</v>
      </c>
      <c r="J83" s="8"/>
      <c r="K83" s="9">
        <v>40</v>
      </c>
      <c r="L83" s="10">
        <f>'13-04'!$K83+('13-04'!$J83/90)</f>
        <v>40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39</v>
      </c>
      <c r="J84" s="8">
        <v>180</v>
      </c>
      <c r="K84" s="9"/>
      <c r="L84" s="10">
        <f>'13-04'!$K84+('13-04'!$J84/90)</f>
        <v>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442</v>
      </c>
      <c r="J85" s="8"/>
      <c r="K85" s="9">
        <v>-20</v>
      </c>
      <c r="L85" s="10">
        <f>'13-04'!$K85+('13-04'!$J85/90)</f>
        <v>-20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220</v>
      </c>
      <c r="K86" s="9"/>
      <c r="L86" s="10">
        <f>'13-04'!$K86+('13-04'!$J86/90)</f>
        <v>2.4444444444444446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/>
      <c r="L87" s="10">
        <f>'13-04'!$K87+('13-04'!$J87/90)</f>
        <v>1.1111111111111112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159</v>
      </c>
      <c r="J88" s="8">
        <v>200</v>
      </c>
      <c r="K88" s="9"/>
      <c r="L88" s="10">
        <f>'13-04'!$K88+('13-04'!$J88/90)</f>
        <v>2.2222222222222223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159</v>
      </c>
      <c r="J89" s="8"/>
      <c r="K89" s="9">
        <v>22</v>
      </c>
      <c r="L89" s="10">
        <f>'13-04'!$K89+('13-04'!$J89/90)</f>
        <v>22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140</v>
      </c>
      <c r="J90" s="8">
        <v>200</v>
      </c>
      <c r="K90" s="9">
        <v>10</v>
      </c>
      <c r="L90" s="10">
        <f>'13-04'!$K90+('13-04'!$J90/90)</f>
        <v>12.222222222222221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16</v>
      </c>
      <c r="J91" s="8"/>
      <c r="K91" s="9">
        <v>100</v>
      </c>
      <c r="L91" s="10">
        <f>'13-04'!$K91+('13-04'!$J91/90)</f>
        <v>100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157</v>
      </c>
      <c r="J92" s="8">
        <v>300</v>
      </c>
      <c r="K92" s="9"/>
      <c r="L92" s="10">
        <f>'13-04'!$K92+('13-04'!$J92/90)</f>
        <v>3.3333333333333335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2" t="s">
        <v>436</v>
      </c>
      <c r="J93" s="8">
        <v>-200</v>
      </c>
      <c r="K93" s="9"/>
      <c r="L93" s="10">
        <f>'13-04'!$K93+('13-04'!$J93/90)</f>
        <v>-2.2222222222222223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443</v>
      </c>
      <c r="J94" s="8">
        <v>-675</v>
      </c>
      <c r="K94" s="9">
        <v>10</v>
      </c>
      <c r="L94" s="10">
        <f>'13-04'!$K94+('13-04'!$J94/90)</f>
        <v>2.5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13</v>
      </c>
      <c r="J95" s="8">
        <v>150</v>
      </c>
      <c r="K95" s="9"/>
      <c r="L95" s="10">
        <f>'13-04'!$K95+('13-04'!$J95/90)</f>
        <v>1.6666666666666667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39</v>
      </c>
      <c r="J96" s="8">
        <v>340</v>
      </c>
      <c r="K96" s="9">
        <v>5</v>
      </c>
      <c r="L96" s="10">
        <f>'13-04'!$K96+('13-04'!$J96/90)</f>
        <v>8.7777777777777786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-50</v>
      </c>
      <c r="K97" s="9">
        <v>1</v>
      </c>
      <c r="L97" s="10">
        <f>'13-04'!$K97+('13-04'!$J97/90)</f>
        <v>0.44444444444444442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444</v>
      </c>
      <c r="J98" s="8"/>
      <c r="K98" s="9">
        <v>38</v>
      </c>
      <c r="L98" s="10">
        <f>'13-04'!$K98+('13-04'!$J98/90)</f>
        <v>38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120</v>
      </c>
      <c r="K99" s="9"/>
      <c r="L99" s="10">
        <f>'13-04'!$K99+('13-04'!$J99/90)</f>
        <v>1.3333333333333333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123</v>
      </c>
      <c r="J100" s="8">
        <v>-50</v>
      </c>
      <c r="K100" s="9">
        <v>5</v>
      </c>
      <c r="L100" s="10">
        <f>'13-04'!$K100+('13-04'!$J100/90)</f>
        <v>4.4444444444444446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445</v>
      </c>
      <c r="J101" s="8"/>
      <c r="K101" s="9">
        <v>105</v>
      </c>
      <c r="L101" s="10">
        <f>'13-04'!$K101+('13-04'!$J101/90)</f>
        <v>105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39</v>
      </c>
      <c r="J102" s="8"/>
      <c r="K102" s="9">
        <v>10</v>
      </c>
      <c r="L102" s="10">
        <f>'13-04'!$K102+('13-04'!$J102/90)</f>
        <v>10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150</v>
      </c>
      <c r="K103" s="9"/>
      <c r="L103" s="10">
        <f>'13-04'!$K103+('13-04'!$J103/90)</f>
        <v>1.6666666666666667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446</v>
      </c>
      <c r="J104" s="8">
        <v>-100</v>
      </c>
      <c r="K104" s="9">
        <v>5</v>
      </c>
      <c r="L104" s="10">
        <f>'13-04'!$K104+('13-04'!$J104/90)</f>
        <v>3.8888888888888888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520</v>
      </c>
      <c r="K105" s="9"/>
      <c r="L105" s="10">
        <f>'13-04'!$K105+('13-04'!$J105/90)</f>
        <v>5.7777777777777777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180</v>
      </c>
      <c r="K106" s="9"/>
      <c r="L106" s="10">
        <f>'13-04'!$K106+('13-04'!$J106/90)</f>
        <v>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447</v>
      </c>
      <c r="J107" s="8">
        <v>320</v>
      </c>
      <c r="K107" s="9"/>
      <c r="L107" s="10">
        <f>'13-04'!$K107+('13-04'!$J107/90)</f>
        <v>3.5555555555555554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448</v>
      </c>
      <c r="J108" s="8">
        <v>-170</v>
      </c>
      <c r="K108" s="9"/>
      <c r="L108" s="10">
        <f>'13-04'!$K108+('13-04'!$J108/90)</f>
        <v>-1.8888888888888888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585</v>
      </c>
      <c r="K109" s="9"/>
      <c r="L109" s="10">
        <f>'13-04'!$K109+('13-04'!$J109/90)</f>
        <v>6.5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'13-04'!$K110+('13-04'!$J110/90)</f>
        <v>1.1111111111111112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449</v>
      </c>
      <c r="J111" s="8">
        <v>95</v>
      </c>
      <c r="K111" s="9">
        <v>10</v>
      </c>
      <c r="L111" s="10">
        <f>'13-04'!$K111+('13-04'!$J111/90)</f>
        <v>11.055555555555555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28</v>
      </c>
      <c r="I112" s="2" t="s">
        <v>437</v>
      </c>
      <c r="J112" s="8">
        <v>-300</v>
      </c>
      <c r="K112" s="9"/>
      <c r="L112" s="10">
        <f>'13-04'!$K112+('13-04'!$J112/90)</f>
        <v>-3.3333333333333335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4</v>
      </c>
      <c r="L113" s="10">
        <f>'13-04'!$K113+('13-04'!$J113/90)</f>
        <v>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450</v>
      </c>
      <c r="J114" s="8">
        <v>-50</v>
      </c>
      <c r="K114" s="9">
        <v>8</v>
      </c>
      <c r="L114" s="10">
        <f>'13-04'!$K114+('13-04'!$J114/90)</f>
        <v>7.4444444444444446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90</v>
      </c>
      <c r="J115" s="8">
        <v>-200</v>
      </c>
      <c r="K115" s="9">
        <v>27</v>
      </c>
      <c r="L115" s="10">
        <f>'13-04'!$K115+('13-04'!$J115/90)</f>
        <v>24.777777777777779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1</v>
      </c>
      <c r="L116" s="10">
        <f>'13-04'!$K116+('13-04'!$J116/90)</f>
        <v>1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160</v>
      </c>
      <c r="K117" s="9"/>
      <c r="L117" s="10">
        <f>'13-04'!$K117+('13-04'!$J117/90)</f>
        <v>1.7777777777777777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39</v>
      </c>
      <c r="J118" s="8">
        <v>-100</v>
      </c>
      <c r="K118" s="9">
        <v>10</v>
      </c>
      <c r="L118" s="10">
        <f>'13-04'!$K118+('13-04'!$J118/90)</f>
        <v>8.8888888888888893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451</v>
      </c>
      <c r="J119" s="8"/>
      <c r="K119" s="9">
        <v>-300</v>
      </c>
      <c r="L119" s="10">
        <f>'13-04'!$K119+('13-04'!$J119/90)</f>
        <v>-300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452</v>
      </c>
      <c r="J120" s="8">
        <v>-200</v>
      </c>
      <c r="K120" s="9">
        <v>40</v>
      </c>
      <c r="L120" s="10">
        <f>'13-04'!$K120+('13-04'!$J120/90)</f>
        <v>37.777777777777779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85</v>
      </c>
      <c r="J121" s="8">
        <v>300</v>
      </c>
      <c r="K121" s="9">
        <v>150</v>
      </c>
      <c r="L121" s="10">
        <f>'13-04'!$K121+('13-04'!$J121/90)</f>
        <v>153.33333333333334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130</v>
      </c>
      <c r="K122" s="9"/>
      <c r="L122" s="10">
        <f>'13-04'!$K122+('13-04'!$J122/90)</f>
        <v>1.4444444444444444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453</v>
      </c>
      <c r="J123" s="8"/>
      <c r="K123" s="9">
        <v>-141</v>
      </c>
      <c r="L123" s="10">
        <f>'13-04'!$K123+('13-04'!$J123/90)</f>
        <v>-141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454</v>
      </c>
      <c r="J124" s="8">
        <v>-100</v>
      </c>
      <c r="K124" s="9">
        <v>325</v>
      </c>
      <c r="L124" s="10">
        <f>'13-04'!$K124+('13-04'!$J124/90)</f>
        <v>323.88888888888891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-200</v>
      </c>
      <c r="K125" s="9">
        <v>30</v>
      </c>
      <c r="L125" s="10">
        <f>'13-04'!$K125+('13-04'!$J125/90)</f>
        <v>27.777777777777779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418</v>
      </c>
      <c r="J126" s="8">
        <v>-100</v>
      </c>
      <c r="K126" s="9">
        <v>30</v>
      </c>
      <c r="L126" s="10">
        <f>'13-04'!$K126+('13-04'!$J126/90)</f>
        <v>28.888888888888889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107</v>
      </c>
      <c r="J127" s="8">
        <v>-5000</v>
      </c>
      <c r="K127" s="9">
        <v>-2500</v>
      </c>
      <c r="L127" s="10">
        <f>'13-04'!$K127+('13-04'!$J127/90)</f>
        <v>-2555.5555555555557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75</v>
      </c>
      <c r="K128" s="9">
        <v>30</v>
      </c>
      <c r="L128" s="10">
        <f>'13-04'!$K128+('13-04'!$J128/90)</f>
        <v>30.833333333333332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-315</v>
      </c>
      <c r="K129" s="9">
        <v>10</v>
      </c>
      <c r="L129" s="10">
        <f>'13-04'!$K129+('13-04'!$J129/90)</f>
        <v>6.5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72</v>
      </c>
      <c r="J130" s="8">
        <v>130</v>
      </c>
      <c r="K130" s="9"/>
      <c r="L130" s="10">
        <f>'13-04'!$K130+('13-04'!$J130/90)</f>
        <v>1.4444444444444444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2" t="s">
        <v>57</v>
      </c>
      <c r="J131" s="8">
        <v>2000</v>
      </c>
      <c r="K131" s="9"/>
      <c r="L131" s="10">
        <f>'13-04'!$K131+('13-04'!$J131/90)</f>
        <v>22.222222222222221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28</v>
      </c>
      <c r="I132" s="2" t="s">
        <v>43</v>
      </c>
      <c r="J132" s="8">
        <v>-2000</v>
      </c>
      <c r="K132" s="9"/>
      <c r="L132" s="10">
        <f>'13-04'!$K132+('13-04'!$J132/90)</f>
        <v>-22.222222222222221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'13-04'!$K133+('13-04'!$J133/90)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'13-04'!$K134+('13-04'!$J134/90)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'13-04'!$K135+('13-04'!$J135/90)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'13-04'!$K136+('13-04'!$J136/90)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'13-04'!$K137+('13-04'!$J137/90)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77FF-79C1-48D4-B1C8-5683E4824829}">
  <sheetPr codeName="Sheet13">
    <pageSetUpPr fitToPage="1"/>
  </sheetPr>
  <dimension ref="A1:Z135"/>
  <sheetViews>
    <sheetView rightToLeft="1" topLeftCell="A123" workbookViewId="0">
      <selection activeCell="C135" sqref="C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290</v>
      </c>
      <c r="K1" s="3">
        <f t="shared" si="0"/>
        <v>50</v>
      </c>
      <c r="L1" s="3">
        <f t="shared" si="0"/>
        <v>53.222222222222221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456</v>
      </c>
      <c r="J3" s="8">
        <v>-125</v>
      </c>
      <c r="K3" s="9"/>
      <c r="L3" s="10">
        <f t="shared" ref="L3:L18" si="1">K3+(J3/90)</f>
        <v>-1.3888888888888888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76</v>
      </c>
      <c r="J4" s="8">
        <v>350</v>
      </c>
      <c r="K4" s="9"/>
      <c r="L4" s="10">
        <f t="shared" si="1"/>
        <v>3.8888888888888888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453</v>
      </c>
      <c r="J5" s="8">
        <v>-100</v>
      </c>
      <c r="K5" s="9">
        <v>50</v>
      </c>
      <c r="L5" s="10">
        <f t="shared" si="1"/>
        <v>48.888888888888886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404</v>
      </c>
      <c r="J6" s="8">
        <v>210</v>
      </c>
      <c r="K6" s="9"/>
      <c r="L6" s="10">
        <f t="shared" si="1"/>
        <v>2.3333333333333335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56</v>
      </c>
      <c r="J7" s="8">
        <v>-45</v>
      </c>
      <c r="K7" s="9"/>
      <c r="L7" s="10">
        <f t="shared" si="1"/>
        <v>-0.5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455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SUM('14-04'!$J$22:$J$135)</f>
        <v>-240</v>
      </c>
      <c r="K20" s="3">
        <f>SUM('14-04'!$K$22:$K$135)</f>
        <v>185</v>
      </c>
      <c r="L20" s="3">
        <f>SUM('14-04'!$L$22:$L$135)</f>
        <v>182.33333333333394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59</v>
      </c>
      <c r="F22" s="16">
        <f t="shared" ref="F22:F26" si="3">D22*E22</f>
        <v>295</v>
      </c>
      <c r="G22" s="7"/>
      <c r="H22" s="7" t="s">
        <v>6</v>
      </c>
      <c r="I22" s="2" t="s">
        <v>457</v>
      </c>
      <c r="J22" s="8">
        <v>1800</v>
      </c>
      <c r="K22" s="9"/>
      <c r="L22" s="10">
        <f>'14-04'!$K22+('14-04'!$J22/90)</f>
        <v>20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57</v>
      </c>
      <c r="S22" s="16">
        <f t="shared" ref="S22:S26" si="5">Q22*R22</f>
        <v>285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53</v>
      </c>
      <c r="F23" s="16">
        <f t="shared" si="3"/>
        <v>530</v>
      </c>
      <c r="G23" s="7"/>
      <c r="H23" s="7" t="s">
        <v>1796</v>
      </c>
      <c r="I23" s="2" t="s">
        <v>64</v>
      </c>
      <c r="J23" s="8"/>
      <c r="K23" s="9">
        <v>110</v>
      </c>
      <c r="L23" s="10">
        <f>'14-04'!$K23+('14-04'!$J23/90)</f>
        <v>110</v>
      </c>
      <c r="M23" s="3"/>
      <c r="N23" s="13">
        <v>5</v>
      </c>
      <c r="O23" s="1">
        <v>9</v>
      </c>
      <c r="P23" s="14">
        <f t="shared" si="4"/>
        <v>45</v>
      </c>
      <c r="Q23" s="15">
        <v>10</v>
      </c>
      <c r="R23" s="1">
        <v>42</v>
      </c>
      <c r="S23" s="16">
        <f t="shared" si="5"/>
        <v>420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46</v>
      </c>
      <c r="C24" s="14">
        <f t="shared" si="2"/>
        <v>460</v>
      </c>
      <c r="D24" s="15">
        <v>20</v>
      </c>
      <c r="E24" s="1">
        <v>39</v>
      </c>
      <c r="F24" s="16">
        <f t="shared" si="3"/>
        <v>780</v>
      </c>
      <c r="G24" s="7"/>
      <c r="H24" s="7" t="s">
        <v>6</v>
      </c>
      <c r="I24" s="2" t="s">
        <v>224</v>
      </c>
      <c r="J24" s="8">
        <v>-180</v>
      </c>
      <c r="K24" s="9">
        <v>65</v>
      </c>
      <c r="L24" s="10">
        <f>'14-04'!$K24+('14-04'!$J24/90)</f>
        <v>63</v>
      </c>
      <c r="M24" s="3"/>
      <c r="N24" s="13">
        <v>10</v>
      </c>
      <c r="O24" s="1">
        <v>47</v>
      </c>
      <c r="P24" s="14">
        <f t="shared" si="4"/>
        <v>470</v>
      </c>
      <c r="Q24" s="15">
        <v>20</v>
      </c>
      <c r="R24" s="1">
        <v>10</v>
      </c>
      <c r="S24" s="16">
        <f t="shared" si="5"/>
        <v>200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40" t="s">
        <v>458</v>
      </c>
      <c r="J25" s="8">
        <v>-675</v>
      </c>
      <c r="K25" s="9">
        <v>10</v>
      </c>
      <c r="L25" s="10">
        <f>'14-04'!$K25+('14-04'!$J25/90)</f>
        <v>2.5</v>
      </c>
      <c r="M25" s="3"/>
      <c r="N25" s="13">
        <v>20</v>
      </c>
      <c r="O25" s="1">
        <v>29</v>
      </c>
      <c r="P25" s="14">
        <f t="shared" si="4"/>
        <v>580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27</v>
      </c>
      <c r="F26" s="16">
        <f t="shared" si="3"/>
        <v>2700</v>
      </c>
      <c r="G26" s="7"/>
      <c r="H26" s="7" t="s">
        <v>6</v>
      </c>
      <c r="I26" s="41" t="s">
        <v>229</v>
      </c>
      <c r="J26" s="8">
        <v>-270</v>
      </c>
      <c r="K26" s="9">
        <v>-10</v>
      </c>
      <c r="L26" s="10">
        <f>'14-04'!$K26+('14-04'!$J26/90)</f>
        <v>-13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87</v>
      </c>
      <c r="S26" s="16">
        <f t="shared" si="5"/>
        <v>8700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4405</v>
      </c>
      <c r="G27" s="7"/>
      <c r="H27" s="7" t="s">
        <v>6</v>
      </c>
      <c r="I27" s="2"/>
      <c r="J27" s="8">
        <v>-810</v>
      </c>
      <c r="K27" s="9">
        <v>10</v>
      </c>
      <c r="L27" s="10">
        <f>'14-04'!$K27+('14-04'!$J27/90)</f>
        <v>1</v>
      </c>
      <c r="M27" s="3"/>
      <c r="N27" s="13">
        <v>100</v>
      </c>
      <c r="O27" s="1">
        <v>12</v>
      </c>
      <c r="P27" s="14">
        <f t="shared" si="4"/>
        <v>1200</v>
      </c>
      <c r="Q27" s="12" t="s">
        <v>11</v>
      </c>
      <c r="R27" s="12"/>
      <c r="S27" s="17">
        <f>SUM(S22:S26)</f>
        <v>9605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1055</v>
      </c>
      <c r="D28" s="1"/>
      <c r="E28" s="1"/>
      <c r="F28" s="1"/>
      <c r="G28" s="1"/>
      <c r="H28" s="7" t="s">
        <v>6</v>
      </c>
      <c r="I28" s="2"/>
      <c r="J28" s="8">
        <v>450</v>
      </c>
      <c r="K28" s="9"/>
      <c r="L28" s="10">
        <f>'14-04'!$K28+('14-04'!$J28/90)</f>
        <v>5</v>
      </c>
      <c r="M28" s="3"/>
      <c r="N28" s="12" t="s">
        <v>11</v>
      </c>
      <c r="O28" s="12"/>
      <c r="P28" s="6">
        <f>SUM(P22:P27)</f>
        <v>2395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-3800</v>
      </c>
      <c r="G29" s="1"/>
      <c r="H29" s="7" t="s">
        <v>6</v>
      </c>
      <c r="I29" s="2"/>
      <c r="J29" s="8"/>
      <c r="K29" s="9">
        <v>140</v>
      </c>
      <c r="L29" s="10">
        <f>'14-04'!$K29+('14-04'!$J29/90)</f>
        <v>140</v>
      </c>
      <c r="M29" s="3"/>
      <c r="N29" s="1"/>
      <c r="O29" s="1"/>
      <c r="P29" s="18"/>
      <c r="Q29" s="237" t="s">
        <v>21</v>
      </c>
      <c r="R29" s="238"/>
      <c r="S29" s="17">
        <f>SUM('14-04'!$J$22:$J$135)</f>
        <v>-240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-18</v>
      </c>
      <c r="D30" s="1"/>
      <c r="E30" s="1"/>
      <c r="F30" s="8"/>
      <c r="G30" s="1"/>
      <c r="H30" s="7" t="s">
        <v>6</v>
      </c>
      <c r="I30" s="40" t="s">
        <v>338</v>
      </c>
      <c r="J30" s="8"/>
      <c r="K30" s="9">
        <v>35</v>
      </c>
      <c r="L30" s="10">
        <f>'14-04'!$K30+('14-04'!$J30/90)</f>
        <v>35</v>
      </c>
      <c r="M30" s="3"/>
      <c r="N30" s="237" t="s">
        <v>23</v>
      </c>
      <c r="O30" s="238"/>
      <c r="P30" s="6">
        <f>SUM('14-04'!$K$22:$K$135)</f>
        <v>185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459</v>
      </c>
      <c r="J31" s="8">
        <v>400</v>
      </c>
      <c r="K31" s="9"/>
      <c r="L31" s="10">
        <f>'14-04'!$K31+('14-04'!$J31/90)</f>
        <v>4.4444444444444446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5440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344</v>
      </c>
      <c r="J32" s="8">
        <v>-100</v>
      </c>
      <c r="K32" s="9">
        <v>130</v>
      </c>
      <c r="L32" s="10">
        <f>'14-04'!$K32+('14-04'!$J32/90)</f>
        <v>128.88888888888889</v>
      </c>
      <c r="M32" s="3"/>
      <c r="N32" s="12" t="s">
        <v>25</v>
      </c>
      <c r="O32" s="12"/>
      <c r="P32" s="6">
        <f>P28-P30-C28</f>
        <v>1155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460</v>
      </c>
      <c r="J33" s="8">
        <v>-250</v>
      </c>
      <c r="K33" s="9">
        <v>5</v>
      </c>
      <c r="L33" s="10">
        <f>'14-04'!$K33+('14-04'!$J33/90)</f>
        <v>2.2222222222222223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/>
      <c r="J34" s="8">
        <v>400</v>
      </c>
      <c r="K34" s="9"/>
      <c r="L34" s="10">
        <f>'14-04'!$K34+('14-04'!$J34/90)</f>
        <v>4.4444444444444446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75</v>
      </c>
      <c r="J35" s="8">
        <v>100</v>
      </c>
      <c r="K35" s="9">
        <v>100</v>
      </c>
      <c r="L35" s="10">
        <f>'14-04'!$K35+('14-04'!$J35/90)</f>
        <v>101.11111111111111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/>
      <c r="J36" s="8">
        <v>-100</v>
      </c>
      <c r="K36" s="9">
        <v>15</v>
      </c>
      <c r="L36" s="10">
        <f>'14-04'!$K36+('14-04'!$J36/90)</f>
        <v>13.888888888888889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461</v>
      </c>
      <c r="J37" s="8">
        <v>300</v>
      </c>
      <c r="K37" s="9">
        <v>5</v>
      </c>
      <c r="L37" s="10">
        <f>'14-04'!$K37+('14-04'!$J37/90)</f>
        <v>8.3333333333333339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462</v>
      </c>
      <c r="J38" s="8"/>
      <c r="K38" s="9">
        <v>5</v>
      </c>
      <c r="L38" s="10">
        <f>'14-04'!$K38+('14-04'!$J38/90)</f>
        <v>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351</v>
      </c>
      <c r="J39" s="8">
        <v>630</v>
      </c>
      <c r="K39" s="9"/>
      <c r="L39" s="10">
        <f>'14-04'!$K39+('14-04'!$J39/90)</f>
        <v>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463</v>
      </c>
      <c r="J40" s="8"/>
      <c r="K40" s="9">
        <v>3800</v>
      </c>
      <c r="L40" s="10">
        <f>'14-04'!$K40+('14-04'!$J40/90)</f>
        <v>3800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43" t="s">
        <v>40</v>
      </c>
      <c r="I41" s="40" t="s">
        <v>95</v>
      </c>
      <c r="J41" s="8"/>
      <c r="K41" s="9">
        <v>-3800</v>
      </c>
      <c r="L41" s="10">
        <f>'14-04'!$K41+('14-04'!$J41/90)</f>
        <v>-3800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464</v>
      </c>
      <c r="J42" s="8">
        <v>270</v>
      </c>
      <c r="K42" s="9"/>
      <c r="L42" s="10">
        <f>'14-04'!$K42+('14-04'!$J42/90)</f>
        <v>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225</v>
      </c>
      <c r="K43" s="9"/>
      <c r="L43" s="10">
        <f>'14-04'!$K43+('14-04'!$J43/90)</f>
        <v>2.5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465</v>
      </c>
      <c r="J44" s="8">
        <v>400</v>
      </c>
      <c r="K44" s="9"/>
      <c r="L44" s="10">
        <f>'14-04'!$K44+('14-04'!$J44/90)</f>
        <v>4.4444444444444446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275</v>
      </c>
      <c r="J45" s="8">
        <v>-400</v>
      </c>
      <c r="K45" s="9">
        <v>10</v>
      </c>
      <c r="L45" s="10">
        <f>'14-04'!$K45+('14-04'!$J45/90)</f>
        <v>5.5555555555555554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466</v>
      </c>
      <c r="J46" s="8"/>
      <c r="K46" s="9">
        <v>2354</v>
      </c>
      <c r="L46" s="10">
        <f>'14-04'!$K46+('14-04'!$J46/90)</f>
        <v>2354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43" t="s">
        <v>40</v>
      </c>
      <c r="I47" s="40" t="s">
        <v>95</v>
      </c>
      <c r="J47" s="8"/>
      <c r="K47" s="9">
        <v>-2354</v>
      </c>
      <c r="L47" s="10">
        <f>'14-04'!$K47+('14-04'!$J47/90)</f>
        <v>-2354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467</v>
      </c>
      <c r="J48" s="8">
        <v>60</v>
      </c>
      <c r="K48" s="9"/>
      <c r="L48" s="10">
        <f>'14-04'!$K48+('14-04'!$J48/90)</f>
        <v>0.66666666666666663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404</v>
      </c>
      <c r="J49" s="8">
        <v>220</v>
      </c>
      <c r="K49" s="9"/>
      <c r="L49" s="10">
        <f>'14-04'!$K49+('14-04'!$J49/90)</f>
        <v>2.4444444444444446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468</v>
      </c>
      <c r="J50" s="8">
        <v>-360</v>
      </c>
      <c r="K50" s="9">
        <v>-5</v>
      </c>
      <c r="L50" s="10">
        <f>'14-04'!$K50+('14-04'!$J50/90)</f>
        <v>-9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316</v>
      </c>
      <c r="J51" s="8">
        <v>700</v>
      </c>
      <c r="K51" s="9"/>
      <c r="L51" s="10">
        <f>'14-04'!$K51+('14-04'!$J51/90)</f>
        <v>7.7777777777777777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420</v>
      </c>
      <c r="J52" s="8">
        <v>1350</v>
      </c>
      <c r="K52" s="9">
        <v>10</v>
      </c>
      <c r="L52" s="10">
        <f>'14-04'!$K52+('14-04'!$J52/90)</f>
        <v>25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469</v>
      </c>
      <c r="J53" s="8"/>
      <c r="K53" s="9">
        <v>30</v>
      </c>
      <c r="L53" s="10">
        <f>'14-04'!$K53+('14-04'!$J53/90)</f>
        <v>30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470</v>
      </c>
      <c r="J54" s="8">
        <v>-270</v>
      </c>
      <c r="K54" s="9">
        <v>5</v>
      </c>
      <c r="L54" s="10">
        <f>'14-04'!$K54+('14-04'!$J54/90)</f>
        <v>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178</v>
      </c>
      <c r="J55" s="8">
        <v>-100</v>
      </c>
      <c r="K55" s="9">
        <v>75</v>
      </c>
      <c r="L55" s="10">
        <f>'14-04'!$K55+('14-04'!$J55/90)</f>
        <v>73.888888888888886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-230</v>
      </c>
      <c r="K56" s="9">
        <v>5</v>
      </c>
      <c r="L56" s="10">
        <f>'14-04'!$K56+('14-04'!$J56/90)</f>
        <v>2.4444444444444446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-150</v>
      </c>
      <c r="K57" s="9">
        <v>5</v>
      </c>
      <c r="L57" s="10">
        <f>'14-04'!$K57+('14-04'!$J57/90)</f>
        <v>3.333333333333333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471</v>
      </c>
      <c r="J58" s="8"/>
      <c r="K58" s="9">
        <v>10</v>
      </c>
      <c r="L58" s="10">
        <f>'14-04'!$K58+('14-04'!$J58/90)</f>
        <v>10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472</v>
      </c>
      <c r="J59" s="8">
        <v>-270</v>
      </c>
      <c r="K59" s="9">
        <v>15</v>
      </c>
      <c r="L59" s="10">
        <f>'14-04'!$K59+('14-04'!$J59/90)</f>
        <v>12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156</v>
      </c>
      <c r="J60" s="8">
        <v>370</v>
      </c>
      <c r="K60" s="9">
        <v>50</v>
      </c>
      <c r="L60" s="10">
        <f>'14-04'!$K60+('14-04'!$J60/90)</f>
        <v>54.111111111111114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121</v>
      </c>
      <c r="J61" s="8">
        <v>200</v>
      </c>
      <c r="K61" s="9"/>
      <c r="L61" s="10">
        <f>'14-04'!$K61+('14-04'!$J61/90)</f>
        <v>2.2222222222222223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420</v>
      </c>
      <c r="J62" s="8">
        <v>2250</v>
      </c>
      <c r="K62" s="9"/>
      <c r="L62" s="10">
        <f>'14-04'!$K62+('14-04'!$J62/90)</f>
        <v>25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473</v>
      </c>
      <c r="J63" s="8">
        <v>-360</v>
      </c>
      <c r="K63" s="9">
        <v>10</v>
      </c>
      <c r="L63" s="10">
        <f>'14-04'!$K63+('14-04'!$J63/90)</f>
        <v>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474</v>
      </c>
      <c r="J64" s="8">
        <v>-200</v>
      </c>
      <c r="K64" s="9">
        <v>20</v>
      </c>
      <c r="L64" s="10">
        <f>'14-04'!$K64+('14-04'!$J64/90)</f>
        <v>17.777777777777779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63</v>
      </c>
      <c r="J65" s="35">
        <v>100</v>
      </c>
      <c r="K65" s="36"/>
      <c r="L65" s="37">
        <f>'14-04'!$K65+('14-04'!$J65/90)</f>
        <v>1.1111111111111112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39</v>
      </c>
      <c r="J66" s="38"/>
      <c r="K66" s="39">
        <v>10</v>
      </c>
      <c r="L66" s="37">
        <f>'14-04'!$K66+('14-04'!$J66/90)</f>
        <v>10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156</v>
      </c>
      <c r="J67" s="35"/>
      <c r="K67" s="36">
        <v>25</v>
      </c>
      <c r="L67" s="37">
        <f>'14-04'!$K67+('14-04'!$J67/90)</f>
        <v>25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475</v>
      </c>
      <c r="J68" s="38">
        <v>250</v>
      </c>
      <c r="K68" s="39"/>
      <c r="L68" s="37">
        <f>'14-04'!$K68+('14-04'!$J68/90)</f>
        <v>2.7777777777777777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214</v>
      </c>
      <c r="J69" s="35">
        <v>200</v>
      </c>
      <c r="K69" s="36">
        <v>5</v>
      </c>
      <c r="L69" s="37">
        <f>'14-04'!$K69+('14-04'!$J69/90)</f>
        <v>7.2222222222222223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134</v>
      </c>
      <c r="J70" s="35">
        <v>50</v>
      </c>
      <c r="K70" s="36">
        <v>5</v>
      </c>
      <c r="L70" s="37">
        <f>'14-04'!$K70+('14-04'!$J70/90)</f>
        <v>5.5555555555555554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-90</v>
      </c>
      <c r="K71" s="9">
        <v>40</v>
      </c>
      <c r="L71" s="10">
        <f>'14-04'!$K71+('14-04'!$J71/90)</f>
        <v>39</v>
      </c>
      <c r="M71" s="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476</v>
      </c>
      <c r="J72" s="8">
        <v>-180</v>
      </c>
      <c r="K72" s="9">
        <v>10</v>
      </c>
      <c r="L72" s="10">
        <f>'14-04'!$K72+('14-04'!$J72/90)</f>
        <v>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477</v>
      </c>
      <c r="J73" s="8"/>
      <c r="K73" s="9">
        <v>100</v>
      </c>
      <c r="L73" s="10">
        <f>'14-04'!$K73+('14-04'!$J73/90)</f>
        <v>100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-300</v>
      </c>
      <c r="K74" s="9">
        <v>10</v>
      </c>
      <c r="L74" s="10">
        <f>'14-04'!$K74+('14-04'!$J74/90)</f>
        <v>6.6666666666666661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232</v>
      </c>
      <c r="J75" s="8">
        <v>-700</v>
      </c>
      <c r="K75" s="9"/>
      <c r="L75" s="10">
        <f>'14-04'!$K75+('14-04'!$J75/90)</f>
        <v>-7.7777777777777777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173</v>
      </c>
      <c r="J76" s="8">
        <v>300</v>
      </c>
      <c r="K76" s="9"/>
      <c r="L76" s="10">
        <f>'14-04'!$K76+('14-04'!$J76/90)</f>
        <v>3.3333333333333335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478</v>
      </c>
      <c r="J77" s="8">
        <v>-150</v>
      </c>
      <c r="K77" s="9">
        <v>10</v>
      </c>
      <c r="L77" s="10">
        <f>'14-04'!$K77+('14-04'!$J77/90)</f>
        <v>8.3333333333333339</v>
      </c>
      <c r="M77" s="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500</v>
      </c>
      <c r="K78" s="9"/>
      <c r="L78" s="10">
        <f>'14-04'!$K78+('14-04'!$J78/90)</f>
        <v>5.5555555555555554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16</v>
      </c>
      <c r="J79" s="8">
        <v>-300</v>
      </c>
      <c r="K79" s="9">
        <v>100</v>
      </c>
      <c r="L79" s="10">
        <f>'14-04'!$K79+('14-04'!$J79/90)</f>
        <v>96.666666666666671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120</v>
      </c>
      <c r="K80" s="9"/>
      <c r="L80" s="10">
        <f>'14-04'!$K80+('14-04'!$J80/90)</f>
        <v>1.3333333333333333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479</v>
      </c>
      <c r="J81" s="8"/>
      <c r="K81" s="9">
        <v>200</v>
      </c>
      <c r="L81" s="10">
        <f>'14-04'!$K81+('14-04'!$J81/90)</f>
        <v>200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480</v>
      </c>
      <c r="J82" s="8"/>
      <c r="K82" s="9">
        <v>-35</v>
      </c>
      <c r="L82" s="10">
        <f>'14-04'!$K82+('14-04'!$J82/90)</f>
        <v>-35</v>
      </c>
      <c r="M82" s="3"/>
      <c r="N82" s="9" t="s">
        <v>118</v>
      </c>
      <c r="O82" s="9"/>
      <c r="P82" s="6">
        <v>2395</v>
      </c>
      <c r="Q82" s="9"/>
      <c r="R82" s="9"/>
      <c r="S82" s="17">
        <v>9605</v>
      </c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129</v>
      </c>
      <c r="J83" s="8">
        <v>-180</v>
      </c>
      <c r="K83" s="9">
        <v>20</v>
      </c>
      <c r="L83" s="10">
        <f>'14-04'!$K83+('14-04'!$J83/90)</f>
        <v>18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481</v>
      </c>
      <c r="J84" s="8">
        <v>540</v>
      </c>
      <c r="K84" s="9"/>
      <c r="L84" s="10">
        <f>'14-04'!$K84+('14-04'!$J84/90)</f>
        <v>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482</v>
      </c>
      <c r="J85" s="8">
        <v>40</v>
      </c>
      <c r="K85" s="9"/>
      <c r="L85" s="10">
        <f>'14-04'!$K85+('14-04'!$J85/90)</f>
        <v>0.44444444444444442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2" t="s">
        <v>483</v>
      </c>
      <c r="J86" s="8"/>
      <c r="K86" s="9">
        <v>-10</v>
      </c>
      <c r="L86" s="10">
        <f>'14-04'!$K86+('14-04'!$J86/90)</f>
        <v>-10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421</v>
      </c>
      <c r="J87" s="8"/>
      <c r="K87" s="9">
        <v>65</v>
      </c>
      <c r="L87" s="10">
        <f>'14-04'!$K87+('14-04'!$J87/90)</f>
        <v>65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484</v>
      </c>
      <c r="J88" s="8"/>
      <c r="K88" s="9">
        <v>10</v>
      </c>
      <c r="L88" s="10">
        <f>'14-04'!$K88+('14-04'!$J88/90)</f>
        <v>10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83</v>
      </c>
      <c r="J89" s="8">
        <v>-100</v>
      </c>
      <c r="K89" s="9">
        <v>10</v>
      </c>
      <c r="L89" s="10">
        <f>'14-04'!$K89+('14-04'!$J89/90)</f>
        <v>8.8888888888888893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16</v>
      </c>
      <c r="J90" s="8">
        <v>-200</v>
      </c>
      <c r="K90" s="9">
        <v>40</v>
      </c>
      <c r="L90" s="10">
        <f>'14-04'!$K90+('14-04'!$J90/90)</f>
        <v>37.777777777777779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70</v>
      </c>
      <c r="K91" s="9"/>
      <c r="L91" s="10">
        <f>'14-04'!$K91+('14-04'!$J91/90)</f>
        <v>0.77777777777777779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485</v>
      </c>
      <c r="J92" s="8">
        <v>-200</v>
      </c>
      <c r="K92" s="9">
        <v>35</v>
      </c>
      <c r="L92" s="10">
        <f>'14-04'!$K92+('14-04'!$J92/90)</f>
        <v>32.777777777777779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2" t="s">
        <v>437</v>
      </c>
      <c r="J93" s="8">
        <v>-300</v>
      </c>
      <c r="K93" s="9"/>
      <c r="L93" s="10">
        <f>'14-04'!$K93+('14-04'!$J93/90)</f>
        <v>-3.3333333333333335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180</v>
      </c>
      <c r="K94" s="9"/>
      <c r="L94" s="10">
        <f>'14-04'!$K94+('14-04'!$J94/90)</f>
        <v>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6</v>
      </c>
      <c r="L95" s="10">
        <f>'14-04'!$K95+('14-04'!$J95/90)</f>
        <v>6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50</v>
      </c>
      <c r="K96" s="9"/>
      <c r="L96" s="10">
        <f>'14-04'!$K96+('14-04'!$J96/90)</f>
        <v>0.55555555555555558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10</v>
      </c>
      <c r="L97" s="10">
        <f>'14-04'!$K97+('14-04'!$J97/90)</f>
        <v>10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119</v>
      </c>
      <c r="J98" s="8"/>
      <c r="K98" s="9">
        <v>500</v>
      </c>
      <c r="L98" s="10">
        <f>'14-04'!$K98+('14-04'!$J98/90)</f>
        <v>500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25</v>
      </c>
      <c r="K99" s="9"/>
      <c r="L99" s="10">
        <f>'14-04'!$K99+('14-04'!$J99/90)</f>
        <v>0.27777777777777779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30</v>
      </c>
      <c r="J100" s="8">
        <v>350</v>
      </c>
      <c r="K100" s="9"/>
      <c r="L100" s="10">
        <f>'14-04'!$K100+('14-04'!$J100/90)</f>
        <v>3.8888888888888888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50</v>
      </c>
      <c r="K101" s="9"/>
      <c r="L101" s="10">
        <f>'14-04'!$K101+('14-04'!$J101/90)</f>
        <v>0.55555555555555558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180</v>
      </c>
      <c r="K102" s="9"/>
      <c r="L102" s="10">
        <f>'14-04'!$K102+('14-04'!$J102/90)</f>
        <v>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486</v>
      </c>
      <c r="J103" s="8">
        <v>-270</v>
      </c>
      <c r="K103" s="9">
        <v>30</v>
      </c>
      <c r="L103" s="10">
        <f>'14-04'!$K103+('14-04'!$J103/90)</f>
        <v>27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75</v>
      </c>
      <c r="L104" s="10">
        <f>'14-04'!$K104+('14-04'!$J104/90)</f>
        <v>75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487</v>
      </c>
      <c r="J105" s="8">
        <v>400</v>
      </c>
      <c r="K105" s="9"/>
      <c r="L105" s="10">
        <f>'14-04'!$K105+('14-04'!$J105/90)</f>
        <v>4.4444444444444446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488</v>
      </c>
      <c r="J106" s="8">
        <v>-50</v>
      </c>
      <c r="K106" s="9">
        <v>10</v>
      </c>
      <c r="L106" s="10">
        <f>'14-04'!$K106+('14-04'!$J106/90)</f>
        <v>9.4444444444444446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489</v>
      </c>
      <c r="J107" s="8">
        <v>-100</v>
      </c>
      <c r="K107" s="9">
        <v>10</v>
      </c>
      <c r="L107" s="10">
        <f>'14-04'!$K107+('14-04'!$J107/90)</f>
        <v>8.8888888888888893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490</v>
      </c>
      <c r="J108" s="8"/>
      <c r="K108" s="9">
        <v>34</v>
      </c>
      <c r="L108" s="10">
        <f>'14-04'!$K108+('14-04'!$J108/90)</f>
        <v>34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491</v>
      </c>
      <c r="J109" s="8">
        <v>-200</v>
      </c>
      <c r="K109" s="9">
        <v>10</v>
      </c>
      <c r="L109" s="10">
        <f>'14-04'!$K109+('14-04'!$J109/90)</f>
        <v>7.7777777777777777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229</v>
      </c>
      <c r="J110" s="8">
        <v>-270</v>
      </c>
      <c r="K110" s="9"/>
      <c r="L110" s="10">
        <f>'14-04'!$K110+('14-04'!$J110/90)</f>
        <v>-3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500</v>
      </c>
      <c r="K111" s="9"/>
      <c r="L111" s="10">
        <f>'14-04'!$K111+('14-04'!$J111/90)</f>
        <v>5.5555555555555554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30</v>
      </c>
      <c r="K112" s="9"/>
      <c r="L112" s="10">
        <f>'14-04'!$K112+('14-04'!$J112/90)</f>
        <v>0.33333333333333331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492</v>
      </c>
      <c r="J113" s="8"/>
      <c r="K113" s="9">
        <v>7</v>
      </c>
      <c r="L113" s="10">
        <f>'14-04'!$K113+('14-04'!$J113/90)</f>
        <v>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414</v>
      </c>
      <c r="J114" s="8"/>
      <c r="K114" s="9">
        <v>5</v>
      </c>
      <c r="L114" s="10">
        <f>'14-04'!$K114+('14-04'!$J114/90)</f>
        <v>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493</v>
      </c>
      <c r="J115" s="8"/>
      <c r="K115" s="9">
        <v>5</v>
      </c>
      <c r="L115" s="10">
        <f>'14-04'!$K115+('14-04'!$J115/90)</f>
        <v>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5</v>
      </c>
      <c r="L116" s="10">
        <f>'14-04'!$K116+('14-04'!$J116/90)</f>
        <v>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494</v>
      </c>
      <c r="J117" s="8">
        <v>-100</v>
      </c>
      <c r="K117" s="9">
        <v>8</v>
      </c>
      <c r="L117" s="10">
        <f>'14-04'!$K117+('14-04'!$J117/90)</f>
        <v>6.8888888888888893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495</v>
      </c>
      <c r="J118" s="8">
        <v>-100</v>
      </c>
      <c r="K118" s="9"/>
      <c r="L118" s="10">
        <f>'14-04'!$K118+('14-04'!$J118/90)</f>
        <v>-1.1111111111111112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496</v>
      </c>
      <c r="J119" s="8"/>
      <c r="K119" s="9">
        <v>5</v>
      </c>
      <c r="L119" s="10">
        <f>'14-04'!$K119+('14-04'!$J119/90)</f>
        <v>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497</v>
      </c>
      <c r="J120" s="8"/>
      <c r="K120" s="9">
        <v>16</v>
      </c>
      <c r="L120" s="10">
        <f>'14-04'!$K120+('14-04'!$J120/90)</f>
        <v>16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498</v>
      </c>
      <c r="J121" s="8">
        <v>-135</v>
      </c>
      <c r="K121" s="9">
        <v>19</v>
      </c>
      <c r="L121" s="10">
        <f>'14-04'!$K121+('14-04'!$J121/90)</f>
        <v>17.5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499</v>
      </c>
      <c r="J122" s="8">
        <v>700</v>
      </c>
      <c r="K122" s="9"/>
      <c r="L122" s="10">
        <f>'14-04'!$K122+('14-04'!$J122/90)</f>
        <v>7.7777777777777777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500</v>
      </c>
      <c r="J123" s="8">
        <v>450</v>
      </c>
      <c r="K123" s="9"/>
      <c r="L123" s="10">
        <f>'14-04'!$K123+('14-04'!$J123/90)</f>
        <v>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501</v>
      </c>
      <c r="J124" s="8">
        <v>30</v>
      </c>
      <c r="K124" s="9"/>
      <c r="L124" s="10">
        <f>'14-04'!$K124+('14-04'!$J124/90)</f>
        <v>0.33333333333333331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-100</v>
      </c>
      <c r="K125" s="9">
        <v>5</v>
      </c>
      <c r="L125" s="10">
        <f>'14-04'!$K125+('14-04'!$J125/90)</f>
        <v>3.8888888888888888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502</v>
      </c>
      <c r="J126" s="8">
        <v>450</v>
      </c>
      <c r="K126" s="9"/>
      <c r="L126" s="10">
        <f>'14-04'!$K126+('14-04'!$J126/90)</f>
        <v>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503</v>
      </c>
      <c r="J127" s="8"/>
      <c r="K127" s="9">
        <v>400</v>
      </c>
      <c r="L127" s="10">
        <f>'14-04'!$K127+('14-04'!$J127/90)</f>
        <v>400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90</v>
      </c>
      <c r="J128" s="8">
        <v>-180</v>
      </c>
      <c r="K128" s="9">
        <v>65</v>
      </c>
      <c r="L128" s="10">
        <f>'14-04'!$K128+('14-04'!$J128/90)</f>
        <v>63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40</v>
      </c>
      <c r="I129" s="2" t="s">
        <v>57</v>
      </c>
      <c r="J129" s="8">
        <v>2000</v>
      </c>
      <c r="K129" s="9"/>
      <c r="L129" s="10">
        <f>'14-04'!$K129+('14-04'!$J129/90)</f>
        <v>22.222222222222221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28</v>
      </c>
      <c r="I130" s="2" t="s">
        <v>43</v>
      </c>
      <c r="J130" s="8">
        <v>-2000</v>
      </c>
      <c r="K130" s="9"/>
      <c r="L130" s="10">
        <f>'14-04'!$K130+('14-04'!$J130/90)</f>
        <v>-22.222222222222221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2" t="s">
        <v>483</v>
      </c>
      <c r="J131" s="8">
        <v>-7000</v>
      </c>
      <c r="K131" s="9">
        <v>-2550</v>
      </c>
      <c r="L131" s="10">
        <f>'14-04'!$K131+('14-04'!$J131/90)</f>
        <v>-2627.7777777777778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'14-04'!$K132+('14-04'!$J132/90)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'14-04'!$K133+('14-04'!$J133/90)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'14-04'!$K134+('14-04'!$J134/90)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'14-04'!$K135+('14-04'!$J135/90)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F60E-D919-4953-A176-36D4393B70B8}">
  <sheetPr codeName="Sheet14">
    <pageSetUpPr fitToPage="1"/>
  </sheetPr>
  <dimension ref="A1:Z121"/>
  <sheetViews>
    <sheetView rightToLeft="1" topLeftCell="A109" workbookViewId="0">
      <selection activeCell="I122" sqref="I12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</v>
      </c>
      <c r="K1" s="3">
        <f t="shared" si="0"/>
        <v>100</v>
      </c>
      <c r="L1" s="3">
        <f t="shared" si="0"/>
        <v>101.66666666666669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154</v>
      </c>
      <c r="J3" s="8">
        <v>200</v>
      </c>
      <c r="K3" s="9"/>
      <c r="L3" s="10">
        <f t="shared" ref="L3:L18" si="1">K3+(J3/90)</f>
        <v>2.2222222222222223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507</v>
      </c>
      <c r="J4" s="8">
        <v>-100</v>
      </c>
      <c r="K4" s="9">
        <v>5</v>
      </c>
      <c r="L4" s="10">
        <f t="shared" si="1"/>
        <v>3.8888888888888888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1796</v>
      </c>
      <c r="I5" s="2" t="s">
        <v>64</v>
      </c>
      <c r="J5" s="8"/>
      <c r="K5" s="9">
        <v>90</v>
      </c>
      <c r="L5" s="10">
        <f t="shared" si="1"/>
        <v>90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8">
        <v>50</v>
      </c>
      <c r="K6" s="9">
        <v>5</v>
      </c>
      <c r="L6" s="10">
        <f t="shared" si="1"/>
        <v>5.5555555555555554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505</v>
      </c>
      <c r="J14" s="8"/>
      <c r="K14" s="9">
        <v>320</v>
      </c>
      <c r="L14" s="10">
        <f t="shared" si="1"/>
        <v>320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40</v>
      </c>
      <c r="I15" s="2" t="s">
        <v>505</v>
      </c>
      <c r="J15" s="8"/>
      <c r="K15" s="9">
        <v>-320</v>
      </c>
      <c r="L15" s="10">
        <f t="shared" si="1"/>
        <v>-320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504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SUM('15-04'!$J$22:$J$121)</f>
        <v>55</v>
      </c>
      <c r="K20" s="3">
        <f>SUM('15-04'!$K$22:$K$121)</f>
        <v>-416</v>
      </c>
      <c r="L20" s="3">
        <f>SUM('15-04'!$L$22:$L$121)</f>
        <v>-415.38888888888869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49</v>
      </c>
      <c r="F22" s="16">
        <f t="shared" ref="F22:F26" si="3">D22*E22</f>
        <v>245</v>
      </c>
      <c r="G22" s="7"/>
      <c r="H22" s="7" t="s">
        <v>6</v>
      </c>
      <c r="I22" s="2" t="s">
        <v>506</v>
      </c>
      <c r="J22" s="8">
        <v>400</v>
      </c>
      <c r="K22" s="9"/>
      <c r="L22" s="10">
        <f>'15-04'!$K22+('15-04'!$J22/90)</f>
        <v>4.4444444444444446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52</v>
      </c>
      <c r="S22" s="16">
        <f t="shared" ref="S22:S26" si="5">Q22*R22</f>
        <v>260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12</v>
      </c>
      <c r="C23" s="14">
        <f t="shared" si="2"/>
        <v>60</v>
      </c>
      <c r="D23" s="15">
        <v>10</v>
      </c>
      <c r="E23" s="1">
        <v>31</v>
      </c>
      <c r="F23" s="16">
        <f t="shared" si="3"/>
        <v>310</v>
      </c>
      <c r="G23" s="7"/>
      <c r="H23" s="7" t="s">
        <v>6</v>
      </c>
      <c r="I23" s="2"/>
      <c r="J23" s="8"/>
      <c r="K23" s="9">
        <v>295</v>
      </c>
      <c r="L23" s="10">
        <f>'15-04'!$K23+('15-04'!$J23/90)</f>
        <v>295</v>
      </c>
      <c r="M23" s="3"/>
      <c r="N23" s="13">
        <v>5</v>
      </c>
      <c r="O23" s="1">
        <v>12</v>
      </c>
      <c r="P23" s="14">
        <f t="shared" si="4"/>
        <v>60</v>
      </c>
      <c r="Q23" s="15">
        <v>10</v>
      </c>
      <c r="R23" s="1">
        <v>26</v>
      </c>
      <c r="S23" s="16">
        <f t="shared" si="5"/>
        <v>260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47</v>
      </c>
      <c r="C24" s="14">
        <f t="shared" si="2"/>
        <v>470</v>
      </c>
      <c r="D24" s="15">
        <v>20</v>
      </c>
      <c r="E24" s="1">
        <v>3</v>
      </c>
      <c r="F24" s="16">
        <f t="shared" si="3"/>
        <v>60</v>
      </c>
      <c r="G24" s="7"/>
      <c r="H24" s="7" t="s">
        <v>40</v>
      </c>
      <c r="I24" s="2" t="s">
        <v>107</v>
      </c>
      <c r="J24" s="8"/>
      <c r="K24" s="9">
        <v>-300</v>
      </c>
      <c r="L24" s="10">
        <f>'15-04'!$K24+('15-04'!$J24/90)</f>
        <v>-300</v>
      </c>
      <c r="M24" s="3"/>
      <c r="N24" s="13">
        <v>10</v>
      </c>
      <c r="O24" s="1">
        <v>52</v>
      </c>
      <c r="P24" s="14">
        <f t="shared" si="4"/>
        <v>520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33</v>
      </c>
      <c r="C25" s="14">
        <f t="shared" si="2"/>
        <v>660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40" t="s">
        <v>508</v>
      </c>
      <c r="J25" s="8">
        <v>500</v>
      </c>
      <c r="K25" s="9"/>
      <c r="L25" s="10">
        <f>'15-04'!$K25+('15-04'!$J25/90)</f>
        <v>5.5555555555555554</v>
      </c>
      <c r="M25" s="3"/>
      <c r="N25" s="13">
        <v>20</v>
      </c>
      <c r="O25" s="1">
        <v>33</v>
      </c>
      <c r="P25" s="14">
        <f t="shared" si="4"/>
        <v>660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36</v>
      </c>
      <c r="F26" s="16">
        <f t="shared" si="3"/>
        <v>3600</v>
      </c>
      <c r="G26" s="7"/>
      <c r="H26" s="7" t="s">
        <v>28</v>
      </c>
      <c r="I26" s="41" t="s">
        <v>29</v>
      </c>
      <c r="J26" s="8">
        <v>-300</v>
      </c>
      <c r="K26" s="9"/>
      <c r="L26" s="10">
        <f>'15-04'!$K26+('15-04'!$J26/90)</f>
        <v>-3.3333333333333335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60</v>
      </c>
      <c r="S26" s="16">
        <f t="shared" si="5"/>
        <v>6000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4315</v>
      </c>
      <c r="G27" s="7"/>
      <c r="H27" s="7" t="s">
        <v>6</v>
      </c>
      <c r="I27" s="2" t="s">
        <v>509</v>
      </c>
      <c r="J27" s="8"/>
      <c r="K27" s="9">
        <v>10</v>
      </c>
      <c r="L27" s="10">
        <f>'15-04'!$K27+('15-04'!$J27/90)</f>
        <v>10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6630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1340</v>
      </c>
      <c r="D28" s="1"/>
      <c r="E28" s="1"/>
      <c r="F28" s="1"/>
      <c r="G28" s="1"/>
      <c r="H28" s="7" t="s">
        <v>6</v>
      </c>
      <c r="I28" s="2" t="s">
        <v>229</v>
      </c>
      <c r="J28" s="8">
        <v>-90</v>
      </c>
      <c r="K28" s="9">
        <v>10</v>
      </c>
      <c r="L28" s="10">
        <f>'15-04'!$K28+('15-04'!$J28/90)</f>
        <v>9</v>
      </c>
      <c r="M28" s="3"/>
      <c r="N28" s="12" t="s">
        <v>11</v>
      </c>
      <c r="O28" s="12"/>
      <c r="P28" s="6">
        <f>SUM(P22:P27)</f>
        <v>3941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-90</v>
      </c>
      <c r="G29" s="1"/>
      <c r="H29" s="7" t="s">
        <v>6</v>
      </c>
      <c r="I29" s="2" t="s">
        <v>510</v>
      </c>
      <c r="J29" s="8">
        <v>-90</v>
      </c>
      <c r="K29" s="9">
        <v>55</v>
      </c>
      <c r="L29" s="10">
        <f>'15-04'!$K29+('15-04'!$J29/90)</f>
        <v>54</v>
      </c>
      <c r="M29" s="3"/>
      <c r="N29" s="1"/>
      <c r="O29" s="1"/>
      <c r="P29" s="18"/>
      <c r="Q29" s="237" t="s">
        <v>21</v>
      </c>
      <c r="R29" s="238"/>
      <c r="S29" s="17">
        <f>SUM('15-04'!$J$22:$J$121)</f>
        <v>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285</v>
      </c>
      <c r="D30" s="1"/>
      <c r="E30" s="1"/>
      <c r="F30" s="8"/>
      <c r="G30" s="1"/>
      <c r="H30" s="7" t="s">
        <v>6</v>
      </c>
      <c r="I30" s="40"/>
      <c r="J30" s="8">
        <v>135</v>
      </c>
      <c r="K30" s="9"/>
      <c r="L30" s="10">
        <f>'15-04'!$K30+('15-04'!$J30/90)</f>
        <v>1.5</v>
      </c>
      <c r="M30" s="3"/>
      <c r="N30" s="237" t="s">
        <v>23</v>
      </c>
      <c r="O30" s="238"/>
      <c r="P30" s="6">
        <f>SUM('15-04'!$K$22:$K$121)</f>
        <v>-416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/>
      <c r="J31" s="8">
        <v>225</v>
      </c>
      <c r="K31" s="9"/>
      <c r="L31" s="10">
        <f>'15-04'!$K31+('15-04'!$J31/90)</f>
        <v>2.5</v>
      </c>
      <c r="M31" s="3"/>
      <c r="N31" s="1"/>
      <c r="O31" s="1"/>
      <c r="P31" s="18"/>
      <c r="Q31" s="12" t="s">
        <v>25</v>
      </c>
      <c r="R31" s="12"/>
      <c r="S31" s="17">
        <f>S27-S29-F27</f>
        <v>2260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511</v>
      </c>
      <c r="J32" s="8"/>
      <c r="K32" s="9">
        <v>30</v>
      </c>
      <c r="L32" s="10">
        <f>'15-04'!$K32+('15-04'!$J32/90)</f>
        <v>30</v>
      </c>
      <c r="M32" s="3"/>
      <c r="N32" s="12" t="s">
        <v>25</v>
      </c>
      <c r="O32" s="12"/>
      <c r="P32" s="6">
        <f>P28-P30-C28</f>
        <v>3017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512</v>
      </c>
      <c r="J33" s="8">
        <v>-270</v>
      </c>
      <c r="K33" s="9">
        <v>10</v>
      </c>
      <c r="L33" s="10">
        <f>'15-04'!$K33+('15-04'!$J33/90)</f>
        <v>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139</v>
      </c>
      <c r="J34" s="8">
        <v>300</v>
      </c>
      <c r="K34" s="9">
        <v>30</v>
      </c>
      <c r="L34" s="10">
        <f>'15-04'!$K34+('15-04'!$J34/90)</f>
        <v>33.333333333333336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196</v>
      </c>
      <c r="J35" s="8"/>
      <c r="K35" s="9">
        <v>18</v>
      </c>
      <c r="L35" s="10">
        <f>'15-04'!$K35+('15-04'!$J35/90)</f>
        <v>18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513</v>
      </c>
      <c r="J36" s="8">
        <v>120</v>
      </c>
      <c r="K36" s="9"/>
      <c r="L36" s="10">
        <f>'15-04'!$K36+('15-04'!$J36/90)</f>
        <v>1.3333333333333333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514</v>
      </c>
      <c r="J37" s="8"/>
      <c r="K37" s="9">
        <v>80</v>
      </c>
      <c r="L37" s="10">
        <f>'15-04'!$K37+('15-04'!$J37/90)</f>
        <v>80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515</v>
      </c>
      <c r="J38" s="8"/>
      <c r="K38" s="9">
        <v>10</v>
      </c>
      <c r="L38" s="10">
        <f>'15-04'!$K38+('15-04'!$J38/90)</f>
        <v>10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516</v>
      </c>
      <c r="J39" s="8"/>
      <c r="K39" s="9">
        <v>430</v>
      </c>
      <c r="L39" s="10">
        <f>'15-04'!$K39+('15-04'!$J39/90)</f>
        <v>430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518</v>
      </c>
      <c r="J40" s="8">
        <v>-200</v>
      </c>
      <c r="K40" s="9">
        <v>10</v>
      </c>
      <c r="L40" s="10">
        <f>'15-04'!$K40+('15-04'!$J40/90)</f>
        <v>7.7777777777777777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40" t="s">
        <v>517</v>
      </c>
      <c r="J41" s="8"/>
      <c r="K41" s="9">
        <v>-10</v>
      </c>
      <c r="L41" s="10">
        <f>'15-04'!$K41+('15-04'!$J41/90)</f>
        <v>-10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519</v>
      </c>
      <c r="J42" s="8">
        <v>350</v>
      </c>
      <c r="K42" s="9"/>
      <c r="L42" s="10">
        <f>'15-04'!$K42+('15-04'!$J42/90)</f>
        <v>3.8888888888888888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82</v>
      </c>
      <c r="J43" s="8"/>
      <c r="K43" s="9">
        <v>63</v>
      </c>
      <c r="L43" s="10">
        <f>'15-04'!$K43+('15-04'!$J43/90)</f>
        <v>63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76</v>
      </c>
      <c r="J44" s="8">
        <v>90</v>
      </c>
      <c r="K44" s="9">
        <v>1</v>
      </c>
      <c r="L44" s="10">
        <f>'15-04'!$K44+('15-04'!$J44/90)</f>
        <v>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520</v>
      </c>
      <c r="J45" s="8"/>
      <c r="K45" s="9">
        <v>7</v>
      </c>
      <c r="L45" s="10">
        <f>'15-04'!$K45+('15-04'!$J45/90)</f>
        <v>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521</v>
      </c>
      <c r="J46" s="8">
        <v>-250</v>
      </c>
      <c r="K46" s="9">
        <v>470</v>
      </c>
      <c r="L46" s="10">
        <f>'15-04'!$K46+('15-04'!$J46/90)</f>
        <v>467.22222222222223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522</v>
      </c>
      <c r="J47" s="8">
        <v>-100</v>
      </c>
      <c r="K47" s="9">
        <v>5</v>
      </c>
      <c r="L47" s="10">
        <f>'15-04'!$K47+('15-04'!$J47/90)</f>
        <v>3.8888888888888888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523</v>
      </c>
      <c r="J48" s="8"/>
      <c r="K48" s="9">
        <v>120</v>
      </c>
      <c r="L48" s="10">
        <f>'15-04'!$K48+('15-04'!$J48/90)</f>
        <v>120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/>
      <c r="J49" s="8">
        <v>-790</v>
      </c>
      <c r="K49" s="9">
        <v>10</v>
      </c>
      <c r="L49" s="10">
        <f>'15-04'!$K49+('15-04'!$J49/90)</f>
        <v>1.2222222222222214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17</v>
      </c>
      <c r="J50" s="8"/>
      <c r="K50" s="9">
        <v>30</v>
      </c>
      <c r="L50" s="10">
        <f>'15-04'!$K50+('15-04'!$J50/90)</f>
        <v>30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524</v>
      </c>
      <c r="J51" s="8">
        <v>200</v>
      </c>
      <c r="K51" s="9"/>
      <c r="L51" s="10">
        <f>'15-04'!$K51+('15-04'!$J51/90)</f>
        <v>2.2222222222222223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209</v>
      </c>
      <c r="J52" s="8">
        <v>500</v>
      </c>
      <c r="K52" s="9"/>
      <c r="L52" s="10">
        <f>'15-04'!$K52+('15-04'!$J52/90)</f>
        <v>5.5555555555555554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40" t="s">
        <v>525</v>
      </c>
      <c r="J53" s="8"/>
      <c r="K53" s="9">
        <v>-50</v>
      </c>
      <c r="L53" s="10">
        <f>'15-04'!$K53+('15-04'!$J53/90)</f>
        <v>-50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526</v>
      </c>
      <c r="J54" s="8"/>
      <c r="K54" s="9">
        <v>500</v>
      </c>
      <c r="L54" s="10">
        <f>'15-04'!$K54+('15-04'!$J54/90)</f>
        <v>500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527</v>
      </c>
      <c r="J55" s="8">
        <v>200</v>
      </c>
      <c r="K55" s="9"/>
      <c r="L55" s="10">
        <f>'15-04'!$K55+('15-04'!$J55/90)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275</v>
      </c>
      <c r="J56" s="8"/>
      <c r="K56" s="9">
        <v>70</v>
      </c>
      <c r="L56" s="10">
        <f>'15-04'!$K56+('15-04'!$J56/90)</f>
        <v>70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528</v>
      </c>
      <c r="J57" s="8">
        <v>90</v>
      </c>
      <c r="K57" s="9">
        <v>21</v>
      </c>
      <c r="L57" s="10">
        <f>'15-04'!$K57+('15-04'!$J57/90)</f>
        <v>22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528</v>
      </c>
      <c r="J58" s="8">
        <v>220</v>
      </c>
      <c r="K58" s="9"/>
      <c r="L58" s="10">
        <f>'15-04'!$K58+('15-04'!$J58/90)</f>
        <v>2.4444444444444446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529</v>
      </c>
      <c r="J59" s="8">
        <v>-30</v>
      </c>
      <c r="K59" s="9">
        <v>-25</v>
      </c>
      <c r="L59" s="10">
        <f>'15-04'!$K59+('15-04'!$J59/90)</f>
        <v>-25.333333333333332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28</v>
      </c>
      <c r="I60" s="40" t="s">
        <v>335</v>
      </c>
      <c r="J60" s="8">
        <v>-50</v>
      </c>
      <c r="K60" s="9"/>
      <c r="L60" s="10">
        <f>'15-04'!$K60+('15-04'!$J60/90)</f>
        <v>-0.55555555555555558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200</v>
      </c>
      <c r="K61" s="9"/>
      <c r="L61" s="10">
        <f>'15-04'!$K61+('15-04'!$J61/90)</f>
        <v>2.2222222222222223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530</v>
      </c>
      <c r="J62" s="8">
        <v>585</v>
      </c>
      <c r="K62" s="9"/>
      <c r="L62" s="10">
        <f>'15-04'!$K62+('15-04'!$J62/90)</f>
        <v>6.5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316</v>
      </c>
      <c r="J63" s="8"/>
      <c r="K63" s="9">
        <v>210</v>
      </c>
      <c r="L63" s="10">
        <f>'15-04'!$K63+('15-04'!$J63/90)</f>
        <v>210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316</v>
      </c>
      <c r="J64" s="8">
        <v>-200</v>
      </c>
      <c r="K64" s="9">
        <v>5</v>
      </c>
      <c r="L64" s="10">
        <f>'15-04'!$K64+('15-04'!$J64/90)</f>
        <v>2.7777777777777777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531</v>
      </c>
      <c r="J65" s="35">
        <v>180</v>
      </c>
      <c r="K65" s="36">
        <v>30</v>
      </c>
      <c r="L65" s="37">
        <f>'15-04'!$K65+('15-04'!$J65/90)</f>
        <v>32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532</v>
      </c>
      <c r="J66" s="38"/>
      <c r="K66" s="39">
        <v>-500</v>
      </c>
      <c r="L66" s="37">
        <f>'15-04'!$K66+('15-04'!$J66/90)</f>
        <v>-500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533</v>
      </c>
      <c r="J67" s="35"/>
      <c r="K67" s="36">
        <v>600</v>
      </c>
      <c r="L67" s="37">
        <f>'15-04'!$K67+('15-04'!$J67/90)</f>
        <v>600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534</v>
      </c>
      <c r="J68" s="38"/>
      <c r="K68" s="39">
        <v>40</v>
      </c>
      <c r="L68" s="37">
        <f>'15-04'!$K68+('15-04'!$J68/90)</f>
        <v>40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517</v>
      </c>
      <c r="J69" s="35">
        <v>270</v>
      </c>
      <c r="K69" s="36"/>
      <c r="L69" s="37">
        <f>'15-04'!$K69+('15-04'!$J69/90)</f>
        <v>3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30</v>
      </c>
      <c r="J70" s="35"/>
      <c r="K70" s="36">
        <v>9</v>
      </c>
      <c r="L70" s="37">
        <f>'15-04'!$K70+('15-04'!$J70/90)</f>
        <v>9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56</v>
      </c>
      <c r="J71" s="8">
        <v>-400</v>
      </c>
      <c r="K71" s="9">
        <v>-18</v>
      </c>
      <c r="L71" s="10">
        <f>'15-04'!$K71+('15-04'!$J71/90)</f>
        <v>-22.444444444444443</v>
      </c>
      <c r="M71" s="3"/>
      <c r="N71" s="9" t="s">
        <v>118</v>
      </c>
      <c r="O71" s="9"/>
      <c r="P71" s="6">
        <v>3616</v>
      </c>
      <c r="Q71" s="9"/>
      <c r="R71" s="9"/>
      <c r="S71" s="17">
        <v>6110</v>
      </c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492</v>
      </c>
      <c r="J72" s="8"/>
      <c r="K72" s="9">
        <v>10</v>
      </c>
      <c r="L72" s="10">
        <f>'15-04'!$K72+('15-04'!$J72/90)</f>
        <v>10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120</v>
      </c>
      <c r="K73" s="9"/>
      <c r="L73" s="10">
        <f>'15-04'!$K73+('15-04'!$J73/90)</f>
        <v>1.3333333333333333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100</v>
      </c>
      <c r="K74" s="9"/>
      <c r="L74" s="10">
        <f>'15-04'!$K74+('15-04'!$J74/90)</f>
        <v>1.1111111111111112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535</v>
      </c>
      <c r="J75" s="8"/>
      <c r="K75" s="9">
        <v>115</v>
      </c>
      <c r="L75" s="10">
        <f>'15-04'!$K75+('15-04'!$J75/90)</f>
        <v>115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153</v>
      </c>
      <c r="J76" s="8"/>
      <c r="K76" s="9">
        <v>200</v>
      </c>
      <c r="L76" s="10">
        <f>'15-04'!$K76+('15-04'!$J76/90)</f>
        <v>200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536</v>
      </c>
      <c r="J77" s="8">
        <v>300</v>
      </c>
      <c r="K77" s="9"/>
      <c r="L77" s="10">
        <f>'15-04'!$K77+('15-04'!$J77/90)</f>
        <v>3.3333333333333335</v>
      </c>
      <c r="M77" s="3"/>
      <c r="N77" s="9" t="s">
        <v>118</v>
      </c>
      <c r="O77" s="9"/>
      <c r="P77" s="6">
        <v>3941</v>
      </c>
      <c r="Q77" s="9"/>
      <c r="R77" s="9"/>
      <c r="S77" s="17">
        <v>6630</v>
      </c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538</v>
      </c>
      <c r="J78" s="8">
        <v>-100</v>
      </c>
      <c r="K78" s="9">
        <v>9</v>
      </c>
      <c r="L78" s="10">
        <f>'15-04'!$K78+('15-04'!$J78/90)</f>
        <v>7.8888888888888893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539</v>
      </c>
      <c r="J79" s="8"/>
      <c r="K79" s="9">
        <v>220</v>
      </c>
      <c r="L79" s="10">
        <f>'15-04'!$K79+('15-04'!$J79/90)</f>
        <v>220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404</v>
      </c>
      <c r="J80" s="8">
        <v>500</v>
      </c>
      <c r="K80" s="9"/>
      <c r="L80" s="10">
        <f>'15-04'!$K80+('15-04'!$J80/90)</f>
        <v>5.5555555555555554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540</v>
      </c>
      <c r="J81" s="8">
        <v>300</v>
      </c>
      <c r="K81" s="9"/>
      <c r="L81" s="10">
        <f>'15-04'!$K81+('15-04'!$J81/90)</f>
        <v>3.3333333333333335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541</v>
      </c>
      <c r="J82" s="8"/>
      <c r="K82" s="9">
        <v>1000</v>
      </c>
      <c r="L82" s="10">
        <f>'15-04'!$K82+('15-04'!$J82/90)</f>
        <v>1000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542</v>
      </c>
      <c r="J83" s="8">
        <v>-200</v>
      </c>
      <c r="K83" s="9">
        <v>10</v>
      </c>
      <c r="L83" s="10">
        <f>'15-04'!$K83+('15-04'!$J83/90)</f>
        <v>7.7777777777777777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543</v>
      </c>
      <c r="J84" s="8"/>
      <c r="K84" s="9">
        <v>30</v>
      </c>
      <c r="L84" s="10">
        <f>'15-04'!$K84+('15-04'!$J84/90)</f>
        <v>30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544</v>
      </c>
      <c r="J85" s="8"/>
      <c r="K85" s="9">
        <v>5</v>
      </c>
      <c r="L85" s="10">
        <f>'15-04'!$K85+('15-04'!$J85/90)</f>
        <v>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350</v>
      </c>
      <c r="K86" s="9"/>
      <c r="L86" s="10">
        <f>'15-04'!$K86+('15-04'!$J86/90)</f>
        <v>3.8888888888888888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300</v>
      </c>
      <c r="K87" s="9"/>
      <c r="L87" s="10">
        <f>'15-04'!$K87+('15-04'!$J87/90)</f>
        <v>3.3333333333333335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28</v>
      </c>
      <c r="I88" s="2" t="s">
        <v>537</v>
      </c>
      <c r="J88" s="8">
        <v>-300</v>
      </c>
      <c r="K88" s="9"/>
      <c r="L88" s="10">
        <f>'15-04'!$K88+('15-04'!$J88/90)</f>
        <v>-3.3333333333333335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545</v>
      </c>
      <c r="J89" s="8"/>
      <c r="K89" s="9">
        <v>-30</v>
      </c>
      <c r="L89" s="10">
        <f>'15-04'!$K89+('15-04'!$J89/90)</f>
        <v>-30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400</v>
      </c>
      <c r="K90" s="9"/>
      <c r="L90" s="10">
        <f>'15-04'!$K90+('15-04'!$J90/90)</f>
        <v>4.4444444444444446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-100</v>
      </c>
      <c r="K91" s="9">
        <v>25</v>
      </c>
      <c r="L91" s="10">
        <f>'15-04'!$K91+('15-04'!$J91/90)</f>
        <v>23.888888888888889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546</v>
      </c>
      <c r="J92" s="8"/>
      <c r="K92" s="9">
        <v>60</v>
      </c>
      <c r="L92" s="10">
        <f>'15-04'!$K92+('15-04'!$J92/90)</f>
        <v>60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161</v>
      </c>
      <c r="J93" s="8"/>
      <c r="K93" s="9">
        <v>13</v>
      </c>
      <c r="L93" s="10">
        <f>'15-04'!$K93+('15-04'!$J93/90)</f>
        <v>13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547</v>
      </c>
      <c r="J94" s="8">
        <v>-20</v>
      </c>
      <c r="K94" s="9">
        <v>10</v>
      </c>
      <c r="L94" s="10">
        <f>'15-04'!$K94+('15-04'!$J94/90)</f>
        <v>9.7777777777777786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548</v>
      </c>
      <c r="J95" s="8">
        <v>150</v>
      </c>
      <c r="K95" s="9"/>
      <c r="L95" s="10">
        <f>'15-04'!$K95+('15-04'!$J95/90)</f>
        <v>1.6666666666666667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229</v>
      </c>
      <c r="J96" s="8">
        <v>-760</v>
      </c>
      <c r="K96" s="9"/>
      <c r="L96" s="10">
        <f>'15-04'!$K96+('15-04'!$J96/90)</f>
        <v>-8.4444444444444446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549</v>
      </c>
      <c r="J97" s="8"/>
      <c r="K97" s="9">
        <v>-20</v>
      </c>
      <c r="L97" s="10">
        <f>'15-04'!$K97+('15-04'!$J97/90)</f>
        <v>-20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39</v>
      </c>
      <c r="J98" s="8">
        <v>700</v>
      </c>
      <c r="K98" s="9"/>
      <c r="L98" s="10">
        <f>'15-04'!$K98+('15-04'!$J98/90)</f>
        <v>7.7777777777777777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550</v>
      </c>
      <c r="J99" s="8">
        <v>350</v>
      </c>
      <c r="K99" s="9"/>
      <c r="L99" s="10">
        <f>'15-04'!$K99+('15-04'!$J99/90)</f>
        <v>3.8888888888888888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229</v>
      </c>
      <c r="J100" s="8"/>
      <c r="K100" s="9">
        <v>-1</v>
      </c>
      <c r="L100" s="10">
        <f>'15-04'!$K100+('15-04'!$J100/90)</f>
        <v>-1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551</v>
      </c>
      <c r="J101" s="8"/>
      <c r="K101" s="9">
        <v>73</v>
      </c>
      <c r="L101" s="10">
        <f>'15-04'!$K101+('15-04'!$J101/90)</f>
        <v>73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58</v>
      </c>
      <c r="J102" s="8">
        <v>100</v>
      </c>
      <c r="K102" s="9">
        <v>10</v>
      </c>
      <c r="L102" s="10">
        <f>'15-04'!$K102+('15-04'!$J102/90)</f>
        <v>11.111111111111111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552</v>
      </c>
      <c r="J103" s="8"/>
      <c r="K103" s="9">
        <v>5</v>
      </c>
      <c r="L103" s="10">
        <f>'15-04'!$K103+('15-04'!$J103/90)</f>
        <v>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553</v>
      </c>
      <c r="J104" s="8"/>
      <c r="K104" s="9">
        <v>135</v>
      </c>
      <c r="L104" s="10">
        <f>'15-04'!$K104+('15-04'!$J104/90)</f>
        <v>135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554</v>
      </c>
      <c r="J105" s="8">
        <v>500</v>
      </c>
      <c r="K105" s="9">
        <v>10</v>
      </c>
      <c r="L105" s="10">
        <f>'15-04'!$K105+('15-04'!$J105/90)</f>
        <v>15.555555555555555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90</v>
      </c>
      <c r="J106" s="8">
        <v>-100</v>
      </c>
      <c r="K106" s="9">
        <v>5</v>
      </c>
      <c r="L106" s="10">
        <f>'15-04'!$K106+('15-04'!$J106/90)</f>
        <v>3.8888888888888888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555</v>
      </c>
      <c r="J107" s="8">
        <v>-400</v>
      </c>
      <c r="K107" s="9"/>
      <c r="L107" s="10">
        <f>'15-04'!$K107+('15-04'!$J107/90)</f>
        <v>-4.4444444444444446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556</v>
      </c>
      <c r="J108" s="8">
        <v>70</v>
      </c>
      <c r="K108" s="9"/>
      <c r="L108" s="10">
        <f>'15-04'!$K108+('15-04'!$J108/90)</f>
        <v>0.77777777777777779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557</v>
      </c>
      <c r="J109" s="8"/>
      <c r="K109" s="9">
        <v>14</v>
      </c>
      <c r="L109" s="10">
        <f>'15-04'!$K109+('15-04'!$J109/90)</f>
        <v>14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150</v>
      </c>
      <c r="K110" s="9"/>
      <c r="L110" s="10">
        <f>'15-04'!$K110+('15-04'!$J110/90)</f>
        <v>1.6666666666666667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209</v>
      </c>
      <c r="J111" s="8">
        <v>150</v>
      </c>
      <c r="K111" s="9"/>
      <c r="L111" s="10">
        <f>'15-04'!$K111+('15-04'!$J111/90)</f>
        <v>1.6666666666666667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559</v>
      </c>
      <c r="J112" s="8"/>
      <c r="K112" s="9">
        <v>20</v>
      </c>
      <c r="L112" s="10">
        <f>'15-04'!$K112+('15-04'!$J112/90)</f>
        <v>20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2" t="s">
        <v>43</v>
      </c>
      <c r="J113" s="8"/>
      <c r="K113" s="9">
        <v>-20</v>
      </c>
      <c r="L113" s="10">
        <f>'15-04'!$K113+('15-04'!$J113/90)</f>
        <v>-20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560</v>
      </c>
      <c r="J114" s="8">
        <v>700</v>
      </c>
      <c r="K114" s="9"/>
      <c r="L114" s="10">
        <f>'15-04'!$K114+('15-04'!$J114/90)</f>
        <v>7.7777777777777777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561</v>
      </c>
      <c r="J115" s="8"/>
      <c r="K115" s="9">
        <v>1400</v>
      </c>
      <c r="L115" s="10">
        <f>'15-04'!$K115+('15-04'!$J115/90)</f>
        <v>1400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95</v>
      </c>
      <c r="J116" s="8">
        <v>-5000</v>
      </c>
      <c r="K116" s="9">
        <v>-6000</v>
      </c>
      <c r="L116" s="10">
        <f>'15-04'!$K116+('15-04'!$J116/90)</f>
        <v>-6055.5555555555557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57</v>
      </c>
      <c r="J117" s="8">
        <v>2000</v>
      </c>
      <c r="K117" s="9"/>
      <c r="L117" s="10">
        <f>'15-04'!$K117+('15-04'!$J117/90)</f>
        <v>22.222222222222221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563</v>
      </c>
      <c r="J118" s="8">
        <v>-2000</v>
      </c>
      <c r="K118" s="9"/>
      <c r="L118" s="10">
        <f>'15-04'!$K118+('15-04'!$J118/90)</f>
        <v>-22.222222222222221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'15-04'!$K119+('15-04'!$J119/90)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'15-04'!$K120+('15-04'!$J120/90)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'15-04'!$K121+('15-04'!$J121/90)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7657-2D16-4F28-9063-396F1EF7523F}">
  <sheetPr codeName="Sheet15">
    <pageSetUpPr fitToPage="1"/>
  </sheetPr>
  <dimension ref="A1:Z121"/>
  <sheetViews>
    <sheetView rightToLeft="1" topLeftCell="A109" workbookViewId="0">
      <selection activeCell="A121" sqref="A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</v>
      </c>
      <c r="K1" s="3">
        <f t="shared" si="0"/>
        <v>287</v>
      </c>
      <c r="L1" s="3">
        <f t="shared" si="0"/>
        <v>288.66666666666669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150</v>
      </c>
      <c r="K3" s="9"/>
      <c r="L3" s="10">
        <f t="shared" ref="L3:L18" si="1">K3+(J3/90)</f>
        <v>1.6666666666666667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562</v>
      </c>
      <c r="J4" s="8"/>
      <c r="K4" s="9">
        <v>20</v>
      </c>
      <c r="L4" s="10">
        <f t="shared" si="1"/>
        <v>20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250</v>
      </c>
      <c r="L5" s="10">
        <f t="shared" si="1"/>
        <v>250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17</v>
      </c>
      <c r="L6" s="10">
        <f t="shared" si="1"/>
        <v>17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558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SUM('16-04'!$J$22:$J$121)</f>
        <v>-90</v>
      </c>
      <c r="K20" s="3">
        <f>SUM('16-04'!$K$22:$K$121)</f>
        <v>-296</v>
      </c>
      <c r="L20" s="3">
        <f>SUM('16-04'!$L$22:$L$121)</f>
        <v>-297.00000000000034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52</v>
      </c>
      <c r="F22" s="16">
        <f t="shared" ref="F22:F26" si="3">D22*E22</f>
        <v>260</v>
      </c>
      <c r="G22" s="7"/>
      <c r="H22" s="7" t="s">
        <v>6</v>
      </c>
      <c r="I22" s="2" t="s">
        <v>564</v>
      </c>
      <c r="J22" s="8">
        <v>-180</v>
      </c>
      <c r="K22" s="9">
        <v>10</v>
      </c>
      <c r="L22" s="10">
        <f>'16-04'!$K22+('16-04'!$J22/90)</f>
        <v>8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40</v>
      </c>
      <c r="S22" s="16">
        <f t="shared" ref="S22:S26" si="5">Q22*R22</f>
        <v>200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27</v>
      </c>
      <c r="F23" s="16">
        <f t="shared" si="3"/>
        <v>270</v>
      </c>
      <c r="G23" s="7"/>
      <c r="H23" s="7" t="s">
        <v>40</v>
      </c>
      <c r="I23" s="2" t="s">
        <v>565</v>
      </c>
      <c r="J23" s="8"/>
      <c r="K23" s="9">
        <v>-15</v>
      </c>
      <c r="L23" s="10">
        <f>'16-04'!$K23+('16-04'!$J23/90)</f>
        <v>-15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12</v>
      </c>
      <c r="S23" s="16">
        <f t="shared" si="5"/>
        <v>120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42</v>
      </c>
      <c r="C24" s="14">
        <f t="shared" si="2"/>
        <v>420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 t="s">
        <v>566</v>
      </c>
      <c r="J24" s="8"/>
      <c r="K24" s="9">
        <v>-10</v>
      </c>
      <c r="L24" s="10">
        <f>'16-04'!$K24+('16-04'!$J24/90)</f>
        <v>-10</v>
      </c>
      <c r="M24" s="3"/>
      <c r="N24" s="13">
        <v>10</v>
      </c>
      <c r="O24" s="1">
        <v>38</v>
      </c>
      <c r="P24" s="14">
        <f t="shared" si="4"/>
        <v>380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33</v>
      </c>
      <c r="C25" s="14">
        <f t="shared" si="2"/>
        <v>660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567</v>
      </c>
      <c r="J25" s="8"/>
      <c r="K25" s="9">
        <v>4</v>
      </c>
      <c r="L25" s="10">
        <f>'16-04'!$K25+('16-04'!$J25/90)</f>
        <v>4</v>
      </c>
      <c r="M25" s="3"/>
      <c r="N25" s="13">
        <v>20</v>
      </c>
      <c r="O25" s="1">
        <v>23</v>
      </c>
      <c r="P25" s="14">
        <f t="shared" si="4"/>
        <v>460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39</v>
      </c>
      <c r="F26" s="16">
        <f t="shared" si="3"/>
        <v>3900</v>
      </c>
      <c r="G26" s="7"/>
      <c r="H26" s="7" t="s">
        <v>6</v>
      </c>
      <c r="I26" s="41" t="s">
        <v>341</v>
      </c>
      <c r="J26" s="8">
        <v>-450</v>
      </c>
      <c r="K26" s="9">
        <v>20</v>
      </c>
      <c r="L26" s="10">
        <f>'16-04'!$K26+('16-04'!$J26/90)</f>
        <v>15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25</v>
      </c>
      <c r="S26" s="16">
        <f t="shared" si="5"/>
        <v>2500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4520</v>
      </c>
      <c r="G27" s="7"/>
      <c r="H27" s="7" t="s">
        <v>6</v>
      </c>
      <c r="I27" s="2" t="s">
        <v>568</v>
      </c>
      <c r="J27" s="8">
        <v>400</v>
      </c>
      <c r="K27" s="9"/>
      <c r="L27" s="10">
        <f>'16-04'!$K27+('16-04'!$J27/90)</f>
        <v>4.4444444444444446</v>
      </c>
      <c r="M27" s="3"/>
      <c r="N27" s="13">
        <v>100</v>
      </c>
      <c r="O27" s="1">
        <v>12</v>
      </c>
      <c r="P27" s="14">
        <f t="shared" si="4"/>
        <v>1200</v>
      </c>
      <c r="Q27" s="12" t="s">
        <v>11</v>
      </c>
      <c r="R27" s="12"/>
      <c r="S27" s="17">
        <f>SUM(S22:S26)</f>
        <v>2820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1211</v>
      </c>
      <c r="D28" s="1"/>
      <c r="E28" s="1"/>
      <c r="F28" s="1"/>
      <c r="G28" s="1"/>
      <c r="H28" s="7" t="s">
        <v>6</v>
      </c>
      <c r="I28" s="2" t="s">
        <v>90</v>
      </c>
      <c r="J28" s="8"/>
      <c r="K28" s="9">
        <v>-10</v>
      </c>
      <c r="L28" s="10">
        <f>'16-04'!$K28+('16-04'!$J28/90)</f>
        <v>-10</v>
      </c>
      <c r="M28" s="3"/>
      <c r="N28" s="12" t="s">
        <v>11</v>
      </c>
      <c r="O28" s="12"/>
      <c r="P28" s="6">
        <f>SUM(P22:P27)</f>
        <v>2395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205</v>
      </c>
      <c r="G29" s="1"/>
      <c r="H29" s="7" t="s">
        <v>28</v>
      </c>
      <c r="I29" s="2" t="s">
        <v>569</v>
      </c>
      <c r="J29" s="8"/>
      <c r="K29" s="9">
        <v>-25</v>
      </c>
      <c r="L29" s="10">
        <f>'16-04'!$K29+('16-04'!$J29/90)</f>
        <v>-25</v>
      </c>
      <c r="M29" s="3"/>
      <c r="N29" s="1"/>
      <c r="O29" s="1"/>
      <c r="P29" s="18"/>
      <c r="Q29" s="237" t="s">
        <v>21</v>
      </c>
      <c r="R29" s="238"/>
      <c r="S29" s="17">
        <f>SUM('16-04'!$J$22:$J$121)</f>
        <v>-90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-129</v>
      </c>
      <c r="D30" s="1"/>
      <c r="E30" s="1"/>
      <c r="F30" s="8"/>
      <c r="G30" s="1"/>
      <c r="H30" s="7" t="s">
        <v>40</v>
      </c>
      <c r="I30" s="40" t="s">
        <v>112</v>
      </c>
      <c r="J30" s="8"/>
      <c r="K30" s="9">
        <v>-60</v>
      </c>
      <c r="L30" s="10">
        <f>'16-04'!$K30+('16-04'!$J30/90)</f>
        <v>-60</v>
      </c>
      <c r="M30" s="3"/>
      <c r="N30" s="237" t="s">
        <v>23</v>
      </c>
      <c r="O30" s="238"/>
      <c r="P30" s="6">
        <f>SUM('16-04'!$K$22:$K$121)</f>
        <v>-296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570</v>
      </c>
      <c r="J31" s="8"/>
      <c r="K31" s="9">
        <v>-25</v>
      </c>
      <c r="L31" s="10">
        <f>'16-04'!$K31+('16-04'!$J31/90)</f>
        <v>-25</v>
      </c>
      <c r="M31" s="3"/>
      <c r="N31" s="1"/>
      <c r="O31" s="1"/>
      <c r="P31" s="18"/>
      <c r="Q31" s="12" t="s">
        <v>25</v>
      </c>
      <c r="R31" s="12"/>
      <c r="S31" s="17">
        <f>S27-S29-F27</f>
        <v>-1610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/>
      <c r="J32" s="8"/>
      <c r="K32" s="9">
        <v>-8</v>
      </c>
      <c r="L32" s="10">
        <f>'16-04'!$K32+('16-04'!$J32/90)</f>
        <v>-8</v>
      </c>
      <c r="M32" s="3"/>
      <c r="N32" s="12" t="s">
        <v>25</v>
      </c>
      <c r="O32" s="12"/>
      <c r="P32" s="6">
        <f>P28-P30-C28</f>
        <v>1480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26</v>
      </c>
      <c r="J33" s="8">
        <v>400</v>
      </c>
      <c r="K33" s="9"/>
      <c r="L33" s="10">
        <f>'16-04'!$K33+('16-04'!$J33/90)</f>
        <v>4.4444444444444446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19" t="s">
        <v>29</v>
      </c>
      <c r="J34" s="8">
        <v>-300</v>
      </c>
      <c r="K34" s="9"/>
      <c r="L34" s="10">
        <f>'16-04'!$K34+('16-04'!$J34/90)</f>
        <v>-3.3333333333333335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571</v>
      </c>
      <c r="J35" s="8">
        <v>500</v>
      </c>
      <c r="K35" s="9"/>
      <c r="L35" s="10">
        <f>'16-04'!$K35+('16-04'!$J35/90)</f>
        <v>5.5555555555555554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572</v>
      </c>
      <c r="J36" s="8">
        <v>-360</v>
      </c>
      <c r="K36" s="9">
        <v>10</v>
      </c>
      <c r="L36" s="10">
        <f>'16-04'!$K36+('16-04'!$J36/90)</f>
        <v>6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2" t="s">
        <v>107</v>
      </c>
      <c r="J37" s="8"/>
      <c r="K37" s="9">
        <v>-25</v>
      </c>
      <c r="L37" s="10">
        <f>'16-04'!$K37+('16-04'!$J37/90)</f>
        <v>-25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553</v>
      </c>
      <c r="J38" s="8"/>
      <c r="K38" s="9">
        <v>37</v>
      </c>
      <c r="L38" s="10">
        <f>'16-04'!$K38+('16-04'!$J38/90)</f>
        <v>37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171</v>
      </c>
      <c r="J39" s="8"/>
      <c r="K39" s="9">
        <v>28</v>
      </c>
      <c r="L39" s="10">
        <f>'16-04'!$K39+('16-04'!$J39/90)</f>
        <v>28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573</v>
      </c>
      <c r="J40" s="8"/>
      <c r="K40" s="9">
        <v>74</v>
      </c>
      <c r="L40" s="10">
        <f>'16-04'!$K40+('16-04'!$J40/90)</f>
        <v>74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574</v>
      </c>
      <c r="J41" s="8"/>
      <c r="K41" s="9">
        <v>5</v>
      </c>
      <c r="L41" s="10">
        <f>'16-04'!$K41+('16-04'!$J41/90)</f>
        <v>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553</v>
      </c>
      <c r="J42" s="8">
        <v>50</v>
      </c>
      <c r="K42" s="9"/>
      <c r="L42" s="10">
        <f>'16-04'!$K42+('16-04'!$J42/90)</f>
        <v>0.55555555555555558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73</v>
      </c>
      <c r="J43" s="8">
        <v>-540</v>
      </c>
      <c r="K43" s="9">
        <v>10</v>
      </c>
      <c r="L43" s="10">
        <f>'16-04'!$K43+('16-04'!$J43/90)</f>
        <v>4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95</v>
      </c>
      <c r="J44" s="8"/>
      <c r="K44" s="9">
        <v>275</v>
      </c>
      <c r="L44" s="10">
        <f>'16-04'!$K44+('16-04'!$J44/90)</f>
        <v>275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95</v>
      </c>
      <c r="J45" s="8"/>
      <c r="K45" s="9">
        <v>-275</v>
      </c>
      <c r="L45" s="10">
        <f>'16-04'!$K45+('16-04'!$J45/90)</f>
        <v>-275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575</v>
      </c>
      <c r="J46" s="8"/>
      <c r="K46" s="9">
        <v>-100</v>
      </c>
      <c r="L46" s="10">
        <f>'16-04'!$K46+('16-04'!$J46/90)</f>
        <v>-100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147</v>
      </c>
      <c r="J47" s="8">
        <v>-225</v>
      </c>
      <c r="K47" s="9">
        <v>5</v>
      </c>
      <c r="L47" s="10">
        <f>'16-04'!$K47+('16-04'!$J47/90)</f>
        <v>2.5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30</v>
      </c>
      <c r="J48" s="8">
        <v>150</v>
      </c>
      <c r="K48" s="9"/>
      <c r="L48" s="10">
        <f>'16-04'!$K48+('16-04'!$J48/90)</f>
        <v>1.6666666666666667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/>
      <c r="J49" s="8">
        <v>-100</v>
      </c>
      <c r="K49" s="9">
        <v>-1</v>
      </c>
      <c r="L49" s="10">
        <f>'16-04'!$K49+('16-04'!$J49/90)</f>
        <v>-2.1111111111111112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412</v>
      </c>
      <c r="J50" s="8">
        <v>-270</v>
      </c>
      <c r="K50" s="9">
        <v>20</v>
      </c>
      <c r="L50" s="10">
        <f>'16-04'!$K50+('16-04'!$J50/90)</f>
        <v>17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275</v>
      </c>
      <c r="J51" s="8"/>
      <c r="K51" s="9">
        <v>55</v>
      </c>
      <c r="L51" s="10">
        <f>'16-04'!$K51+('16-04'!$J51/90)</f>
        <v>55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576</v>
      </c>
      <c r="J52" s="8"/>
      <c r="K52" s="9">
        <v>110</v>
      </c>
      <c r="L52" s="10">
        <f>'16-04'!$K52+('16-04'!$J52/90)</f>
        <v>110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231</v>
      </c>
      <c r="J53" s="8">
        <v>-130</v>
      </c>
      <c r="K53" s="9">
        <v>70</v>
      </c>
      <c r="L53" s="10">
        <f>'16-04'!$K53+('16-04'!$J53/90)</f>
        <v>68.555555555555557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577</v>
      </c>
      <c r="J54" s="8">
        <v>200</v>
      </c>
      <c r="K54" s="9"/>
      <c r="L54" s="10">
        <f>'16-04'!$K54+('16-04'!$J54/90)</f>
        <v>2.2222222222222223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360</v>
      </c>
      <c r="J55" s="8">
        <v>350</v>
      </c>
      <c r="K55" s="9"/>
      <c r="L55" s="10">
        <f>'16-04'!$K55+('16-04'!$J55/90)</f>
        <v>3.8888888888888888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155</v>
      </c>
      <c r="J56" s="8">
        <v>-135</v>
      </c>
      <c r="K56" s="9">
        <v>10</v>
      </c>
      <c r="L56" s="10">
        <f>'16-04'!$K56+('16-04'!$J56/90)</f>
        <v>8.5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-450</v>
      </c>
      <c r="K57" s="9">
        <v>5</v>
      </c>
      <c r="L57" s="10">
        <f>'16-04'!$K57+('16-04'!$J57/90)</f>
        <v>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578</v>
      </c>
      <c r="J58" s="8">
        <v>-300</v>
      </c>
      <c r="K58" s="9">
        <v>10</v>
      </c>
      <c r="L58" s="10">
        <f>'16-04'!$K58+('16-04'!$J58/90)</f>
        <v>6.6666666666666661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579</v>
      </c>
      <c r="J59" s="8">
        <v>140</v>
      </c>
      <c r="K59" s="9"/>
      <c r="L59" s="10">
        <f>'16-04'!$K59+('16-04'!$J59/90)</f>
        <v>1.5555555555555556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580</v>
      </c>
      <c r="J60" s="8">
        <v>270</v>
      </c>
      <c r="K60" s="9">
        <v>-10</v>
      </c>
      <c r="L60" s="10">
        <f>'16-04'!$K60+('16-04'!$J60/90)</f>
        <v>-7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581</v>
      </c>
      <c r="J61" s="8">
        <v>70</v>
      </c>
      <c r="K61" s="9"/>
      <c r="L61" s="10">
        <f>'16-04'!$K61+('16-04'!$J61/90)</f>
        <v>0.77777777777777779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582</v>
      </c>
      <c r="J62" s="8">
        <v>360</v>
      </c>
      <c r="K62" s="9"/>
      <c r="L62" s="10">
        <f>'16-04'!$K62+('16-04'!$J62/90)</f>
        <v>4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207</v>
      </c>
      <c r="J63" s="8">
        <v>-90</v>
      </c>
      <c r="K63" s="9">
        <v>5</v>
      </c>
      <c r="L63" s="10">
        <f>'16-04'!$K63+('16-04'!$J63/90)</f>
        <v>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583</v>
      </c>
      <c r="J64" s="8"/>
      <c r="K64" s="9">
        <v>6</v>
      </c>
      <c r="L64" s="10">
        <f>'16-04'!$K64+('16-04'!$J64/90)</f>
        <v>6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298</v>
      </c>
      <c r="J65" s="35">
        <v>-315</v>
      </c>
      <c r="K65" s="36">
        <v>5</v>
      </c>
      <c r="L65" s="37">
        <f>'16-04'!$K65+('16-04'!$J65/90)</f>
        <v>1.5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584</v>
      </c>
      <c r="J66" s="38">
        <v>-50</v>
      </c>
      <c r="K66" s="39">
        <v>5</v>
      </c>
      <c r="L66" s="37">
        <f>'16-04'!$K66+('16-04'!$J66/90)</f>
        <v>4.4444444444444446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586</v>
      </c>
      <c r="J67" s="35"/>
      <c r="K67" s="36">
        <v>115</v>
      </c>
      <c r="L67" s="37">
        <f>'16-04'!$K67+('16-04'!$J67/90)</f>
        <v>115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587</v>
      </c>
      <c r="J68" s="38">
        <v>-180</v>
      </c>
      <c r="K68" s="39">
        <v>5</v>
      </c>
      <c r="L68" s="37">
        <f>'16-04'!$K68+('16-04'!$J68/90)</f>
        <v>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180</v>
      </c>
      <c r="J69" s="35">
        <v>180</v>
      </c>
      <c r="K69" s="36"/>
      <c r="L69" s="37">
        <f>'16-04'!$K69+('16-04'!$J69/90)</f>
        <v>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588</v>
      </c>
      <c r="J70" s="35">
        <v>-300</v>
      </c>
      <c r="K70" s="36">
        <v>5</v>
      </c>
      <c r="L70" s="37">
        <f>'16-04'!$K70+('16-04'!$J70/90)</f>
        <v>1.6666666666666665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589</v>
      </c>
      <c r="J71" s="8">
        <v>100</v>
      </c>
      <c r="K71" s="9"/>
      <c r="L71" s="10">
        <f>'16-04'!$K71+('16-04'!$J71/90)</f>
        <v>1.1111111111111112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590</v>
      </c>
      <c r="J72" s="8">
        <v>270</v>
      </c>
      <c r="K72" s="9"/>
      <c r="L72" s="10">
        <f>'16-04'!$K72+('16-04'!$J72/90)</f>
        <v>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591</v>
      </c>
      <c r="J73" s="8">
        <v>200</v>
      </c>
      <c r="K73" s="9"/>
      <c r="L73" s="10">
        <f>'16-04'!$K73+('16-04'!$J73/90)</f>
        <v>2.2222222222222223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592</v>
      </c>
      <c r="J74" s="8">
        <v>-135</v>
      </c>
      <c r="K74" s="9">
        <v>360</v>
      </c>
      <c r="L74" s="10">
        <f>'16-04'!$K74+('16-04'!$J74/90)</f>
        <v>358.5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153</v>
      </c>
      <c r="J75" s="8"/>
      <c r="K75" s="9">
        <v>99</v>
      </c>
      <c r="L75" s="10">
        <f>'16-04'!$K75+('16-04'!$J75/90)</f>
        <v>99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593</v>
      </c>
      <c r="J76" s="8"/>
      <c r="K76" s="9">
        <v>5</v>
      </c>
      <c r="L76" s="10">
        <f>'16-04'!$K76+('16-04'!$J76/90)</f>
        <v>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154</v>
      </c>
      <c r="J77" s="8">
        <v>50</v>
      </c>
      <c r="K77" s="9"/>
      <c r="L77" s="10">
        <f>'16-04'!$K77+('16-04'!$J77/90)</f>
        <v>0.55555555555555558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553</v>
      </c>
      <c r="J78" s="8">
        <v>-90</v>
      </c>
      <c r="K78" s="9">
        <v>10</v>
      </c>
      <c r="L78" s="10">
        <f>'16-04'!$K78+('16-04'!$J78/90)</f>
        <v>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250</v>
      </c>
      <c r="J79" s="8">
        <v>-400</v>
      </c>
      <c r="K79" s="9">
        <v>20</v>
      </c>
      <c r="L79" s="10">
        <f>'16-04'!$K79+('16-04'!$J79/90)</f>
        <v>15.555555555555555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594</v>
      </c>
      <c r="J80" s="8"/>
      <c r="K80" s="9">
        <v>190</v>
      </c>
      <c r="L80" s="10">
        <f>'16-04'!$K80+('16-04'!$J80/90)</f>
        <v>190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595</v>
      </c>
      <c r="J81" s="8"/>
      <c r="K81" s="9">
        <v>10</v>
      </c>
      <c r="L81" s="10">
        <f>'16-04'!$K81+('16-04'!$J81/90)</f>
        <v>10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363</v>
      </c>
      <c r="J82" s="8"/>
      <c r="K82" s="9">
        <v>150</v>
      </c>
      <c r="L82" s="10">
        <f>'16-04'!$K82+('16-04'!$J82/90)</f>
        <v>150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56</v>
      </c>
      <c r="J83" s="8">
        <v>-390</v>
      </c>
      <c r="K83" s="9"/>
      <c r="L83" s="10">
        <f>'16-04'!$K83+('16-04'!$J83/90)</f>
        <v>-4.333333333333333</v>
      </c>
      <c r="M83" s="3"/>
      <c r="N83" s="9" t="s">
        <v>118</v>
      </c>
      <c r="O83" s="9"/>
      <c r="P83" s="6">
        <v>2395</v>
      </c>
      <c r="Q83" s="9"/>
      <c r="R83" s="9"/>
      <c r="S83" s="17">
        <v>2820</v>
      </c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602</v>
      </c>
      <c r="J84" s="8"/>
      <c r="K84" s="9">
        <v>70</v>
      </c>
      <c r="L84" s="10">
        <f>'16-04'!$K84+('16-04'!$J84/90)</f>
        <v>70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50</v>
      </c>
      <c r="K85" s="9"/>
      <c r="L85" s="10">
        <f>'16-04'!$K85+('16-04'!$J85/90)</f>
        <v>0.55555555555555558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603</v>
      </c>
      <c r="J86" s="8">
        <v>-200</v>
      </c>
      <c r="K86" s="9">
        <v>10</v>
      </c>
      <c r="L86" s="10">
        <f>'16-04'!$K86+('16-04'!$J86/90)</f>
        <v>7.7777777777777777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-225</v>
      </c>
      <c r="K87" s="9">
        <v>10</v>
      </c>
      <c r="L87" s="10">
        <f>'16-04'!$K87+('16-04'!$J87/90)</f>
        <v>7.5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604</v>
      </c>
      <c r="J88" s="8"/>
      <c r="K88" s="9">
        <v>10</v>
      </c>
      <c r="L88" s="10">
        <f>'16-04'!$K88+('16-04'!$J88/90)</f>
        <v>10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37</v>
      </c>
      <c r="J89" s="8">
        <v>90</v>
      </c>
      <c r="K89" s="9"/>
      <c r="L89" s="10">
        <f>'16-04'!$K89+('16-04'!$J89/90)</f>
        <v>1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581</v>
      </c>
      <c r="J90" s="8">
        <v>40</v>
      </c>
      <c r="K90" s="9"/>
      <c r="L90" s="10">
        <f>'16-04'!$K90+('16-04'!$J90/90)</f>
        <v>0.44444444444444442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2" t="s">
        <v>605</v>
      </c>
      <c r="J91" s="8"/>
      <c r="K91" s="9">
        <v>-10</v>
      </c>
      <c r="L91" s="10">
        <f>'16-04'!$K91+('16-04'!$J91/90)</f>
        <v>-10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'16-04'!$K92+('16-04'!$J92/90)</f>
        <v>10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527</v>
      </c>
      <c r="J93" s="8">
        <v>100</v>
      </c>
      <c r="K93" s="9"/>
      <c r="L93" s="10">
        <f>'16-04'!$K93+('16-04'!$J93/90)</f>
        <v>1.1111111111111112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161</v>
      </c>
      <c r="J94" s="8">
        <v>-540</v>
      </c>
      <c r="K94" s="9">
        <v>40</v>
      </c>
      <c r="L94" s="10">
        <f>'16-04'!$K94+('16-04'!$J94/90)</f>
        <v>34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134</v>
      </c>
      <c r="J95" s="8"/>
      <c r="K95" s="9">
        <v>5</v>
      </c>
      <c r="L95" s="10">
        <f>'16-04'!$K95+('16-04'!$J95/90)</f>
        <v>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237</v>
      </c>
      <c r="J96" s="8">
        <v>30</v>
      </c>
      <c r="K96" s="9"/>
      <c r="L96" s="10">
        <f>'16-04'!$K96+('16-04'!$J96/90)</f>
        <v>0.33333333333333331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625</v>
      </c>
      <c r="K97" s="9"/>
      <c r="L97" s="10">
        <f>'16-04'!$K97+('16-04'!$J97/90)</f>
        <v>6.9444444444444446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607</v>
      </c>
      <c r="J98" s="8">
        <v>250</v>
      </c>
      <c r="K98" s="9"/>
      <c r="L98" s="10">
        <f>'16-04'!$K98+('16-04'!$J98/90)</f>
        <v>2.7777777777777777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608</v>
      </c>
      <c r="J99" s="8"/>
      <c r="K99" s="9">
        <v>5</v>
      </c>
      <c r="L99" s="10">
        <f>'16-04'!$K99+('16-04'!$J99/90)</f>
        <v>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608</v>
      </c>
      <c r="J100" s="8">
        <v>-230</v>
      </c>
      <c r="K100" s="9"/>
      <c r="L100" s="10">
        <f>'16-04'!$K100+('16-04'!$J100/90)</f>
        <v>-2.5555555555555554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609</v>
      </c>
      <c r="J101" s="8">
        <v>200</v>
      </c>
      <c r="K101" s="9"/>
      <c r="L101" s="10">
        <f>'16-04'!$K101+('16-04'!$J101/90)</f>
        <v>2.2222222222222223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414</v>
      </c>
      <c r="J102" s="8">
        <v>400</v>
      </c>
      <c r="K102" s="9"/>
      <c r="L102" s="10">
        <f>'16-04'!$K102+('16-04'!$J102/90)</f>
        <v>4.4444444444444446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90</v>
      </c>
      <c r="J103" s="8">
        <v>-450</v>
      </c>
      <c r="K103" s="9">
        <v>10</v>
      </c>
      <c r="L103" s="10">
        <f>'16-04'!$K103+('16-04'!$J103/90)</f>
        <v>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228</v>
      </c>
      <c r="J104" s="8"/>
      <c r="K104" s="9">
        <v>3000</v>
      </c>
      <c r="L104" s="10">
        <f>'16-04'!$K104+('16-04'!$J104/90)</f>
        <v>3000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275</v>
      </c>
      <c r="J105" s="8">
        <v>-300</v>
      </c>
      <c r="K105" s="9">
        <v>5</v>
      </c>
      <c r="L105" s="10">
        <f>'16-04'!$K105+('16-04'!$J105/90)</f>
        <v>1.6666666666666665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610</v>
      </c>
      <c r="J106" s="8">
        <v>310</v>
      </c>
      <c r="K106" s="9"/>
      <c r="L106" s="10">
        <f>'16-04'!$K106+('16-04'!$J106/90)</f>
        <v>3.4444444444444446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611</v>
      </c>
      <c r="J107" s="8">
        <v>-150</v>
      </c>
      <c r="K107" s="9">
        <v>5</v>
      </c>
      <c r="L107" s="10">
        <f>'16-04'!$K107+('16-04'!$J107/90)</f>
        <v>3.333333333333333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116</v>
      </c>
      <c r="J108" s="8"/>
      <c r="K108" s="9">
        <v>10</v>
      </c>
      <c r="L108" s="10">
        <f>'16-04'!$K108+('16-04'!$J108/90)</f>
        <v>10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56</v>
      </c>
      <c r="J109" s="8"/>
      <c r="K109" s="9">
        <v>-5</v>
      </c>
      <c r="L109" s="10">
        <f>'16-04'!$K109+('16-04'!$J109/90)</f>
        <v>-5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204</v>
      </c>
      <c r="J110" s="8">
        <v>200</v>
      </c>
      <c r="K110" s="9">
        <v>35</v>
      </c>
      <c r="L110" s="10">
        <f>'16-04'!$K110+('16-04'!$J110/90)</f>
        <v>37.222222222222221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612</v>
      </c>
      <c r="J111" s="8"/>
      <c r="K111" s="9">
        <v>300</v>
      </c>
      <c r="L111" s="10">
        <f>'16-04'!$K111+('16-04'!$J111/90)</f>
        <v>300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613</v>
      </c>
      <c r="J112" s="8">
        <v>200</v>
      </c>
      <c r="K112" s="9"/>
      <c r="L112" s="10">
        <f>'16-04'!$K112+('16-04'!$J112/90)</f>
        <v>2.2222222222222223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180</v>
      </c>
      <c r="J113" s="8">
        <v>700</v>
      </c>
      <c r="K113" s="9"/>
      <c r="L113" s="10">
        <f>'16-04'!$K113+('16-04'!$J113/90)</f>
        <v>7.7777777777777777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614</v>
      </c>
      <c r="J114" s="8"/>
      <c r="K114" s="9">
        <v>10</v>
      </c>
      <c r="L114" s="10">
        <f>'16-04'!$K114+('16-04'!$J114/90)</f>
        <v>10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76</v>
      </c>
      <c r="J115" s="8">
        <v>180</v>
      </c>
      <c r="K115" s="9"/>
      <c r="L115" s="10">
        <f>'16-04'!$K115+('16-04'!$J115/90)</f>
        <v>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107</v>
      </c>
      <c r="J116" s="8"/>
      <c r="K116" s="9">
        <v>-5000</v>
      </c>
      <c r="L116" s="10">
        <f>'16-04'!$K116+('16-04'!$J116/90)</f>
        <v>-5000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121</v>
      </c>
      <c r="J117" s="8">
        <v>100</v>
      </c>
      <c r="K117" s="9"/>
      <c r="L117" s="10">
        <f>'16-04'!$K117+('16-04'!$J117/90)</f>
        <v>1.1111111111111112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230</v>
      </c>
      <c r="K118" s="9"/>
      <c r="L118" s="10">
        <f>'16-04'!$K118+('16-04'!$J118/90)</f>
        <v>2.5555555555555554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'16-04'!$K119+('16-04'!$J119/90)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'16-04'!$K120+('16-04'!$J120/90)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'16-04'!$K121+('16-04'!$J121/90)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A6C6-CDBC-4EC0-9F4D-EF76498E251B}">
  <sheetPr codeName="Sheet16">
    <pageSetUpPr fitToPage="1"/>
  </sheetPr>
  <dimension ref="A1:Z135"/>
  <sheetViews>
    <sheetView rightToLeft="1" topLeftCell="A123" workbookViewId="0">
      <selection activeCell="B135" sqref="B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-2185</v>
      </c>
      <c r="K1" s="3">
        <f t="shared" si="0"/>
        <v>519</v>
      </c>
      <c r="L1" s="3">
        <f t="shared" si="0"/>
        <v>494.72222222222217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601</v>
      </c>
      <c r="J3" s="8"/>
      <c r="K3" s="9">
        <v>185</v>
      </c>
      <c r="L3" s="10">
        <f t="shared" ref="L3:L18" si="1">K3+(J3/90)</f>
        <v>185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29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600</v>
      </c>
      <c r="J5" s="8"/>
      <c r="K5" s="9">
        <v>300</v>
      </c>
      <c r="L5" s="10">
        <f t="shared" si="1"/>
        <v>300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599</v>
      </c>
      <c r="J6" s="8"/>
      <c r="K6" s="9">
        <v>16</v>
      </c>
      <c r="L6" s="10">
        <f t="shared" si="1"/>
        <v>16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598</v>
      </c>
      <c r="J7" s="8"/>
      <c r="K7" s="9">
        <v>15</v>
      </c>
      <c r="L7" s="10">
        <f t="shared" si="1"/>
        <v>15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598</v>
      </c>
      <c r="J8" s="8">
        <v>-150</v>
      </c>
      <c r="K8" s="9"/>
      <c r="L8" s="10">
        <f t="shared" si="1"/>
        <v>-1.6666666666666667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43</v>
      </c>
      <c r="J9" s="8">
        <v>-2000</v>
      </c>
      <c r="K9" s="9"/>
      <c r="L9" s="10">
        <f t="shared" si="1"/>
        <v>-22.222222222222221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11" t="s">
        <v>597</v>
      </c>
      <c r="J10" s="8"/>
      <c r="K10" s="9">
        <v>3</v>
      </c>
      <c r="L10" s="10">
        <f t="shared" si="1"/>
        <v>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597</v>
      </c>
      <c r="J11" s="8">
        <v>150</v>
      </c>
      <c r="K11" s="9"/>
      <c r="L11" s="10">
        <f t="shared" si="1"/>
        <v>1.6666666666666667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115</v>
      </c>
      <c r="K12" s="9"/>
      <c r="L12" s="10">
        <f t="shared" si="1"/>
        <v>1.2777777777777777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585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SUM('17-04'!$J$22:$J$135)</f>
        <v>4880</v>
      </c>
      <c r="K20" s="3">
        <f>SUM('17-04'!$K$22:$K$135)</f>
        <v>1342</v>
      </c>
      <c r="L20" s="3">
        <f>SUM('17-04'!$L$22:$L$135)</f>
        <v>1396.2222222222224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4</v>
      </c>
      <c r="C22" s="14">
        <f t="shared" ref="C22:C27" si="2">A22*B22</f>
        <v>4</v>
      </c>
      <c r="D22" s="15">
        <v>5</v>
      </c>
      <c r="E22" s="1">
        <v>29</v>
      </c>
      <c r="F22" s="16">
        <f t="shared" ref="F22:F26" si="3">D22*E22</f>
        <v>145</v>
      </c>
      <c r="G22" s="7"/>
      <c r="H22" s="7" t="s">
        <v>6</v>
      </c>
      <c r="I22" s="2" t="s">
        <v>606</v>
      </c>
      <c r="J22" s="8">
        <v>300</v>
      </c>
      <c r="K22" s="9"/>
      <c r="L22" s="10">
        <f>'17-04'!$K22+('17-04'!$J22/90)</f>
        <v>3.3333333333333335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32</v>
      </c>
      <c r="S22" s="16">
        <f t="shared" ref="S22:S26" si="5">Q22*R22</f>
        <v>160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45</v>
      </c>
      <c r="F23" s="16">
        <f t="shared" si="3"/>
        <v>450</v>
      </c>
      <c r="G23" s="7"/>
      <c r="H23" s="7" t="s">
        <v>1796</v>
      </c>
      <c r="I23" s="2" t="s">
        <v>64</v>
      </c>
      <c r="J23" s="8"/>
      <c r="K23" s="9">
        <v>220</v>
      </c>
      <c r="L23" s="10">
        <f>'17-04'!$K23+('17-04'!$J23/90)</f>
        <v>220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45</v>
      </c>
      <c r="S23" s="16">
        <f t="shared" si="5"/>
        <v>450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10</v>
      </c>
      <c r="F24" s="16">
        <f t="shared" si="3"/>
        <v>200</v>
      </c>
      <c r="G24" s="7"/>
      <c r="H24" s="7" t="s">
        <v>6</v>
      </c>
      <c r="I24" s="2" t="s">
        <v>615</v>
      </c>
      <c r="J24" s="8">
        <v>50</v>
      </c>
      <c r="K24" s="9"/>
      <c r="L24" s="10">
        <f>'17-04'!$K24+('17-04'!$J24/90)</f>
        <v>0.55555555555555558</v>
      </c>
      <c r="M24" s="3"/>
      <c r="N24" s="13">
        <v>10</v>
      </c>
      <c r="O24" s="1">
        <v>46</v>
      </c>
      <c r="P24" s="14">
        <f t="shared" si="4"/>
        <v>460</v>
      </c>
      <c r="Q24" s="15">
        <v>20</v>
      </c>
      <c r="R24" s="1">
        <v>6</v>
      </c>
      <c r="S24" s="16">
        <f t="shared" si="5"/>
        <v>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616</v>
      </c>
      <c r="J25" s="8">
        <v>-630</v>
      </c>
      <c r="K25" s="9">
        <v>50</v>
      </c>
      <c r="L25" s="10">
        <f>'17-04'!$K25+('17-04'!$J25/90)</f>
        <v>43</v>
      </c>
      <c r="M25" s="3"/>
      <c r="N25" s="13">
        <v>20</v>
      </c>
      <c r="O25" s="1">
        <v>20</v>
      </c>
      <c r="P25" s="14">
        <f t="shared" si="4"/>
        <v>400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14</v>
      </c>
      <c r="F26" s="16">
        <f t="shared" si="3"/>
        <v>1400</v>
      </c>
      <c r="G26" s="7"/>
      <c r="H26" s="7" t="s">
        <v>6</v>
      </c>
      <c r="I26" s="41" t="s">
        <v>147</v>
      </c>
      <c r="J26" s="8">
        <v>225</v>
      </c>
      <c r="K26" s="9"/>
      <c r="L26" s="10">
        <f>'17-04'!$K26+('17-04'!$J26/90)</f>
        <v>2.5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55</v>
      </c>
      <c r="S26" s="16">
        <f t="shared" si="5"/>
        <v>5500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2245</v>
      </c>
      <c r="G27" s="7"/>
      <c r="H27" s="7" t="s">
        <v>6</v>
      </c>
      <c r="I27" s="2" t="s">
        <v>617</v>
      </c>
      <c r="J27" s="8">
        <v>-270</v>
      </c>
      <c r="K27" s="9">
        <v>40</v>
      </c>
      <c r="L27" s="10">
        <f>'17-04'!$K27+('17-04'!$J27/90)</f>
        <v>37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6230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1434</v>
      </c>
      <c r="D28" s="1"/>
      <c r="E28" s="1"/>
      <c r="F28" s="1"/>
      <c r="G28" s="1"/>
      <c r="H28" s="7" t="s">
        <v>6</v>
      </c>
      <c r="I28" s="2" t="s">
        <v>121</v>
      </c>
      <c r="J28" s="8">
        <v>-180</v>
      </c>
      <c r="K28" s="9">
        <v>10</v>
      </c>
      <c r="L28" s="10">
        <f>'17-04'!$K28+('17-04'!$J28/90)</f>
        <v>8</v>
      </c>
      <c r="M28" s="3"/>
      <c r="N28" s="12" t="s">
        <v>11</v>
      </c>
      <c r="O28" s="12"/>
      <c r="P28" s="6">
        <f>SUM(P22:P27)</f>
        <v>2286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-2275</v>
      </c>
      <c r="G29" s="1"/>
      <c r="H29" s="7" t="s">
        <v>40</v>
      </c>
      <c r="I29" s="2" t="s">
        <v>57</v>
      </c>
      <c r="J29" s="8">
        <v>2000</v>
      </c>
      <c r="K29" s="9"/>
      <c r="L29" s="10">
        <f>'17-04'!$K29+('17-04'!$J29/90)</f>
        <v>22.222222222222221</v>
      </c>
      <c r="M29" s="3"/>
      <c r="N29" s="1"/>
      <c r="O29" s="1"/>
      <c r="P29" s="18"/>
      <c r="Q29" s="237" t="s">
        <v>21</v>
      </c>
      <c r="R29" s="238"/>
      <c r="S29" s="17">
        <f>SUM('17-04'!$J$22:$J$135)</f>
        <v>4880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223</v>
      </c>
      <c r="D30" s="1"/>
      <c r="E30" s="1"/>
      <c r="F30" s="8"/>
      <c r="G30" s="1"/>
      <c r="H30" s="7" t="s">
        <v>6</v>
      </c>
      <c r="I30" s="40" t="s">
        <v>619</v>
      </c>
      <c r="J30" s="8">
        <v>-100</v>
      </c>
      <c r="K30" s="9">
        <v>10</v>
      </c>
      <c r="L30" s="10">
        <f>'17-04'!$K30+('17-04'!$J30/90)</f>
        <v>8.8888888888888893</v>
      </c>
      <c r="M30" s="3"/>
      <c r="N30" s="237" t="s">
        <v>23</v>
      </c>
      <c r="O30" s="238"/>
      <c r="P30" s="6">
        <f>SUM('17-04'!$K$22:$K$135)</f>
        <v>1342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618</v>
      </c>
      <c r="J31" s="8">
        <v>200</v>
      </c>
      <c r="K31" s="9">
        <v>-40</v>
      </c>
      <c r="L31" s="10">
        <f>'17-04'!$K31+('17-04'!$J31/90)</f>
        <v>-37.777777777777779</v>
      </c>
      <c r="M31" s="3"/>
      <c r="N31" s="1"/>
      <c r="O31" s="1"/>
      <c r="P31" s="18"/>
      <c r="Q31" s="12" t="s">
        <v>25</v>
      </c>
      <c r="R31" s="12"/>
      <c r="S31" s="17">
        <f>S27-S29-F27</f>
        <v>-895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121</v>
      </c>
      <c r="J32" s="8">
        <v>-100</v>
      </c>
      <c r="K32" s="9">
        <v>5</v>
      </c>
      <c r="L32" s="10">
        <f>'17-04'!$K32+('17-04'!$J32/90)</f>
        <v>3.8888888888888888</v>
      </c>
      <c r="M32" s="3"/>
      <c r="N32" s="12" t="s">
        <v>25</v>
      </c>
      <c r="O32" s="12"/>
      <c r="P32" s="6">
        <f>P28-P30-C28</f>
        <v>-490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33</v>
      </c>
      <c r="J33" s="8">
        <v>30</v>
      </c>
      <c r="K33" s="9"/>
      <c r="L33" s="10">
        <f>'17-04'!$K33+('17-04'!$J33/90)</f>
        <v>0.33333333333333331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620</v>
      </c>
      <c r="J34" s="8">
        <v>135</v>
      </c>
      <c r="K34" s="9"/>
      <c r="L34" s="10">
        <f>'17-04'!$K34+('17-04'!$J34/90)</f>
        <v>1.5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617</v>
      </c>
      <c r="J35" s="8">
        <v>-100</v>
      </c>
      <c r="K35" s="9">
        <v>5</v>
      </c>
      <c r="L35" s="10">
        <f>'17-04'!$K35+('17-04'!$J35/90)</f>
        <v>3.8888888888888888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621</v>
      </c>
      <c r="J36" s="8">
        <v>-200</v>
      </c>
      <c r="K36" s="9">
        <v>10</v>
      </c>
      <c r="L36" s="10">
        <f>'17-04'!$K36+('17-04'!$J36/90)</f>
        <v>7.7777777777777777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209</v>
      </c>
      <c r="J37" s="8">
        <v>100</v>
      </c>
      <c r="K37" s="9"/>
      <c r="L37" s="10">
        <f>'17-04'!$K37+('17-04'!$J37/90)</f>
        <v>1.1111111111111112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207</v>
      </c>
      <c r="J38" s="8">
        <v>-300</v>
      </c>
      <c r="K38" s="9">
        <v>20</v>
      </c>
      <c r="L38" s="10">
        <f>'17-04'!$K38+('17-04'!$J38/90)</f>
        <v>16.666666666666668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/>
      <c r="J39" s="8"/>
      <c r="K39" s="9"/>
      <c r="L39" s="10">
        <f>'17-04'!$K39+('17-04'!$J39/90)</f>
        <v>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622</v>
      </c>
      <c r="J40" s="8">
        <v>180</v>
      </c>
      <c r="K40" s="9">
        <v>5</v>
      </c>
      <c r="L40" s="10">
        <f>'17-04'!$K40+('17-04'!$J40/90)</f>
        <v>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623</v>
      </c>
      <c r="J41" s="8">
        <v>200</v>
      </c>
      <c r="K41" s="9"/>
      <c r="L41" s="10">
        <f>'17-04'!$K41+('17-04'!$J41/90)</f>
        <v>2.2222222222222223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624</v>
      </c>
      <c r="J42" s="8">
        <v>500</v>
      </c>
      <c r="K42" s="9"/>
      <c r="L42" s="10">
        <f>'17-04'!$K42+('17-04'!$J42/90)</f>
        <v>5.5555555555555554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625</v>
      </c>
      <c r="J43" s="8">
        <v>100</v>
      </c>
      <c r="K43" s="9"/>
      <c r="L43" s="10">
        <f>'17-04'!$K43+('17-04'!$J43/90)</f>
        <v>1.1111111111111112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28</v>
      </c>
      <c r="I44" s="40" t="s">
        <v>626</v>
      </c>
      <c r="J44" s="8"/>
      <c r="K44" s="9">
        <v>-39</v>
      </c>
      <c r="L44" s="10">
        <f>'17-04'!$K44+('17-04'!$J44/90)</f>
        <v>-39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627</v>
      </c>
      <c r="J45" s="8">
        <v>-100</v>
      </c>
      <c r="K45" s="9">
        <v>19</v>
      </c>
      <c r="L45" s="10">
        <f>'17-04'!$K45+('17-04'!$J45/90)</f>
        <v>17.888888888888889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16</v>
      </c>
      <c r="J46" s="8">
        <v>340</v>
      </c>
      <c r="K46" s="9"/>
      <c r="L46" s="10">
        <f>'17-04'!$K46+('17-04'!$J46/90)</f>
        <v>3.7777777777777777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628</v>
      </c>
      <c r="J47" s="8"/>
      <c r="K47" s="9">
        <v>16</v>
      </c>
      <c r="L47" s="10">
        <f>'17-04'!$K47+('17-04'!$J47/90)</f>
        <v>16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629</v>
      </c>
      <c r="J48" s="8">
        <v>50</v>
      </c>
      <c r="K48" s="9">
        <v>21</v>
      </c>
      <c r="L48" s="10">
        <f>'17-04'!$K48+('17-04'!$J48/90)</f>
        <v>21.555555555555557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95</v>
      </c>
      <c r="J49" s="8"/>
      <c r="K49" s="9">
        <v>140</v>
      </c>
      <c r="L49" s="10">
        <f>'17-04'!$K49+('17-04'!$J49/90)</f>
        <v>140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95</v>
      </c>
      <c r="J50" s="8"/>
      <c r="K50" s="9">
        <v>75</v>
      </c>
      <c r="L50" s="10">
        <f>'17-04'!$K50+('17-04'!$J50/90)</f>
        <v>75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95</v>
      </c>
      <c r="J51" s="8"/>
      <c r="K51" s="9">
        <v>39</v>
      </c>
      <c r="L51" s="10">
        <f>'17-04'!$K51+('17-04'!$J51/90)</f>
        <v>39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95</v>
      </c>
      <c r="J52" s="8"/>
      <c r="K52" s="9">
        <v>-254</v>
      </c>
      <c r="L52" s="10">
        <f>'17-04'!$K52+('17-04'!$J52/90)</f>
        <v>-254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630</v>
      </c>
      <c r="J53" s="8"/>
      <c r="K53" s="9">
        <v>14</v>
      </c>
      <c r="L53" s="10">
        <f>'17-04'!$K53+('17-04'!$J53/90)</f>
        <v>14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631</v>
      </c>
      <c r="J54" s="8">
        <v>270</v>
      </c>
      <c r="K54" s="9">
        <v>5</v>
      </c>
      <c r="L54" s="10">
        <f>'17-04'!$K54+('17-04'!$J54/90)</f>
        <v>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632</v>
      </c>
      <c r="J55" s="8">
        <v>180</v>
      </c>
      <c r="K55" s="9">
        <v>70</v>
      </c>
      <c r="L55" s="10">
        <f>'17-04'!$K55+('17-04'!$J55/90)</f>
        <v>72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633</v>
      </c>
      <c r="J56" s="8"/>
      <c r="K56" s="9">
        <v>110</v>
      </c>
      <c r="L56" s="10">
        <f>'17-04'!$K56+('17-04'!$J56/90)</f>
        <v>110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634</v>
      </c>
      <c r="J57" s="8">
        <v>180</v>
      </c>
      <c r="K57" s="9">
        <v>10</v>
      </c>
      <c r="L57" s="10">
        <f>'17-04'!$K57+('17-04'!$J57/90)</f>
        <v>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180</v>
      </c>
      <c r="J58" s="8">
        <v>180</v>
      </c>
      <c r="K58" s="9"/>
      <c r="L58" s="10">
        <f>'17-04'!$K58+('17-04'!$J58/90)</f>
        <v>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635</v>
      </c>
      <c r="J59" s="8">
        <v>270</v>
      </c>
      <c r="K59" s="9">
        <v>10</v>
      </c>
      <c r="L59" s="10">
        <f>'17-04'!$K59+('17-04'!$J59/90)</f>
        <v>13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636</v>
      </c>
      <c r="J60" s="8"/>
      <c r="K60" s="9">
        <v>5</v>
      </c>
      <c r="L60" s="10">
        <f>'17-04'!$K60+('17-04'!$J60/90)</f>
        <v>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95</v>
      </c>
      <c r="J61" s="8"/>
      <c r="K61" s="9">
        <v>67</v>
      </c>
      <c r="L61" s="10">
        <f>'17-04'!$K61+('17-04'!$J61/90)</f>
        <v>67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120</v>
      </c>
      <c r="K62" s="9">
        <v>1</v>
      </c>
      <c r="L62" s="10">
        <f>'17-04'!$K62+('17-04'!$J62/90)</f>
        <v>2.333333333333333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/>
      <c r="K63" s="9">
        <v>-67</v>
      </c>
      <c r="L63" s="10">
        <f>'17-04'!$K63+('17-04'!$J63/90)</f>
        <v>-67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637</v>
      </c>
      <c r="J64" s="8"/>
      <c r="K64" s="9">
        <v>585</v>
      </c>
      <c r="L64" s="10">
        <f>'17-04'!$K64+('17-04'!$J64/90)</f>
        <v>585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95</v>
      </c>
      <c r="J65" s="35"/>
      <c r="K65" s="36">
        <v>-585</v>
      </c>
      <c r="L65" s="37">
        <f>'17-04'!$K65+('17-04'!$J65/90)</f>
        <v>-585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267</v>
      </c>
      <c r="J66" s="38"/>
      <c r="K66" s="39">
        <v>34</v>
      </c>
      <c r="L66" s="37">
        <f>'17-04'!$K66+('17-04'!$J66/90)</f>
        <v>34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638</v>
      </c>
      <c r="J67" s="35"/>
      <c r="K67" s="36">
        <v>-17</v>
      </c>
      <c r="L67" s="37">
        <f>'17-04'!$K67+('17-04'!$J67/90)</f>
        <v>-17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46</v>
      </c>
      <c r="J68" s="38"/>
      <c r="K68" s="39">
        <v>10</v>
      </c>
      <c r="L68" s="37">
        <f>'17-04'!$K68+('17-04'!$J68/90)</f>
        <v>10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621</v>
      </c>
      <c r="J69" s="35"/>
      <c r="K69" s="36">
        <v>8</v>
      </c>
      <c r="L69" s="37">
        <f>'17-04'!$K69+('17-04'!$J69/90)</f>
        <v>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639</v>
      </c>
      <c r="J70" s="35"/>
      <c r="K70" s="36">
        <v>24</v>
      </c>
      <c r="L70" s="37">
        <f>'17-04'!$K70+('17-04'!$J70/90)</f>
        <v>24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132</v>
      </c>
      <c r="J71" s="8">
        <v>-180</v>
      </c>
      <c r="K71" s="9">
        <v>15</v>
      </c>
      <c r="L71" s="10">
        <f>'17-04'!$K71+('17-04'!$J71/90)</f>
        <v>13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640</v>
      </c>
      <c r="J72" s="8">
        <v>50</v>
      </c>
      <c r="K72" s="9"/>
      <c r="L72" s="10">
        <f>'17-04'!$K72+('17-04'!$J72/90)</f>
        <v>0.55555555555555558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641</v>
      </c>
      <c r="J73" s="8">
        <v>-110</v>
      </c>
      <c r="K73" s="9">
        <v>5</v>
      </c>
      <c r="L73" s="10">
        <f>'17-04'!$K73+('17-04'!$J73/90)</f>
        <v>3.7777777777777777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642</v>
      </c>
      <c r="J74" s="8">
        <v>-300</v>
      </c>
      <c r="K74" s="9">
        <v>5</v>
      </c>
      <c r="L74" s="10">
        <f>'17-04'!$K74+('17-04'!$J74/90)</f>
        <v>1.6666666666666665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465</v>
      </c>
      <c r="J75" s="8">
        <v>-50</v>
      </c>
      <c r="K75" s="9">
        <v>5</v>
      </c>
      <c r="L75" s="10">
        <f>'17-04'!$K75+('17-04'!$J75/90)</f>
        <v>4.4444444444444446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643</v>
      </c>
      <c r="J76" s="8"/>
      <c r="K76" s="9">
        <v>25</v>
      </c>
      <c r="L76" s="10">
        <f>'17-04'!$K76+('17-04'!$J76/90)</f>
        <v>25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644</v>
      </c>
      <c r="J77" s="8">
        <v>600</v>
      </c>
      <c r="K77" s="9"/>
      <c r="L77" s="10">
        <f>'17-04'!$K77+('17-04'!$J77/90)</f>
        <v>6.666666666666667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645</v>
      </c>
      <c r="J78" s="8">
        <v>195</v>
      </c>
      <c r="K78" s="9"/>
      <c r="L78" s="10">
        <f>'17-04'!$K78+('17-04'!$J78/90)</f>
        <v>2.1666666666666665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507</v>
      </c>
      <c r="J79" s="8">
        <v>350</v>
      </c>
      <c r="K79" s="9"/>
      <c r="L79" s="10">
        <f>'17-04'!$K79+('17-04'!$J79/90)</f>
        <v>3.8888888888888888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157</v>
      </c>
      <c r="J80" s="8">
        <v>70</v>
      </c>
      <c r="K80" s="9"/>
      <c r="L80" s="10">
        <f>'17-04'!$K80+('17-04'!$J80/90)</f>
        <v>0.77777777777777779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646</v>
      </c>
      <c r="J81" s="8"/>
      <c r="K81" s="9">
        <v>5</v>
      </c>
      <c r="L81" s="10">
        <f>'17-04'!$K81+('17-04'!$J81/90)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647</v>
      </c>
      <c r="J82" s="8">
        <v>-270</v>
      </c>
      <c r="K82" s="9">
        <v>110</v>
      </c>
      <c r="L82" s="10">
        <f>'17-04'!$K82+('17-04'!$J82/90)</f>
        <v>107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56</v>
      </c>
      <c r="J83" s="8"/>
      <c r="K83" s="9">
        <v>46</v>
      </c>
      <c r="L83" s="10">
        <f>'17-04'!$K83+('17-04'!$J83/90)</f>
        <v>46</v>
      </c>
      <c r="M83" s="3"/>
      <c r="N83" s="9" t="s">
        <v>118</v>
      </c>
      <c r="O83" s="9"/>
      <c r="P83" s="6">
        <v>2286</v>
      </c>
      <c r="Q83" s="9"/>
      <c r="R83" s="9"/>
      <c r="S83" s="17">
        <v>6230</v>
      </c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57</v>
      </c>
      <c r="J84" s="8">
        <v>2000</v>
      </c>
      <c r="K84" s="9"/>
      <c r="L84" s="10">
        <f>'17-04'!$K84+('17-04'!$J84/90)</f>
        <v>22.222222222222221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2" t="s">
        <v>648</v>
      </c>
      <c r="J85" s="8">
        <v>-2000</v>
      </c>
      <c r="K85" s="9"/>
      <c r="L85" s="10">
        <f>'17-04'!$K85+('17-04'!$J85/90)</f>
        <v>-22.222222222222221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653</v>
      </c>
      <c r="J86" s="8">
        <v>600</v>
      </c>
      <c r="K86" s="9"/>
      <c r="L86" s="10">
        <f>'17-04'!$K86+('17-04'!$J86/90)</f>
        <v>6.666666666666667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654</v>
      </c>
      <c r="J87" s="8">
        <v>440</v>
      </c>
      <c r="K87" s="9">
        <v>10</v>
      </c>
      <c r="L87" s="10">
        <f>'17-04'!$K87+('17-04'!$J87/90)</f>
        <v>14.888888888888889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180</v>
      </c>
      <c r="J88" s="8">
        <v>-100</v>
      </c>
      <c r="K88" s="9">
        <v>15</v>
      </c>
      <c r="L88" s="10">
        <f>'17-04'!$K88+('17-04'!$J88/90)</f>
        <v>13.888888888888889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200</v>
      </c>
      <c r="K89" s="9"/>
      <c r="L89" s="10">
        <f>'17-04'!$K89+('17-04'!$J89/90)</f>
        <v>2.2222222222222223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161</v>
      </c>
      <c r="J90" s="8"/>
      <c r="K90" s="9">
        <v>45</v>
      </c>
      <c r="L90" s="10">
        <f>'17-04'!$K90+('17-04'!$J90/90)</f>
        <v>45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46</v>
      </c>
      <c r="J91" s="8"/>
      <c r="K91" s="9">
        <v>8</v>
      </c>
      <c r="L91" s="10">
        <f>'17-04'!$K91+('17-04'!$J91/90)</f>
        <v>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655</v>
      </c>
      <c r="J92" s="8">
        <v>-300</v>
      </c>
      <c r="K92" s="9">
        <v>10</v>
      </c>
      <c r="L92" s="10">
        <f>'17-04'!$K92+('17-04'!$J92/90)</f>
        <v>6.6666666666666661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2" t="s">
        <v>35</v>
      </c>
      <c r="J93" s="8">
        <v>-300</v>
      </c>
      <c r="K93" s="9"/>
      <c r="L93" s="10">
        <f>'17-04'!$K93+('17-04'!$J93/90)</f>
        <v>-3.3333333333333335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656</v>
      </c>
      <c r="J94" s="8">
        <v>-50</v>
      </c>
      <c r="K94" s="9"/>
      <c r="L94" s="10">
        <f>'17-04'!$K94+('17-04'!$J94/90)</f>
        <v>-0.55555555555555558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37</v>
      </c>
      <c r="J95" s="8">
        <v>70</v>
      </c>
      <c r="K95" s="9"/>
      <c r="L95" s="10">
        <f>'17-04'!$K95+('17-04'!$J95/90)</f>
        <v>0.77777777777777779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657</v>
      </c>
      <c r="J96" s="8"/>
      <c r="K96" s="9">
        <v>10</v>
      </c>
      <c r="L96" s="10">
        <f>'17-04'!$K96+('17-04'!$J96/90)</f>
        <v>10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2" t="s">
        <v>649</v>
      </c>
      <c r="J97" s="8"/>
      <c r="K97" s="9">
        <v>-100</v>
      </c>
      <c r="L97" s="10">
        <f>'17-04'!$K97+('17-04'!$J97/90)</f>
        <v>-100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658</v>
      </c>
      <c r="J98" s="8">
        <v>440</v>
      </c>
      <c r="K98" s="9"/>
      <c r="L98" s="10">
        <f>'17-04'!$K98+('17-04'!$J98/90)</f>
        <v>4.8888888888888893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658</v>
      </c>
      <c r="J99" s="8">
        <v>300</v>
      </c>
      <c r="K99" s="9"/>
      <c r="L99" s="10">
        <f>'17-04'!$K99+('17-04'!$J99/90)</f>
        <v>3.3333333333333335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81</v>
      </c>
      <c r="J100" s="8">
        <v>20</v>
      </c>
      <c r="K100" s="9"/>
      <c r="L100" s="10">
        <f>'17-04'!$K100+('17-04'!$J100/90)</f>
        <v>0.22222222222222221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659</v>
      </c>
      <c r="J101" s="8"/>
      <c r="K101" s="9">
        <v>8</v>
      </c>
      <c r="L101" s="10">
        <f>'17-04'!$K101+('17-04'!$J101/90)</f>
        <v>8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660</v>
      </c>
      <c r="J102" s="8"/>
      <c r="K102" s="9">
        <v>54</v>
      </c>
      <c r="L102" s="10">
        <f>'17-04'!$K102+('17-04'!$J102/90)</f>
        <v>54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661</v>
      </c>
      <c r="J103" s="8">
        <v>180</v>
      </c>
      <c r="K103" s="9">
        <v>60</v>
      </c>
      <c r="L103" s="10">
        <f>'17-04'!$K103+('17-04'!$J103/90)</f>
        <v>62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662</v>
      </c>
      <c r="J104" s="8"/>
      <c r="K104" s="9">
        <v>70</v>
      </c>
      <c r="L104" s="10">
        <f>'17-04'!$K104+('17-04'!$J104/90)</f>
        <v>70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2" t="s">
        <v>663</v>
      </c>
      <c r="J105" s="8">
        <v>-300</v>
      </c>
      <c r="K105" s="9"/>
      <c r="L105" s="10">
        <f>'17-04'!$K105+('17-04'!$J105/90)</f>
        <v>-3.3333333333333335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664</v>
      </c>
      <c r="J106" s="8">
        <v>10</v>
      </c>
      <c r="K106" s="9">
        <v>1</v>
      </c>
      <c r="L106" s="10">
        <f>'17-04'!$K106+('17-04'!$J106/90)</f>
        <v>1.1111111111111112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114</v>
      </c>
      <c r="J107" s="8">
        <v>300</v>
      </c>
      <c r="K107" s="9"/>
      <c r="L107" s="10">
        <f>'17-04'!$K107+('17-04'!$J107/90)</f>
        <v>3.3333333333333335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665</v>
      </c>
      <c r="J108" s="8"/>
      <c r="K108" s="9">
        <v>-80</v>
      </c>
      <c r="L108" s="10">
        <f>'17-04'!$K108+('17-04'!$J108/90)</f>
        <v>-80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666</v>
      </c>
      <c r="J109" s="8">
        <v>450</v>
      </c>
      <c r="K109" s="9"/>
      <c r="L109" s="10">
        <f>'17-04'!$K109+('17-04'!$J109/90)</f>
        <v>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667</v>
      </c>
      <c r="J110" s="8">
        <v>-570</v>
      </c>
      <c r="K110" s="9">
        <v>10</v>
      </c>
      <c r="L110" s="10">
        <f>'17-04'!$K110+('17-04'!$J110/90)</f>
        <v>3.666666666666667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116</v>
      </c>
      <c r="J111" s="8"/>
      <c r="K111" s="9">
        <v>10</v>
      </c>
      <c r="L111" s="10">
        <f>'17-04'!$K111+('17-04'!$J111/90)</f>
        <v>10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647</v>
      </c>
      <c r="J112" s="8">
        <v>-50</v>
      </c>
      <c r="K112" s="9">
        <v>-5</v>
      </c>
      <c r="L112" s="10">
        <f>'17-04'!$K112+('17-04'!$J112/90)</f>
        <v>-5.5555555555555554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527</v>
      </c>
      <c r="J113" s="8">
        <v>220</v>
      </c>
      <c r="K113" s="9"/>
      <c r="L113" s="10">
        <f>'17-04'!$K113+('17-04'!$J113/90)</f>
        <v>2.4444444444444446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668</v>
      </c>
      <c r="J114" s="8">
        <v>-150</v>
      </c>
      <c r="K114" s="9">
        <v>15</v>
      </c>
      <c r="L114" s="10">
        <f>'17-04'!$K114+('17-04'!$J114/90)</f>
        <v>13.333333333333334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669</v>
      </c>
      <c r="J115" s="8"/>
      <c r="K115" s="9">
        <v>22</v>
      </c>
      <c r="L115" s="10">
        <f>'17-04'!$K115+('17-04'!$J115/90)</f>
        <v>22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493</v>
      </c>
      <c r="J116" s="8">
        <v>-315</v>
      </c>
      <c r="K116" s="9">
        <v>10</v>
      </c>
      <c r="L116" s="10">
        <f>'17-04'!$K116+('17-04'!$J116/90)</f>
        <v>6.5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-300</v>
      </c>
      <c r="K117" s="9">
        <v>5</v>
      </c>
      <c r="L117" s="10">
        <f>'17-04'!$K117+('17-04'!$J117/90)</f>
        <v>1.6666666666666665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671</v>
      </c>
      <c r="J118" s="8">
        <v>100</v>
      </c>
      <c r="K118" s="9"/>
      <c r="L118" s="10">
        <f>'17-04'!$K118+('17-04'!$J118/90)</f>
        <v>1.1111111111111112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580</v>
      </c>
      <c r="J119" s="8">
        <v>-130</v>
      </c>
      <c r="K119" s="9"/>
      <c r="L119" s="10">
        <f>'17-04'!$K119+('17-04'!$J119/90)</f>
        <v>-1.4444444444444444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103</v>
      </c>
      <c r="J120" s="8"/>
      <c r="K120" s="9">
        <v>18</v>
      </c>
      <c r="L120" s="10">
        <f>'17-04'!$K120+('17-04'!$J120/90)</f>
        <v>18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647</v>
      </c>
      <c r="J121" s="8"/>
      <c r="K121" s="9">
        <v>100</v>
      </c>
      <c r="L121" s="10">
        <f>'17-04'!$K121+('17-04'!$J121/90)</f>
        <v>100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672</v>
      </c>
      <c r="J122" s="8"/>
      <c r="K122" s="9">
        <v>17</v>
      </c>
      <c r="L122" s="10">
        <f>'17-04'!$K122+('17-04'!$J122/90)</f>
        <v>17</v>
      </c>
      <c r="M122" s="3"/>
      <c r="N122" s="9" t="s">
        <v>650</v>
      </c>
      <c r="O122" s="9"/>
      <c r="P122" s="6">
        <v>2599</v>
      </c>
      <c r="Q122" s="9"/>
      <c r="R122" s="9"/>
      <c r="S122" s="17">
        <v>6995</v>
      </c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652</v>
      </c>
      <c r="J123" s="8"/>
      <c r="K123" s="9">
        <v>2</v>
      </c>
      <c r="L123" s="10">
        <f>'17-04'!$K123+('17-04'!$J123/90)</f>
        <v>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651</v>
      </c>
      <c r="J124" s="8">
        <v>250</v>
      </c>
      <c r="K124" s="9"/>
      <c r="L124" s="10">
        <f>'17-04'!$K124+('17-04'!$J124/90)</f>
        <v>2.7777777777777777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670</v>
      </c>
      <c r="J125" s="8"/>
      <c r="K125" s="9">
        <v>5</v>
      </c>
      <c r="L125" s="10">
        <f>'17-04'!$K125+('17-04'!$J125/90)</f>
        <v>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673</v>
      </c>
      <c r="J126" s="8">
        <v>-270</v>
      </c>
      <c r="K126" s="9">
        <v>30</v>
      </c>
      <c r="L126" s="10">
        <f>'17-04'!$K126+('17-04'!$J126/90)</f>
        <v>27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673</v>
      </c>
      <c r="J127" s="8">
        <v>150</v>
      </c>
      <c r="K127" s="9"/>
      <c r="L127" s="10">
        <f>'17-04'!$K127+('17-04'!$J127/90)</f>
        <v>1.6666666666666667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674</v>
      </c>
      <c r="J128" s="8"/>
      <c r="K128" s="9">
        <v>140</v>
      </c>
      <c r="L128" s="10">
        <f>'17-04'!$K128+('17-04'!$J128/90)</f>
        <v>140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95</v>
      </c>
      <c r="J129" s="8"/>
      <c r="K129" s="9">
        <v>120</v>
      </c>
      <c r="L129" s="10">
        <f>'17-04'!$K129+('17-04'!$J129/90)</f>
        <v>120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</v>
      </c>
      <c r="J130" s="8"/>
      <c r="K130" s="9">
        <v>-120</v>
      </c>
      <c r="L130" s="10">
        <f>'17-04'!$K130+('17-04'!$J130/90)</f>
        <v>-120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'17-04'!$K131+('17-04'!$J131/90)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'17-04'!$K132+('17-04'!$J132/90)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'17-04'!$K133+('17-04'!$J133/90)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'17-04'!$K134+('17-04'!$J134/90)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'17-04'!$K135+('17-04'!$J135/90)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8B26-E605-4B3C-A3EB-291F0ADAF721}">
  <sheetPr codeName="Sheet17">
    <pageSetUpPr fitToPage="1"/>
  </sheetPr>
  <dimension ref="A1:Z121"/>
  <sheetViews>
    <sheetView rightToLeft="1" topLeftCell="A109" zoomScaleNormal="100" workbookViewId="0">
      <selection activeCell="I121" sqref="I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-125</v>
      </c>
      <c r="K1" s="3">
        <f t="shared" si="0"/>
        <v>266</v>
      </c>
      <c r="L1" s="3">
        <f t="shared" si="0"/>
        <v>264.61111111111109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100</v>
      </c>
      <c r="K3" s="9"/>
      <c r="L3" s="10">
        <f t="shared" ref="L3:L18" si="1">K3+(J3/90)</f>
        <v>1.1111111111111112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15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233</v>
      </c>
      <c r="L5" s="10">
        <f t="shared" si="1"/>
        <v>233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-225</v>
      </c>
      <c r="K6" s="9"/>
      <c r="L6" s="10">
        <f t="shared" si="1"/>
        <v>-2.5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10</v>
      </c>
      <c r="L7" s="10">
        <f t="shared" si="1"/>
        <v>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8</v>
      </c>
      <c r="L8" s="10">
        <f t="shared" si="1"/>
        <v>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596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SUM('18-04'!$J$22:$J$121)</f>
        <v>-3980</v>
      </c>
      <c r="K20" s="3">
        <f>SUM('18-04'!$K$22:$K$121)</f>
        <v>-2218</v>
      </c>
      <c r="L20" s="3">
        <f>SUM('18-04'!$L$22:$L$121)</f>
        <v>-2262.2222222222226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30</v>
      </c>
      <c r="F22" s="16">
        <f t="shared" ref="F22:F26" si="3">D22*E22</f>
        <v>150</v>
      </c>
      <c r="G22" s="7"/>
      <c r="H22" s="7" t="s">
        <v>6</v>
      </c>
      <c r="I22" s="2" t="s">
        <v>205</v>
      </c>
      <c r="J22" s="8">
        <v>50</v>
      </c>
      <c r="K22" s="9"/>
      <c r="L22" s="10">
        <f>'18-04'!$K22+('18-04'!$J22/90)</f>
        <v>0.55555555555555558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>
        <v>30</v>
      </c>
      <c r="S22" s="16">
        <f t="shared" ref="S22:S26" si="5">Q22*R22</f>
        <v>150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33</v>
      </c>
      <c r="F23" s="16">
        <f t="shared" si="3"/>
        <v>330</v>
      </c>
      <c r="G23" s="7"/>
      <c r="H23" s="7" t="s">
        <v>6</v>
      </c>
      <c r="I23" s="40" t="s">
        <v>207</v>
      </c>
      <c r="J23" s="8">
        <v>350</v>
      </c>
      <c r="K23" s="9"/>
      <c r="L23" s="10">
        <f>'18-04'!$K23+('18-04'!$J23/90)</f>
        <v>3.8888888888888888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20</v>
      </c>
      <c r="S23" s="16">
        <f t="shared" si="5"/>
        <v>200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47</v>
      </c>
      <c r="C24" s="14">
        <f t="shared" si="2"/>
        <v>470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 t="s">
        <v>675</v>
      </c>
      <c r="J24" s="8"/>
      <c r="K24" s="9">
        <v>11</v>
      </c>
      <c r="L24" s="10">
        <f>'18-04'!$K24+('18-04'!$J24/90)</f>
        <v>11</v>
      </c>
      <c r="M24" s="3"/>
      <c r="N24" s="13">
        <v>10</v>
      </c>
      <c r="O24" s="1">
        <v>58</v>
      </c>
      <c r="P24" s="14">
        <f t="shared" si="4"/>
        <v>580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676</v>
      </c>
      <c r="J25" s="8">
        <v>1000</v>
      </c>
      <c r="K25" s="9">
        <v>120</v>
      </c>
      <c r="L25" s="10">
        <f>'18-04'!$K25+('18-04'!$J25/90)</f>
        <v>131.11111111111111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65</v>
      </c>
      <c r="F26" s="16">
        <f t="shared" si="3"/>
        <v>6500</v>
      </c>
      <c r="G26" s="7"/>
      <c r="H26" s="7" t="s">
        <v>40</v>
      </c>
      <c r="I26" s="41" t="s">
        <v>677</v>
      </c>
      <c r="J26" s="8"/>
      <c r="K26" s="9">
        <v>-670</v>
      </c>
      <c r="L26" s="10">
        <f>'18-04'!$K26+('18-04'!$J26/90)</f>
        <v>-670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65</v>
      </c>
      <c r="S26" s="16">
        <f t="shared" si="5"/>
        <v>6500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19</v>
      </c>
      <c r="C27" s="14">
        <f t="shared" si="2"/>
        <v>1900</v>
      </c>
      <c r="D27" s="12" t="s">
        <v>11</v>
      </c>
      <c r="E27" s="12"/>
      <c r="F27" s="17">
        <f>SUM(F22:F26)</f>
        <v>7000</v>
      </c>
      <c r="G27" s="7"/>
      <c r="H27" s="7" t="s">
        <v>6</v>
      </c>
      <c r="I27" s="2" t="s">
        <v>114</v>
      </c>
      <c r="J27" s="8">
        <v>200</v>
      </c>
      <c r="K27" s="9"/>
      <c r="L27" s="10">
        <f>'18-04'!$K27+('18-04'!$J27/90)</f>
        <v>2.2222222222222223</v>
      </c>
      <c r="M27" s="3"/>
      <c r="N27" s="13">
        <v>100</v>
      </c>
      <c r="O27" s="1">
        <v>25</v>
      </c>
      <c r="P27" s="14">
        <f t="shared" si="4"/>
        <v>2500</v>
      </c>
      <c r="Q27" s="12" t="s">
        <v>11</v>
      </c>
      <c r="R27" s="12"/>
      <c r="S27" s="17">
        <f>SUM(S22:S26)</f>
        <v>7070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3042</v>
      </c>
      <c r="D28" s="1"/>
      <c r="E28" s="1"/>
      <c r="F28" s="1"/>
      <c r="G28" s="1"/>
      <c r="H28" s="7" t="s">
        <v>6</v>
      </c>
      <c r="I28" s="2" t="s">
        <v>121</v>
      </c>
      <c r="J28" s="8">
        <v>100</v>
      </c>
      <c r="K28" s="9"/>
      <c r="L28" s="10">
        <f>'18-04'!$K28+('18-04'!$J28/90)</f>
        <v>1.1111111111111112</v>
      </c>
      <c r="M28" s="3"/>
      <c r="N28" s="12" t="s">
        <v>11</v>
      </c>
      <c r="O28" s="12"/>
      <c r="P28" s="6">
        <f>SUM(P22:P27)</f>
        <v>3539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4755</v>
      </c>
      <c r="G29" s="1"/>
      <c r="H29" s="7" t="s">
        <v>6</v>
      </c>
      <c r="I29" s="2" t="s">
        <v>678</v>
      </c>
      <c r="J29" s="8">
        <v>-480</v>
      </c>
      <c r="K29" s="9">
        <v>10</v>
      </c>
      <c r="L29" s="10">
        <f>'18-04'!$K29+('18-04'!$J29/90)</f>
        <v>4.666666666666667</v>
      </c>
      <c r="M29" s="3"/>
      <c r="N29" s="1"/>
      <c r="O29" s="1"/>
      <c r="P29" s="18"/>
      <c r="Q29" s="237" t="s">
        <v>21</v>
      </c>
      <c r="R29" s="238"/>
      <c r="S29" s="17">
        <f>SUM('18-04'!$J$22:$J$121)</f>
        <v>-3980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1608</v>
      </c>
      <c r="D30" s="1"/>
      <c r="E30" s="1"/>
      <c r="F30" s="8"/>
      <c r="G30" s="1"/>
      <c r="H30" s="7" t="s">
        <v>6</v>
      </c>
      <c r="I30" s="40" t="s">
        <v>121</v>
      </c>
      <c r="J30" s="8">
        <v>300</v>
      </c>
      <c r="K30" s="9"/>
      <c r="L30" s="10">
        <f>'18-04'!$K30+('18-04'!$J30/90)</f>
        <v>3.3333333333333335</v>
      </c>
      <c r="M30" s="3"/>
      <c r="N30" s="237" t="s">
        <v>23</v>
      </c>
      <c r="O30" s="238"/>
      <c r="P30" s="6">
        <f>SUM('18-04'!$K$22:$K$121)</f>
        <v>-2218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176</v>
      </c>
      <c r="J31" s="8"/>
      <c r="K31" s="9">
        <v>-5</v>
      </c>
      <c r="L31" s="10">
        <f>'18-04'!$K31+('18-04'!$J31/90)</f>
        <v>-5</v>
      </c>
      <c r="M31" s="3"/>
      <c r="N31" s="1"/>
      <c r="O31" s="1"/>
      <c r="P31" s="18"/>
      <c r="Q31" s="12" t="s">
        <v>25</v>
      </c>
      <c r="R31" s="12"/>
      <c r="S31" s="17">
        <f>S27-S29-F27</f>
        <v>4050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196</v>
      </c>
      <c r="J32" s="8">
        <v>150</v>
      </c>
      <c r="K32" s="9"/>
      <c r="L32" s="10">
        <f>'18-04'!$K32+('18-04'!$J32/90)</f>
        <v>1.6666666666666667</v>
      </c>
      <c r="M32" s="3"/>
      <c r="N32" s="12" t="s">
        <v>25</v>
      </c>
      <c r="O32" s="12"/>
      <c r="P32" s="6">
        <f>P28-P30-C28</f>
        <v>2715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679</v>
      </c>
      <c r="J33" s="8"/>
      <c r="K33" s="9">
        <v>24</v>
      </c>
      <c r="L33" s="10">
        <f>'18-04'!$K33+('18-04'!$J33/90)</f>
        <v>24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250</v>
      </c>
      <c r="J34" s="8"/>
      <c r="K34" s="9">
        <v>308</v>
      </c>
      <c r="L34" s="10">
        <f>'18-04'!$K34+('18-04'!$J34/90)</f>
        <v>308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608</v>
      </c>
      <c r="J35" s="8">
        <v>-180</v>
      </c>
      <c r="K35" s="9">
        <v>20</v>
      </c>
      <c r="L35" s="10">
        <f>'18-04'!$K35+('18-04'!$J35/90)</f>
        <v>18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37</v>
      </c>
      <c r="J36" s="8">
        <v>90</v>
      </c>
      <c r="K36" s="9"/>
      <c r="L36" s="10">
        <f>'18-04'!$K36+('18-04'!$J36/90)</f>
        <v>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680</v>
      </c>
      <c r="J37" s="8">
        <v>1400</v>
      </c>
      <c r="K37" s="9"/>
      <c r="L37" s="10">
        <f>'18-04'!$K37+('18-04'!$J37/90)</f>
        <v>15.555555555555555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681</v>
      </c>
      <c r="J38" s="8">
        <v>225</v>
      </c>
      <c r="K38" s="9"/>
      <c r="L38" s="10">
        <f>'18-04'!$K38+('18-04'!$J38/90)</f>
        <v>2.5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214</v>
      </c>
      <c r="J39" s="8"/>
      <c r="K39" s="9">
        <v>27</v>
      </c>
      <c r="L39" s="10">
        <f>'18-04'!$K39+('18-04'!$J39/90)</f>
        <v>27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682</v>
      </c>
      <c r="J40" s="8">
        <v>450</v>
      </c>
      <c r="K40" s="9"/>
      <c r="L40" s="10">
        <f>'18-04'!$K40+('18-04'!$J40/90)</f>
        <v>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100</v>
      </c>
      <c r="J41" s="8">
        <v>200</v>
      </c>
      <c r="K41" s="9"/>
      <c r="L41" s="10">
        <f>'18-04'!$K41+('18-04'!$J41/90)</f>
        <v>2.2222222222222223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588</v>
      </c>
      <c r="J42" s="8">
        <v>200</v>
      </c>
      <c r="K42" s="9"/>
      <c r="L42" s="10">
        <f>'18-04'!$K42+('18-04'!$J42/90)</f>
        <v>2.2222222222222223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683</v>
      </c>
      <c r="J43" s="8">
        <f>300-15</f>
        <v>285</v>
      </c>
      <c r="K43" s="9"/>
      <c r="L43" s="10">
        <f>'18-04'!$K43+('18-04'!$J43/90)</f>
        <v>3.1666666666666665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702</v>
      </c>
      <c r="J44" s="8"/>
      <c r="K44" s="9">
        <v>-175</v>
      </c>
      <c r="L44" s="10">
        <f>'18-04'!$K44+('18-04'!$J44/90)</f>
        <v>-175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404</v>
      </c>
      <c r="J45" s="8">
        <v>-110</v>
      </c>
      <c r="K45" s="9">
        <v>10</v>
      </c>
      <c r="L45" s="10">
        <f>'18-04'!$K45+('18-04'!$J45/90)</f>
        <v>8.7777777777777786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684</v>
      </c>
      <c r="J46" s="8">
        <v>400</v>
      </c>
      <c r="K46" s="9"/>
      <c r="L46" s="10">
        <f>'18-04'!$K46+('18-04'!$J46/90)</f>
        <v>4.4444444444444446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685</v>
      </c>
      <c r="J47" s="8">
        <v>-180</v>
      </c>
      <c r="K47" s="9">
        <v>20</v>
      </c>
      <c r="L47" s="10">
        <f>'18-04'!$K47+('18-04'!$J47/90)</f>
        <v>18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39</v>
      </c>
      <c r="J48" s="8">
        <v>-540</v>
      </c>
      <c r="K48" s="9"/>
      <c r="L48" s="10">
        <f>'18-04'!$K48+('18-04'!$J48/90)</f>
        <v>-6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686</v>
      </c>
      <c r="J49" s="8"/>
      <c r="K49" s="9">
        <v>5</v>
      </c>
      <c r="L49" s="10">
        <f>'18-04'!$K49+('18-04'!$J49/90)</f>
        <v>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112</v>
      </c>
      <c r="J50" s="8">
        <v>-270</v>
      </c>
      <c r="K50" s="9">
        <v>5</v>
      </c>
      <c r="L50" s="10">
        <f>'18-04'!$K50+('18-04'!$J50/90)</f>
        <v>2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132</v>
      </c>
      <c r="J51" s="8">
        <v>300</v>
      </c>
      <c r="K51" s="9"/>
      <c r="L51" s="10">
        <f>'18-04'!$K51+('18-04'!$J51/90)</f>
        <v>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687</v>
      </c>
      <c r="J52" s="8">
        <v>40</v>
      </c>
      <c r="K52" s="9"/>
      <c r="L52" s="10">
        <f>'18-04'!$K52+('18-04'!$J52/90)</f>
        <v>0.44444444444444442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26</v>
      </c>
      <c r="J53" s="8">
        <v>100</v>
      </c>
      <c r="K53" s="9"/>
      <c r="L53" s="10">
        <f>'18-04'!$K53+('18-04'!$J53/90)</f>
        <v>1.1111111111111112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688</v>
      </c>
      <c r="J54" s="8"/>
      <c r="K54" s="9">
        <v>5</v>
      </c>
      <c r="L54" s="10">
        <f>'18-04'!$K54+('18-04'!$J54/90)</f>
        <v>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689</v>
      </c>
      <c r="J55" s="8">
        <v>50</v>
      </c>
      <c r="K55" s="9"/>
      <c r="L55" s="10">
        <f>'18-04'!$K55+('18-04'!$J55/90)</f>
        <v>0.55555555555555558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690</v>
      </c>
      <c r="J56" s="8">
        <v>400</v>
      </c>
      <c r="K56" s="9">
        <v>102</v>
      </c>
      <c r="L56" s="10">
        <f>'18-04'!$K56+('18-04'!$J56/90)</f>
        <v>106.44444444444444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440</v>
      </c>
      <c r="J57" s="8"/>
      <c r="K57" s="9">
        <v>75</v>
      </c>
      <c r="L57" s="10">
        <f>'18-04'!$K57+('18-04'!$J57/90)</f>
        <v>75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75</v>
      </c>
      <c r="J58" s="8"/>
      <c r="K58" s="9">
        <v>88</v>
      </c>
      <c r="L58" s="10">
        <f>'18-04'!$K58+('18-04'!$J58/90)</f>
        <v>88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229</v>
      </c>
      <c r="J59" s="8">
        <v>-350</v>
      </c>
      <c r="K59" s="9"/>
      <c r="L59" s="10">
        <f>'18-04'!$K59+('18-04'!$J59/90)</f>
        <v>-3.8888888888888888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691</v>
      </c>
      <c r="J60" s="8"/>
      <c r="K60" s="9">
        <v>-22</v>
      </c>
      <c r="L60" s="10">
        <f>'18-04'!$K60+('18-04'!$J60/90)</f>
        <v>-22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692</v>
      </c>
      <c r="J61" s="8"/>
      <c r="K61" s="9">
        <v>95</v>
      </c>
      <c r="L61" s="10">
        <f>'18-04'!$K61+('18-04'!$J61/90)</f>
        <v>95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692</v>
      </c>
      <c r="J62" s="8">
        <v>-150</v>
      </c>
      <c r="K62" s="9">
        <v>5</v>
      </c>
      <c r="L62" s="10">
        <f>'18-04'!$K62+('18-04'!$J62/90)</f>
        <v>3.333333333333333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112</v>
      </c>
      <c r="J63" s="8">
        <v>350</v>
      </c>
      <c r="K63" s="9"/>
      <c r="L63" s="10">
        <f>'18-04'!$K63+('18-04'!$J63/90)</f>
        <v>3.8888888888888888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693</v>
      </c>
      <c r="J64" s="8">
        <v>500</v>
      </c>
      <c r="K64" s="9"/>
      <c r="L64" s="10">
        <f>'18-04'!$K64+('18-04'!$J64/90)</f>
        <v>5.5555555555555554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214</v>
      </c>
      <c r="J65" s="35"/>
      <c r="K65" s="36">
        <v>14</v>
      </c>
      <c r="L65" s="37">
        <f>'18-04'!$K65+('18-04'!$J65/90)</f>
        <v>14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694</v>
      </c>
      <c r="J66" s="38">
        <v>90</v>
      </c>
      <c r="K66" s="39">
        <v>6</v>
      </c>
      <c r="L66" s="37">
        <f>'18-04'!$K66+('18-04'!$J66/90)</f>
        <v>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139</v>
      </c>
      <c r="J67" s="35">
        <v>400</v>
      </c>
      <c r="K67" s="36">
        <v>30</v>
      </c>
      <c r="L67" s="37">
        <f>'18-04'!$K67+('18-04'!$J67/90)</f>
        <v>34.444444444444443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688</v>
      </c>
      <c r="J68" s="38">
        <v>300</v>
      </c>
      <c r="K68" s="39"/>
      <c r="L68" s="37">
        <f>'18-04'!$K68+('18-04'!$J68/90)</f>
        <v>3.3333333333333335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275</v>
      </c>
      <c r="J69" s="35"/>
      <c r="K69" s="36">
        <v>24</v>
      </c>
      <c r="L69" s="37">
        <f>'18-04'!$K69+('18-04'!$J69/90)</f>
        <v>24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95</v>
      </c>
      <c r="J70" s="35"/>
      <c r="K70" s="36">
        <v>708</v>
      </c>
      <c r="L70" s="37">
        <f>'18-04'!$K70+('18-04'!$J70/90)</f>
        <v>708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44" t="s">
        <v>95</v>
      </c>
      <c r="J71" s="8"/>
      <c r="K71" s="9">
        <v>-708</v>
      </c>
      <c r="L71" s="10">
        <f>'18-04'!$K71+('18-04'!$J71/90)</f>
        <v>-708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687</v>
      </c>
      <c r="J72" s="8">
        <v>250</v>
      </c>
      <c r="K72" s="9"/>
      <c r="L72" s="10">
        <f>'18-04'!$K72+('18-04'!$J72/90)</f>
        <v>2.7777777777777777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695</v>
      </c>
      <c r="J73" s="8"/>
      <c r="K73" s="9">
        <v>79</v>
      </c>
      <c r="L73" s="10">
        <f>'18-04'!$K73+('18-04'!$J73/90)</f>
        <v>79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404</v>
      </c>
      <c r="J74" s="8"/>
      <c r="K74" s="9">
        <v>5</v>
      </c>
      <c r="L74" s="10">
        <f>'18-04'!$K74+('18-04'!$J74/90)</f>
        <v>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479</v>
      </c>
      <c r="J75" s="8"/>
      <c r="K75" s="9">
        <v>5</v>
      </c>
      <c r="L75" s="10">
        <f>'18-04'!$K75+('18-04'!$J75/90)</f>
        <v>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633</v>
      </c>
      <c r="J76" s="8"/>
      <c r="K76" s="9">
        <v>110</v>
      </c>
      <c r="L76" s="10">
        <f>'18-04'!$K76+('18-04'!$J76/90)</f>
        <v>110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196</v>
      </c>
      <c r="J77" s="8">
        <v>100</v>
      </c>
      <c r="K77" s="9"/>
      <c r="L77" s="10">
        <f>'18-04'!$K77+('18-04'!$J77/90)</f>
        <v>1.1111111111111112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76</v>
      </c>
      <c r="J78" s="8">
        <v>180</v>
      </c>
      <c r="K78" s="9"/>
      <c r="L78" s="10">
        <f>'18-04'!$K78+('18-04'!$J78/90)</f>
        <v>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453</v>
      </c>
      <c r="J79" s="8"/>
      <c r="K79" s="9">
        <v>88</v>
      </c>
      <c r="L79" s="10">
        <f>'18-04'!$K79+('18-04'!$J79/90)</f>
        <v>88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176</v>
      </c>
      <c r="J80" s="8"/>
      <c r="K80" s="9">
        <v>-10</v>
      </c>
      <c r="L80" s="10">
        <f>'18-04'!$K80+('18-04'!$J80/90)</f>
        <v>-10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696</v>
      </c>
      <c r="J81" s="8">
        <v>-210</v>
      </c>
      <c r="K81" s="9">
        <v>10</v>
      </c>
      <c r="L81" s="10">
        <f>'18-04'!$K81+('18-04'!$J81/90)</f>
        <v>7.6666666666666661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20</v>
      </c>
      <c r="L82" s="10">
        <f>'18-04'!$K82+('18-04'!$J82/90)</f>
        <v>20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95</v>
      </c>
      <c r="J83" s="8">
        <v>-5000</v>
      </c>
      <c r="K83" s="9"/>
      <c r="L83" s="10">
        <f>'18-04'!$K83+('18-04'!$J83/90)</f>
        <v>-55.555555555555557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697</v>
      </c>
      <c r="J84" s="8">
        <v>100</v>
      </c>
      <c r="K84" s="9">
        <v>5</v>
      </c>
      <c r="L84" s="10">
        <f>'18-04'!$K84+('18-04'!$J84/90)</f>
        <v>6.1111111111111107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698</v>
      </c>
      <c r="J85" s="8">
        <v>400</v>
      </c>
      <c r="K85" s="9"/>
      <c r="L85" s="10">
        <f>'18-04'!$K85+('18-04'!$J85/90)</f>
        <v>4.4444444444444446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699</v>
      </c>
      <c r="J86" s="8">
        <v>-400</v>
      </c>
      <c r="K86" s="9">
        <v>10</v>
      </c>
      <c r="L86" s="10">
        <f>'18-04'!$K86+('18-04'!$J86/90)</f>
        <v>5.5555555555555554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700</v>
      </c>
      <c r="J87" s="8"/>
      <c r="K87" s="9">
        <v>100</v>
      </c>
      <c r="L87" s="10">
        <f>'18-04'!$K87+('18-04'!$J87/90)</f>
        <v>100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95</v>
      </c>
      <c r="J88" s="8"/>
      <c r="K88" s="9">
        <v>80</v>
      </c>
      <c r="L88" s="10">
        <f>'18-04'!$K88+('18-04'!$J88/90)</f>
        <v>80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 t="s">
        <v>95</v>
      </c>
      <c r="J89" s="8"/>
      <c r="K89" s="9">
        <v>-80</v>
      </c>
      <c r="L89" s="10">
        <f>'18-04'!$K89+('18-04'!$J89/90)</f>
        <v>-80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701</v>
      </c>
      <c r="J90" s="8">
        <v>-500</v>
      </c>
      <c r="K90" s="9">
        <v>10</v>
      </c>
      <c r="L90" s="10">
        <f>'18-04'!$K90+('18-04'!$J90/90)</f>
        <v>4.4444444444444446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701</v>
      </c>
      <c r="J91" s="8">
        <v>-250</v>
      </c>
      <c r="K91" s="9">
        <v>5</v>
      </c>
      <c r="L91" s="10">
        <f>'18-04'!$K91+('18-04'!$J91/90)</f>
        <v>2.2222222222222223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56</v>
      </c>
      <c r="J92" s="8">
        <v>-270</v>
      </c>
      <c r="K92" s="9">
        <v>-72</v>
      </c>
      <c r="L92" s="10">
        <f>'18-04'!$K92+('18-04'!$J92/90)</f>
        <v>-75</v>
      </c>
      <c r="M92" s="3"/>
      <c r="N92" s="9"/>
      <c r="O92" s="9"/>
      <c r="P92" s="6">
        <v>3539</v>
      </c>
      <c r="Q92" s="9"/>
      <c r="R92" s="9"/>
      <c r="S92" s="17">
        <v>7070</v>
      </c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90</v>
      </c>
      <c r="J93" s="8"/>
      <c r="K93" s="9">
        <v>40</v>
      </c>
      <c r="L93" s="10">
        <f>'18-04'!$K93+('18-04'!$J93/90)</f>
        <v>40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341</v>
      </c>
      <c r="J94" s="8"/>
      <c r="K94" s="9">
        <v>20</v>
      </c>
      <c r="L94" s="10">
        <f>'18-04'!$K94+('18-04'!$J94/90)</f>
        <v>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28</v>
      </c>
      <c r="I95" s="2" t="s">
        <v>35</v>
      </c>
      <c r="J95" s="8">
        <v>-300</v>
      </c>
      <c r="K95" s="9"/>
      <c r="L95" s="10">
        <f>'18-04'!$K95+('18-04'!$J95/90)</f>
        <v>-3.3333333333333335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703</v>
      </c>
      <c r="J96" s="8">
        <v>-200</v>
      </c>
      <c r="K96" s="9">
        <v>5</v>
      </c>
      <c r="L96" s="10">
        <f>'18-04'!$K96+('18-04'!$J96/90)</f>
        <v>2.7777777777777777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704</v>
      </c>
      <c r="J97" s="8"/>
      <c r="K97" s="9">
        <v>27</v>
      </c>
      <c r="L97" s="10">
        <f>'18-04'!$K97+('18-04'!$J97/90)</f>
        <v>27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705</v>
      </c>
      <c r="J98" s="8">
        <v>-600</v>
      </c>
      <c r="K98" s="9"/>
      <c r="L98" s="10">
        <f>'18-04'!$K98+('18-04'!$J98/90)</f>
        <v>-6.666666666666667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351</v>
      </c>
      <c r="J99" s="8"/>
      <c r="K99" s="9">
        <v>7</v>
      </c>
      <c r="L99" s="10">
        <f>'18-04'!$K99+('18-04'!$J99/90)</f>
        <v>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114</v>
      </c>
      <c r="J100" s="8">
        <v>250</v>
      </c>
      <c r="K100" s="9"/>
      <c r="L100" s="10">
        <f>'18-04'!$K100+('18-04'!$J100/90)</f>
        <v>2.7777777777777777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543</v>
      </c>
      <c r="J101" s="8"/>
      <c r="K101" s="9">
        <v>4</v>
      </c>
      <c r="L101" s="10">
        <f>'18-04'!$K101+('18-04'!$J101/90)</f>
        <v>4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172</v>
      </c>
      <c r="J102" s="8">
        <v>200</v>
      </c>
      <c r="K102" s="9"/>
      <c r="L102" s="10">
        <f>'18-04'!$K102+('18-04'!$J102/90)</f>
        <v>2.2222222222222223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39</v>
      </c>
      <c r="J103" s="8"/>
      <c r="K103" s="9">
        <v>37</v>
      </c>
      <c r="L103" s="10">
        <f>'18-04'!$K103+('18-04'!$J103/90)</f>
        <v>37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95</v>
      </c>
      <c r="J104" s="8"/>
      <c r="K104" s="9">
        <v>-2800</v>
      </c>
      <c r="L104" s="10">
        <f>'18-04'!$K104+('18-04'!$J104/90)</f>
        <v>-2800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707</v>
      </c>
      <c r="J105" s="8">
        <v>600</v>
      </c>
      <c r="K105" s="9"/>
      <c r="L105" s="10">
        <f>'18-04'!$K105+('18-04'!$J105/90)</f>
        <v>6.666666666666667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706</v>
      </c>
      <c r="J106" s="8"/>
      <c r="K106" s="9">
        <v>5</v>
      </c>
      <c r="L106" s="10">
        <f>'18-04'!$K106+('18-04'!$J106/90)</f>
        <v>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-270</v>
      </c>
      <c r="K107" s="9">
        <v>10</v>
      </c>
      <c r="L107" s="10">
        <f>'18-04'!$K107+('18-04'!$J107/90)</f>
        <v>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/>
      <c r="J108" s="8">
        <v>-5000</v>
      </c>
      <c r="K108" s="9">
        <v>-70</v>
      </c>
      <c r="L108" s="10">
        <f>'18-04'!$K108+('18-04'!$J108/90)</f>
        <v>-125.55555555555556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-20</v>
      </c>
      <c r="L109" s="10">
        <f>'18-04'!$K109+('18-04'!$J109/90)</f>
        <v>-20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150</v>
      </c>
      <c r="L110" s="10">
        <f>'18-04'!$K110+('18-04'!$J110/90)</f>
        <v>150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2"/>
      <c r="J111" s="8"/>
      <c r="K111" s="9">
        <v>-150</v>
      </c>
      <c r="L111" s="10">
        <f>'18-04'!$K111+('18-04'!$J111/90)</f>
        <v>-150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-50</v>
      </c>
      <c r="K112" s="9">
        <v>10</v>
      </c>
      <c r="L112" s="10">
        <f>'18-04'!$K112+('18-04'!$J112/90)</f>
        <v>9.4444444444444446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600</v>
      </c>
      <c r="K113" s="9"/>
      <c r="L113" s="10">
        <f>'18-04'!$K113+('18-04'!$J113/90)</f>
        <v>6.666666666666667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720</v>
      </c>
      <c r="K114" s="9"/>
      <c r="L114" s="10">
        <f>'18-04'!$K114+('18-04'!$J114/90)</f>
        <v>8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10</v>
      </c>
      <c r="L115" s="10">
        <f>'18-04'!$K115+('18-04'!$J115/90)</f>
        <v>10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57</v>
      </c>
      <c r="J116" s="8"/>
      <c r="K116" s="9">
        <v>2400</v>
      </c>
      <c r="L116" s="10">
        <f>'18-04'!$K116+('18-04'!$J116/90)</f>
        <v>2400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28</v>
      </c>
      <c r="I117" s="2" t="s">
        <v>767</v>
      </c>
      <c r="J117" s="8"/>
      <c r="K117" s="9">
        <v>-2400</v>
      </c>
      <c r="L117" s="10">
        <f>'18-04'!$K117+('18-04'!$J117/90)</f>
        <v>-2400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/>
      <c r="L118" s="10">
        <f>'18-04'!$K118+('18-04'!$J118/90)</f>
        <v>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'18-04'!$K119+('18-04'!$J119/90)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'18-04'!$K120+('18-04'!$J120/90)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'18-04'!$K121+('18-04'!$J121/90)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A8C4-CEB3-4C44-B120-DE66C53E8FB9}">
  <sheetPr codeName="Sheet20">
    <pageSetUpPr fitToPage="1"/>
  </sheetPr>
  <dimension ref="A1:Z156"/>
  <sheetViews>
    <sheetView rightToLeft="1" topLeftCell="A154" zoomScale="114" zoomScaleNormal="114" workbookViewId="0">
      <selection activeCell="C154" sqref="C15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415</v>
      </c>
      <c r="K1" s="3">
        <f t="shared" si="0"/>
        <v>80</v>
      </c>
      <c r="L1" s="3">
        <f t="shared" si="0"/>
        <v>84.611111111111114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456</v>
      </c>
      <c r="J3" s="8">
        <v>-125</v>
      </c>
      <c r="K3" s="9"/>
      <c r="L3" s="10">
        <f t="shared" ref="L3:L18" si="1">K3+(J3/90)</f>
        <v>-1.3888888888888888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540</v>
      </c>
      <c r="K4" s="9"/>
      <c r="L4" s="10">
        <f t="shared" si="1"/>
        <v>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80</v>
      </c>
      <c r="L5" s="10">
        <f t="shared" si="1"/>
        <v>80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708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SUM('20-04'!$J$22:$J$156)</f>
        <v>6380</v>
      </c>
      <c r="K20" s="3">
        <f>SUM('20-04'!$K$22:$K$156)</f>
        <v>2517</v>
      </c>
      <c r="L20" s="3">
        <f>SUM('20-04'!$L$22:$L$156)</f>
        <v>2587.8888888888891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4</v>
      </c>
      <c r="C22" s="14">
        <f t="shared" ref="C22:C27" si="2">A22*B22</f>
        <v>4</v>
      </c>
      <c r="D22" s="15">
        <v>5</v>
      </c>
      <c r="E22" s="1">
        <v>29</v>
      </c>
      <c r="F22" s="16">
        <f t="shared" ref="F22:F26" si="3">D22*E22</f>
        <v>145</v>
      </c>
      <c r="G22" s="7"/>
      <c r="H22" s="7" t="s">
        <v>6</v>
      </c>
      <c r="I22" s="2" t="s">
        <v>710</v>
      </c>
      <c r="J22" s="8"/>
      <c r="K22" s="9">
        <v>23</v>
      </c>
      <c r="L22" s="10">
        <f>'20-04'!$K22+('20-04'!$J22/90)</f>
        <v>23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21</v>
      </c>
      <c r="S22" s="16">
        <f t="shared" ref="S22:S26" si="5">Q22*R22</f>
        <v>105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19</v>
      </c>
      <c r="F23" s="16">
        <f t="shared" si="3"/>
        <v>190</v>
      </c>
      <c r="G23" s="7"/>
      <c r="H23" s="7" t="s">
        <v>40</v>
      </c>
      <c r="I23" s="40" t="s">
        <v>95</v>
      </c>
      <c r="J23" s="8"/>
      <c r="K23" s="9">
        <v>-100</v>
      </c>
      <c r="L23" s="10">
        <f>'20-04'!$K23+('20-04'!$J23/90)</f>
        <v>-100</v>
      </c>
      <c r="M23" s="3"/>
      <c r="N23" s="13">
        <v>5</v>
      </c>
      <c r="O23" s="1">
        <v>10</v>
      </c>
      <c r="P23" s="14">
        <f t="shared" si="4"/>
        <v>50</v>
      </c>
      <c r="Q23" s="15">
        <v>10</v>
      </c>
      <c r="R23" s="1">
        <v>45</v>
      </c>
      <c r="S23" s="16">
        <f t="shared" si="5"/>
        <v>450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57</v>
      </c>
      <c r="C24" s="14">
        <f t="shared" si="2"/>
        <v>570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711</v>
      </c>
      <c r="J24" s="8"/>
      <c r="K24" s="9">
        <v>10</v>
      </c>
      <c r="L24" s="10">
        <f>'20-04'!$K24+('20-04'!$J24/90)</f>
        <v>10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>
        <v>6</v>
      </c>
      <c r="S24" s="16">
        <f t="shared" si="5"/>
        <v>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40" t="s">
        <v>81</v>
      </c>
      <c r="J25" s="8">
        <v>150</v>
      </c>
      <c r="K25" s="9"/>
      <c r="L25" s="10">
        <f>'20-04'!$K25+('20-04'!$J25/90)</f>
        <v>1.6666666666666667</v>
      </c>
      <c r="M25" s="3"/>
      <c r="N25" s="13">
        <v>20</v>
      </c>
      <c r="O25" s="1">
        <v>15</v>
      </c>
      <c r="P25" s="14">
        <f t="shared" si="4"/>
        <v>300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30</v>
      </c>
      <c r="F26" s="16">
        <f t="shared" si="3"/>
        <v>3000</v>
      </c>
      <c r="G26" s="7"/>
      <c r="H26" s="7" t="s">
        <v>6</v>
      </c>
      <c r="I26" s="41" t="s">
        <v>81</v>
      </c>
      <c r="J26" s="8">
        <v>450</v>
      </c>
      <c r="K26" s="9"/>
      <c r="L26" s="10">
        <f>'20-04'!$K26+('20-04'!$J26/90)</f>
        <v>5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98</v>
      </c>
      <c r="S26" s="16">
        <f t="shared" si="5"/>
        <v>9800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3435</v>
      </c>
      <c r="G27" s="7"/>
      <c r="H27" s="7" t="s">
        <v>6</v>
      </c>
      <c r="I27" s="40" t="s">
        <v>712</v>
      </c>
      <c r="J27" s="8">
        <v>100</v>
      </c>
      <c r="K27" s="9"/>
      <c r="L27" s="10">
        <f>'20-04'!$K27+('20-04'!$J27/90)</f>
        <v>1.1111111111111112</v>
      </c>
      <c r="M27" s="3"/>
      <c r="N27" s="13">
        <v>100</v>
      </c>
      <c r="O27" s="1">
        <v>23</v>
      </c>
      <c r="P27" s="14">
        <f t="shared" si="4"/>
        <v>2300</v>
      </c>
      <c r="Q27" s="12" t="s">
        <v>11</v>
      </c>
      <c r="R27" s="12"/>
      <c r="S27" s="17">
        <f>SUM(S22:S26)</f>
        <v>10675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904</v>
      </c>
      <c r="D28" s="1"/>
      <c r="E28" s="1"/>
      <c r="F28" s="1"/>
      <c r="G28" s="1"/>
      <c r="H28" s="7" t="s">
        <v>6</v>
      </c>
      <c r="I28" s="40" t="s">
        <v>67</v>
      </c>
      <c r="J28" s="8">
        <v>200</v>
      </c>
      <c r="K28" s="9"/>
      <c r="L28" s="10">
        <f>'20-04'!$K28+('20-04'!$J28/90)</f>
        <v>2.2222222222222223</v>
      </c>
      <c r="M28" s="3"/>
      <c r="N28" s="12" t="s">
        <v>11</v>
      </c>
      <c r="O28" s="12"/>
      <c r="P28" s="6">
        <f>SUM(P22:P27)</f>
        <v>3361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-3565</v>
      </c>
      <c r="G29" s="1"/>
      <c r="H29" s="7" t="s">
        <v>6</v>
      </c>
      <c r="I29" s="40" t="s">
        <v>688</v>
      </c>
      <c r="J29" s="8">
        <v>-135</v>
      </c>
      <c r="K29" s="9">
        <v>5</v>
      </c>
      <c r="L29" s="10">
        <f>'20-04'!$K29+('20-04'!$J29/90)</f>
        <v>3.5</v>
      </c>
      <c r="M29" s="3"/>
      <c r="N29" s="1"/>
      <c r="O29" s="1"/>
      <c r="P29" s="18"/>
      <c r="Q29" s="237" t="s">
        <v>21</v>
      </c>
      <c r="R29" s="238"/>
      <c r="S29" s="17">
        <f>SUM('20-04'!$J$22:$J$156)</f>
        <v>6380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-2138</v>
      </c>
      <c r="D30" s="1"/>
      <c r="E30" s="1"/>
      <c r="F30" s="8"/>
      <c r="G30" s="1"/>
      <c r="H30" s="7" t="s">
        <v>6</v>
      </c>
      <c r="I30" s="40" t="s">
        <v>196</v>
      </c>
      <c r="J30" s="8"/>
      <c r="K30" s="9">
        <v>408</v>
      </c>
      <c r="L30" s="10">
        <f>'20-04'!$K30+('20-04'!$J30/90)</f>
        <v>408</v>
      </c>
      <c r="M30" s="3"/>
      <c r="N30" s="237" t="s">
        <v>23</v>
      </c>
      <c r="O30" s="238"/>
      <c r="P30" s="6">
        <f>SUM('20-04'!$K$22:$K$156)</f>
        <v>2517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713</v>
      </c>
      <c r="J31" s="8"/>
      <c r="K31" s="9">
        <v>494</v>
      </c>
      <c r="L31" s="10">
        <f>'20-04'!$K31+('20-04'!$J31/90)</f>
        <v>494</v>
      </c>
      <c r="M31" s="3"/>
      <c r="N31" s="1"/>
      <c r="O31" s="1"/>
      <c r="P31" s="18"/>
      <c r="Q31" s="12" t="s">
        <v>25</v>
      </c>
      <c r="R31" s="12"/>
      <c r="S31" s="17">
        <f>S27-S29-F27</f>
        <v>860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28</v>
      </c>
      <c r="I32" s="40" t="s">
        <v>724</v>
      </c>
      <c r="J32" s="8">
        <v>-925</v>
      </c>
      <c r="K32" s="9"/>
      <c r="L32" s="10">
        <f>'20-04'!$K32+('20-04'!$J32/90)</f>
        <v>-10.277777777777779</v>
      </c>
      <c r="M32" s="3"/>
      <c r="N32" s="12" t="s">
        <v>25</v>
      </c>
      <c r="O32" s="12"/>
      <c r="P32" s="6">
        <f>P28-P30-C28</f>
        <v>-60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43" t="s">
        <v>40</v>
      </c>
      <c r="I33" s="42" t="s">
        <v>95</v>
      </c>
      <c r="J33" s="8"/>
      <c r="K33" s="9">
        <v>-10</v>
      </c>
      <c r="L33" s="10">
        <f>'20-04'!$K33+('20-04'!$J33/90)</f>
        <v>-10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 t="s">
        <v>159</v>
      </c>
      <c r="J34" s="8">
        <v>130</v>
      </c>
      <c r="K34" s="9">
        <v>40</v>
      </c>
      <c r="L34" s="10">
        <f>'20-04'!$K34+('20-04'!$J34/90)</f>
        <v>41.444444444444443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714</v>
      </c>
      <c r="J35" s="8">
        <v>-45</v>
      </c>
      <c r="K35" s="9">
        <v>15</v>
      </c>
      <c r="L35" s="10">
        <f>'20-04'!$K35+('20-04'!$J35/90)</f>
        <v>14.5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715</v>
      </c>
      <c r="J36" s="8">
        <v>-400</v>
      </c>
      <c r="K36" s="9">
        <v>10</v>
      </c>
      <c r="L36" s="10">
        <f>'20-04'!$K36+('20-04'!$J36/90)</f>
        <v>5.5555555555555554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205</v>
      </c>
      <c r="J37" s="8">
        <v>-270</v>
      </c>
      <c r="K37" s="9">
        <v>10</v>
      </c>
      <c r="L37" s="10">
        <f>'20-04'!$K37+('20-04'!$J37/90)</f>
        <v>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716</v>
      </c>
      <c r="J38" s="8">
        <v>300</v>
      </c>
      <c r="K38" s="9"/>
      <c r="L38" s="10">
        <f>'20-04'!$K38+('20-04'!$J38/90)</f>
        <v>3.3333333333333335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717</v>
      </c>
      <c r="J39" s="8">
        <v>360</v>
      </c>
      <c r="K39" s="9"/>
      <c r="L39" s="10">
        <f>'20-04'!$K39+('20-04'!$J39/90)</f>
        <v>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>
        <v>100</v>
      </c>
      <c r="K40" s="9"/>
      <c r="L40" s="10">
        <f>'20-04'!$K40+('20-04'!$J40/90)</f>
        <v>1.1111111111111112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/>
      <c r="J41" s="8">
        <v>350</v>
      </c>
      <c r="K41" s="9"/>
      <c r="L41" s="10">
        <f>'20-04'!$K41+('20-04'!$J41/90)</f>
        <v>3.8888888888888888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43" t="s">
        <v>6</v>
      </c>
      <c r="I42" s="40"/>
      <c r="J42" s="8">
        <v>130</v>
      </c>
      <c r="K42" s="9"/>
      <c r="L42" s="10">
        <f>'20-04'!$K42+('20-04'!$J42/90)</f>
        <v>1.4444444444444444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718</v>
      </c>
      <c r="J43" s="8">
        <v>-180</v>
      </c>
      <c r="K43" s="9">
        <v>10</v>
      </c>
      <c r="L43" s="10">
        <f>'20-04'!$K43+('20-04'!$J43/90)</f>
        <v>8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719</v>
      </c>
      <c r="J44" s="8">
        <v>-430</v>
      </c>
      <c r="K44" s="9">
        <v>10</v>
      </c>
      <c r="L44" s="10">
        <f>'20-04'!$K44+('20-04'!$J44/90)</f>
        <v>5.2222222222222223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720</v>
      </c>
      <c r="J45" s="8">
        <v>25</v>
      </c>
      <c r="K45" s="9"/>
      <c r="L45" s="10">
        <f>'20-04'!$K45+('20-04'!$J45/90)</f>
        <v>0.27777777777777779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33</v>
      </c>
      <c r="J46" s="8">
        <v>100</v>
      </c>
      <c r="K46" s="9"/>
      <c r="L46" s="10">
        <f>'20-04'!$K46+('20-04'!$J46/90)</f>
        <v>1.1111111111111112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389</v>
      </c>
      <c r="J47" s="8">
        <v>-220</v>
      </c>
      <c r="K47" s="9">
        <v>10</v>
      </c>
      <c r="L47" s="10">
        <f>'20-04'!$K47+('20-04'!$J47/90)</f>
        <v>7.5555555555555554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721</v>
      </c>
      <c r="J48" s="8">
        <v>-270</v>
      </c>
      <c r="K48" s="9">
        <v>20</v>
      </c>
      <c r="L48" s="10">
        <f>'20-04'!$K48+('20-04'!$J48/90)</f>
        <v>17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722</v>
      </c>
      <c r="J49" s="8">
        <v>-180</v>
      </c>
      <c r="K49" s="9">
        <v>10</v>
      </c>
      <c r="L49" s="10">
        <f>'20-04'!$K49+('20-04'!$J49/90)</f>
        <v>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723</v>
      </c>
      <c r="J50" s="8">
        <v>-180</v>
      </c>
      <c r="K50" s="9">
        <v>10</v>
      </c>
      <c r="L50" s="10">
        <f>'20-04'!$K50+('20-04'!$J50/90)</f>
        <v>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725</v>
      </c>
      <c r="J51" s="8">
        <v>-300</v>
      </c>
      <c r="K51" s="9"/>
      <c r="L51" s="10">
        <f>'20-04'!$K51+('20-04'!$J51/90)</f>
        <v>-3.3333333333333335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726</v>
      </c>
      <c r="J52" s="8">
        <v>-180</v>
      </c>
      <c r="K52" s="9">
        <v>70</v>
      </c>
      <c r="L52" s="10">
        <f>'20-04'!$K52+('20-04'!$J52/90)</f>
        <v>68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/>
      <c r="J53" s="8">
        <v>50</v>
      </c>
      <c r="K53" s="9"/>
      <c r="L53" s="10">
        <f>'20-04'!$K53+('20-04'!$J53/90)</f>
        <v>0.55555555555555558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727</v>
      </c>
      <c r="J54" s="8"/>
      <c r="K54" s="9">
        <v>-25</v>
      </c>
      <c r="L54" s="10">
        <f>'20-04'!$K54+('20-04'!$J54/90)</f>
        <v>-25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95</v>
      </c>
      <c r="J55" s="8"/>
      <c r="K55" s="9">
        <v>35</v>
      </c>
      <c r="L55" s="10">
        <f>'20-04'!$K55+('20-04'!$J55/90)</f>
        <v>35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95</v>
      </c>
      <c r="J56" s="8"/>
      <c r="K56" s="9">
        <v>-35</v>
      </c>
      <c r="L56" s="10">
        <f>'20-04'!$K56+('20-04'!$J56/90)</f>
        <v>-35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120</v>
      </c>
      <c r="K57" s="9"/>
      <c r="L57" s="10">
        <f>'20-04'!$K57+('20-04'!$J57/90)</f>
        <v>1.3333333333333333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728</v>
      </c>
      <c r="J58" s="8">
        <v>-675</v>
      </c>
      <c r="K58" s="9"/>
      <c r="L58" s="10">
        <f>'20-04'!$K58+('20-04'!$J58/90)</f>
        <v>-7.5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729</v>
      </c>
      <c r="J59" s="8">
        <v>420</v>
      </c>
      <c r="K59" s="9"/>
      <c r="L59" s="10">
        <f>'20-04'!$K59+('20-04'!$J59/90)</f>
        <v>4.666666666666667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730</v>
      </c>
      <c r="J60" s="8">
        <v>-135</v>
      </c>
      <c r="K60" s="9">
        <v>15</v>
      </c>
      <c r="L60" s="10">
        <f>'20-04'!$K60+('20-04'!$J60/90)</f>
        <v>13.5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320</v>
      </c>
      <c r="K61" s="9"/>
      <c r="L61" s="10">
        <f>'20-04'!$K61+('20-04'!$J61/90)</f>
        <v>3.5555555555555554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731</v>
      </c>
      <c r="J62" s="8"/>
      <c r="K62" s="9">
        <v>40</v>
      </c>
      <c r="L62" s="10">
        <f>'20-04'!$K62+('20-04'!$J62/90)</f>
        <v>40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270</v>
      </c>
      <c r="K63" s="9"/>
      <c r="L63" s="10">
        <f>'20-04'!$K63+('20-04'!$J63/90)</f>
        <v>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732</v>
      </c>
      <c r="J64" s="8">
        <v>575</v>
      </c>
      <c r="K64" s="9"/>
      <c r="L64" s="10">
        <f>'20-04'!$K64+('20-04'!$J64/90)</f>
        <v>6.3888888888888893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733</v>
      </c>
      <c r="J65" s="35">
        <v>-340</v>
      </c>
      <c r="K65" s="36">
        <v>10</v>
      </c>
      <c r="L65" s="37">
        <f>'20-04'!$K65+('20-04'!$J65/90)</f>
        <v>6.2222222222222223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734</v>
      </c>
      <c r="J66" s="38"/>
      <c r="K66" s="39">
        <v>15</v>
      </c>
      <c r="L66" s="37">
        <f>'20-04'!$K66+('20-04'!$J66/90)</f>
        <v>15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82</v>
      </c>
      <c r="J67" s="35"/>
      <c r="K67" s="36">
        <v>65</v>
      </c>
      <c r="L67" s="37">
        <f>'20-04'!$K67+('20-04'!$J67/90)</f>
        <v>65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735</v>
      </c>
      <c r="J68" s="38"/>
      <c r="K68" s="39">
        <v>100</v>
      </c>
      <c r="L68" s="37">
        <f>'20-04'!$K68+('20-04'!$J68/90)</f>
        <v>100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736</v>
      </c>
      <c r="J69" s="35">
        <v>-100</v>
      </c>
      <c r="K69" s="36">
        <v>10</v>
      </c>
      <c r="L69" s="37">
        <f>'20-04'!$K69+('20-04'!$J69/90)</f>
        <v>8.8888888888888893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737</v>
      </c>
      <c r="J70" s="35"/>
      <c r="K70" s="36">
        <v>-15</v>
      </c>
      <c r="L70" s="37">
        <f>'20-04'!$K70+('20-04'!$J70/90)</f>
        <v>-15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28</v>
      </c>
      <c r="I71" s="2" t="s">
        <v>738</v>
      </c>
      <c r="J71" s="8">
        <v>-300</v>
      </c>
      <c r="K71" s="9"/>
      <c r="L71" s="10">
        <f>'20-04'!$K71+('20-04'!$J71/90)</f>
        <v>-3.3333333333333335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739</v>
      </c>
      <c r="J72" s="8">
        <v>130</v>
      </c>
      <c r="K72" s="9"/>
      <c r="L72" s="10">
        <f>'20-04'!$K72+('20-04'!$J72/90)</f>
        <v>1.4444444444444444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737</v>
      </c>
      <c r="J73" s="8">
        <v>-180</v>
      </c>
      <c r="K73" s="9">
        <v>-60</v>
      </c>
      <c r="L73" s="10">
        <f>'20-04'!$K73+('20-04'!$J73/90)</f>
        <v>-62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740</v>
      </c>
      <c r="J74" s="8">
        <v>720</v>
      </c>
      <c r="K74" s="9"/>
      <c r="L74" s="10">
        <f>'20-04'!$K74+('20-04'!$J74/90)</f>
        <v>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407</v>
      </c>
      <c r="J75" s="8"/>
      <c r="K75" s="9">
        <v>516</v>
      </c>
      <c r="L75" s="10">
        <f>'20-04'!$K75+('20-04'!$J75/90)</f>
        <v>516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741</v>
      </c>
      <c r="J76" s="8"/>
      <c r="K76" s="9">
        <v>25</v>
      </c>
      <c r="L76" s="10">
        <f>'20-04'!$K76+('20-04'!$J76/90)</f>
        <v>25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742</v>
      </c>
      <c r="J77" s="8"/>
      <c r="K77" s="9">
        <v>12</v>
      </c>
      <c r="L77" s="10">
        <f>'20-04'!$K77+('20-04'!$J77/90)</f>
        <v>12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743</v>
      </c>
      <c r="J78" s="8">
        <v>250</v>
      </c>
      <c r="K78" s="9"/>
      <c r="L78" s="10">
        <f>'20-04'!$K78+('20-04'!$J78/90)</f>
        <v>2.7777777777777777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744</v>
      </c>
      <c r="J79" s="8">
        <v>-50</v>
      </c>
      <c r="K79" s="9">
        <v>-40</v>
      </c>
      <c r="L79" s="10">
        <f>'20-04'!$K79+('20-04'!$J79/90)</f>
        <v>-40.555555555555557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745</v>
      </c>
      <c r="J80" s="8">
        <v>120</v>
      </c>
      <c r="K80" s="9"/>
      <c r="L80" s="10">
        <f>'20-04'!$K80+('20-04'!$J80/90)</f>
        <v>1.3333333333333333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746</v>
      </c>
      <c r="J81" s="8">
        <v>50</v>
      </c>
      <c r="K81" s="9">
        <v>5</v>
      </c>
      <c r="L81" s="10">
        <f>'20-04'!$K81+('20-04'!$J81/90)</f>
        <v>5.5555555555555554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97</v>
      </c>
      <c r="J82" s="8">
        <v>200</v>
      </c>
      <c r="K82" s="9"/>
      <c r="L82" s="10">
        <f>'20-04'!$K82+('20-04'!$J82/90)</f>
        <v>2.2222222222222223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737</v>
      </c>
      <c r="J83" s="8"/>
      <c r="K83" s="9">
        <v>77</v>
      </c>
      <c r="L83" s="10">
        <f>'20-04'!$K83+('20-04'!$J83/90)</f>
        <v>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747</v>
      </c>
      <c r="J84" s="8">
        <v>200</v>
      </c>
      <c r="K84" s="9">
        <v>20</v>
      </c>
      <c r="L84" s="10">
        <f>'20-04'!$K84+('20-04'!$J84/90)</f>
        <v>22.222222222222221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132</v>
      </c>
      <c r="J85" s="8">
        <v>350</v>
      </c>
      <c r="K85" s="9"/>
      <c r="L85" s="10">
        <f>'20-04'!$K85+('20-04'!$J85/90)</f>
        <v>3.8888888888888888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56</v>
      </c>
      <c r="J86" s="8">
        <v>-90</v>
      </c>
      <c r="K86" s="9">
        <v>1</v>
      </c>
      <c r="L86" s="10">
        <f>'20-04'!$K86+('20-04'!$J86/90)</f>
        <v>0</v>
      </c>
      <c r="M86" s="3"/>
      <c r="N86" s="9" t="s">
        <v>118</v>
      </c>
      <c r="O86" s="9"/>
      <c r="P86" s="6">
        <v>2720</v>
      </c>
      <c r="Q86" s="9"/>
      <c r="R86" s="9"/>
      <c r="S86" s="17">
        <v>4020</v>
      </c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748</v>
      </c>
      <c r="J87" s="8">
        <v>150</v>
      </c>
      <c r="K87" s="9"/>
      <c r="L87" s="10">
        <f>'20-04'!$K87+('20-04'!$J87/90)</f>
        <v>1.6666666666666667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726</v>
      </c>
      <c r="J88" s="8"/>
      <c r="K88" s="9">
        <v>40</v>
      </c>
      <c r="L88" s="10">
        <f>'20-04'!$K88+('20-04'!$J88/90)</f>
        <v>40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123</v>
      </c>
      <c r="J89" s="8">
        <v>-500</v>
      </c>
      <c r="K89" s="9">
        <v>10</v>
      </c>
      <c r="L89" s="10">
        <f>'20-04'!$K89+('20-04'!$J89/90)</f>
        <v>4.4444444444444446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9</v>
      </c>
      <c r="L90" s="10">
        <f>'20-04'!$K90+('20-04'!$J90/90)</f>
        <v>9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749</v>
      </c>
      <c r="J91" s="8">
        <v>500</v>
      </c>
      <c r="K91" s="9"/>
      <c r="L91" s="10">
        <f>'20-04'!$K91+('20-04'!$J91/90)</f>
        <v>5.5555555555555554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750</v>
      </c>
      <c r="J92" s="8"/>
      <c r="K92" s="9">
        <v>300</v>
      </c>
      <c r="L92" s="10">
        <f>'20-04'!$K92+('20-04'!$J92/90)</f>
        <v>300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751</v>
      </c>
      <c r="J93" s="8"/>
      <c r="K93" s="9">
        <v>19</v>
      </c>
      <c r="L93" s="10">
        <f>'20-04'!$K93+('20-04'!$J93/90)</f>
        <v>19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138</v>
      </c>
      <c r="J94" s="8"/>
      <c r="K94" s="9">
        <v>5</v>
      </c>
      <c r="L94" s="10">
        <f>'20-04'!$K94+('20-04'!$J94/90)</f>
        <v>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752</v>
      </c>
      <c r="J95" s="8">
        <v>100</v>
      </c>
      <c r="K95" s="9">
        <v>20</v>
      </c>
      <c r="L95" s="10">
        <f>'20-04'!$K95+('20-04'!$J95/90)</f>
        <v>21.111111111111111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183</v>
      </c>
      <c r="J96" s="8">
        <v>250</v>
      </c>
      <c r="K96" s="9"/>
      <c r="L96" s="10">
        <f>'20-04'!$K96+('20-04'!$J96/90)</f>
        <v>2.7777777777777777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753</v>
      </c>
      <c r="J97" s="8">
        <v>585</v>
      </c>
      <c r="K97" s="9"/>
      <c r="L97" s="10">
        <f>'20-04'!$K97+('20-04'!$J97/90)</f>
        <v>6.5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129</v>
      </c>
      <c r="J98" s="8"/>
      <c r="K98" s="9">
        <v>22</v>
      </c>
      <c r="L98" s="10">
        <f>'20-04'!$K98+('20-04'!$J98/90)</f>
        <v>22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75</v>
      </c>
      <c r="J99" s="8">
        <v>100</v>
      </c>
      <c r="K99" s="9">
        <v>26</v>
      </c>
      <c r="L99" s="10">
        <f>'20-04'!$K99+('20-04'!$J99/90)</f>
        <v>27.111111111111111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754</v>
      </c>
      <c r="J100" s="8">
        <v>100</v>
      </c>
      <c r="K100" s="9"/>
      <c r="L100" s="10">
        <f>'20-04'!$K100+('20-04'!$J100/90)</f>
        <v>1.1111111111111112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755</v>
      </c>
      <c r="J101" s="8">
        <v>-90</v>
      </c>
      <c r="K101" s="9">
        <v>24</v>
      </c>
      <c r="L101" s="10">
        <f>'20-04'!$K101+('20-04'!$J101/90)</f>
        <v>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1</v>
      </c>
      <c r="L102" s="10">
        <f>'20-04'!$K102+('20-04'!$J102/90)</f>
        <v>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756</v>
      </c>
      <c r="J103" s="8">
        <v>225</v>
      </c>
      <c r="K103" s="9"/>
      <c r="L103" s="10">
        <f>'20-04'!$K103+('20-04'!$J103/90)</f>
        <v>2.5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757</v>
      </c>
      <c r="J104" s="8">
        <v>50</v>
      </c>
      <c r="K104" s="9"/>
      <c r="L104" s="10">
        <f>'20-04'!$K104+('20-04'!$J104/90)</f>
        <v>0.55555555555555558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143</v>
      </c>
      <c r="J105" s="8">
        <v>90</v>
      </c>
      <c r="K105" s="9">
        <v>6</v>
      </c>
      <c r="L105" s="10">
        <f>'20-04'!$K105+('20-04'!$J105/90)</f>
        <v>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214</v>
      </c>
      <c r="J106" s="8">
        <v>100</v>
      </c>
      <c r="K106" s="9">
        <v>20</v>
      </c>
      <c r="L106" s="10">
        <f>'20-04'!$K106+('20-04'!$J106/90)</f>
        <v>21.111111111111111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295</v>
      </c>
      <c r="J107" s="8">
        <v>400</v>
      </c>
      <c r="K107" s="9"/>
      <c r="L107" s="10">
        <f>'20-04'!$K107+('20-04'!$J107/90)</f>
        <v>4.4444444444444446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28</v>
      </c>
      <c r="I108" s="2" t="s">
        <v>437</v>
      </c>
      <c r="J108" s="8">
        <v>-300</v>
      </c>
      <c r="K108" s="9"/>
      <c r="L108" s="10">
        <f>'20-04'!$K108+('20-04'!$J108/90)</f>
        <v>-3.3333333333333335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147</v>
      </c>
      <c r="J109" s="8">
        <v>180</v>
      </c>
      <c r="K109" s="9"/>
      <c r="L109" s="10">
        <f>'20-04'!$K109+('20-04'!$J109/90)</f>
        <v>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295</v>
      </c>
      <c r="J110" s="8">
        <v>135</v>
      </c>
      <c r="K110" s="9"/>
      <c r="L110" s="10">
        <f>'20-04'!$K110+('20-04'!$J110/90)</f>
        <v>1.5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143</v>
      </c>
      <c r="J111" s="8">
        <v>-200</v>
      </c>
      <c r="K111" s="9">
        <v>10</v>
      </c>
      <c r="L111" s="10">
        <f>'20-04'!$K111+('20-04'!$J111/90)</f>
        <v>7.7777777777777777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758</v>
      </c>
      <c r="J112" s="8">
        <v>225</v>
      </c>
      <c r="K112" s="9"/>
      <c r="L112" s="10">
        <f>'20-04'!$K112+('20-04'!$J112/90)</f>
        <v>2.5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759</v>
      </c>
      <c r="J113" s="8">
        <v>360</v>
      </c>
      <c r="K113" s="9"/>
      <c r="L113" s="10">
        <f>'20-04'!$K113+('20-04'!$J113/90)</f>
        <v>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150</v>
      </c>
      <c r="K114" s="9"/>
      <c r="L114" s="10">
        <f>'20-04'!$K114+('20-04'!$J114/90)</f>
        <v>1.6666666666666667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760</v>
      </c>
      <c r="J115" s="8">
        <v>500</v>
      </c>
      <c r="K115" s="9"/>
      <c r="L115" s="10">
        <f>'20-04'!$K115+('20-04'!$J115/90)</f>
        <v>5.5555555555555554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761</v>
      </c>
      <c r="J116" s="8">
        <v>550</v>
      </c>
      <c r="K116" s="9"/>
      <c r="L116" s="10">
        <f>'20-04'!$K116+('20-04'!$J116/90)</f>
        <v>6.1111111111111107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362</v>
      </c>
      <c r="J117" s="8">
        <v>765</v>
      </c>
      <c r="K117" s="9"/>
      <c r="L117" s="10">
        <f>'20-04'!$K117+('20-04'!$J117/90)</f>
        <v>8.5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276</v>
      </c>
      <c r="J118" s="8">
        <v>250</v>
      </c>
      <c r="K118" s="9"/>
      <c r="L118" s="10">
        <f>'20-04'!$K118+('20-04'!$J118/90)</f>
        <v>2.7777777777777777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140</v>
      </c>
      <c r="J119" s="8">
        <v>200</v>
      </c>
      <c r="K119" s="9"/>
      <c r="L119" s="10">
        <f>'20-04'!$K119+('20-04'!$J119/90)</f>
        <v>2.2222222222222223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77</v>
      </c>
      <c r="J120" s="8">
        <v>270</v>
      </c>
      <c r="K120" s="9"/>
      <c r="L120" s="10">
        <f>'20-04'!$K120+('20-04'!$J120/90)</f>
        <v>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762</v>
      </c>
      <c r="J121" s="8">
        <v>400</v>
      </c>
      <c r="K121" s="9"/>
      <c r="L121" s="10">
        <f>'20-04'!$K121+('20-04'!$J121/90)</f>
        <v>4.4444444444444446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314</v>
      </c>
      <c r="J122" s="8">
        <v>-500</v>
      </c>
      <c r="K122" s="9">
        <v>10</v>
      </c>
      <c r="L122" s="10">
        <f>'20-04'!$K122+('20-04'!$J122/90)</f>
        <v>4.4444444444444446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81</v>
      </c>
      <c r="J123" s="8">
        <v>50</v>
      </c>
      <c r="K123" s="9"/>
      <c r="L123" s="10">
        <f>'20-04'!$K123+('20-04'!$J123/90)</f>
        <v>0.55555555555555558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763</v>
      </c>
      <c r="J124" s="8">
        <v>60</v>
      </c>
      <c r="K124" s="9"/>
      <c r="L124" s="10">
        <f>'20-04'!$K124+('20-04'!$J124/90)</f>
        <v>0.66666666666666663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-50</v>
      </c>
      <c r="K125" s="9">
        <v>4</v>
      </c>
      <c r="L125" s="10">
        <f>'20-04'!$K125+('20-04'!$J125/90)</f>
        <v>3.4444444444444446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765</v>
      </c>
      <c r="J126" s="8">
        <v>130</v>
      </c>
      <c r="K126" s="9"/>
      <c r="L126" s="10">
        <f>'20-04'!$K126+('20-04'!$J126/90)</f>
        <v>1.4444444444444444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764</v>
      </c>
      <c r="J127" s="8">
        <v>200</v>
      </c>
      <c r="K127" s="9"/>
      <c r="L127" s="10">
        <f>'20-04'!$K127+('20-04'!$J127/90)</f>
        <v>2.2222222222222223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409</v>
      </c>
      <c r="J128" s="8">
        <v>-100</v>
      </c>
      <c r="K128" s="9">
        <v>44</v>
      </c>
      <c r="L128" s="10">
        <f>'20-04'!$K128+('20-04'!$J128/90)</f>
        <v>42.888888888888886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157</v>
      </c>
      <c r="J129" s="8">
        <v>200</v>
      </c>
      <c r="K129" s="9"/>
      <c r="L129" s="10">
        <f>'20-04'!$K129+('20-04'!$J129/90)</f>
        <v>2.2222222222222223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766</v>
      </c>
      <c r="J130" s="8"/>
      <c r="K130" s="9">
        <v>61</v>
      </c>
      <c r="L130" s="10">
        <f>'20-04'!$K130+('20-04'!$J130/90)</f>
        <v>61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200</v>
      </c>
      <c r="K131" s="9"/>
      <c r="L131" s="10">
        <f>'20-04'!$K131+('20-04'!$J131/90)</f>
        <v>2.2222222222222223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95</v>
      </c>
      <c r="J132" s="8">
        <v>300</v>
      </c>
      <c r="K132" s="9">
        <v>22</v>
      </c>
      <c r="L132" s="10">
        <f>'20-04'!$K132+('20-04'!$J132/90)</f>
        <v>25.333333333333332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31</v>
      </c>
      <c r="J133" s="8">
        <v>-200</v>
      </c>
      <c r="K133" s="9">
        <v>5</v>
      </c>
      <c r="L133" s="10">
        <f>'20-04'!$K133+('20-04'!$J133/90)</f>
        <v>2.7777777777777777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95</v>
      </c>
      <c r="J134" s="8"/>
      <c r="K134" s="9">
        <v>-5</v>
      </c>
      <c r="L134" s="10">
        <f>'20-04'!$K134+('20-04'!$J134/90)</f>
        <v>-5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768</v>
      </c>
      <c r="J135" s="8">
        <v>-150</v>
      </c>
      <c r="K135" s="9">
        <v>5</v>
      </c>
      <c r="L135" s="10">
        <f>'20-04'!$K135+('20-04'!$J135/90)</f>
        <v>3.333333333333333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16</v>
      </c>
      <c r="J136" s="8">
        <v>-80</v>
      </c>
      <c r="K136" s="9">
        <v>38</v>
      </c>
      <c r="L136" s="10">
        <f>'20-04'!$K136+('20-04'!$J136/90)</f>
        <v>37.111111111111114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161</v>
      </c>
      <c r="J137" s="8">
        <v>450</v>
      </c>
      <c r="K137" s="9">
        <v>10</v>
      </c>
      <c r="L137" s="10">
        <f>'20-04'!$K137+('20-04'!$J137/90)</f>
        <v>15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651</v>
      </c>
      <c r="J138" s="8">
        <v>150</v>
      </c>
      <c r="K138" s="9">
        <v>1</v>
      </c>
      <c r="L138" s="10">
        <f>'20-04'!$K138+('20-04'!$J138/90)</f>
        <v>2.666666666666667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/>
      <c r="K139" s="9">
        <v>-10</v>
      </c>
      <c r="L139" s="10">
        <f>'20-04'!$K139+('20-04'!$J139/90)</f>
        <v>-10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769</v>
      </c>
      <c r="J140" s="8">
        <v>270</v>
      </c>
      <c r="K140" s="9">
        <v>10</v>
      </c>
      <c r="L140" s="10">
        <f>'20-04'!$K140+('20-04'!$J140/90)</f>
        <v>13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43</v>
      </c>
      <c r="J141" s="8"/>
      <c r="K141" s="9">
        <v>-20</v>
      </c>
      <c r="L141" s="10">
        <f>'20-04'!$K141+('20-04'!$J141/90)</f>
        <v>-20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770</v>
      </c>
      <c r="J142" s="8"/>
      <c r="K142" s="9">
        <v>-10</v>
      </c>
      <c r="L142" s="10">
        <f>'20-04'!$K142+('20-04'!$J142/90)</f>
        <v>-10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'20-04'!$K143+('20-04'!$J143/90)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 t="s">
        <v>343</v>
      </c>
      <c r="J144" s="8">
        <v>240</v>
      </c>
      <c r="K144" s="9"/>
      <c r="L144" s="10">
        <f>'20-04'!$K144+('20-04'!$J144/90)</f>
        <v>2.6666666666666665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56</v>
      </c>
      <c r="J145" s="8">
        <v>-10</v>
      </c>
      <c r="K145" s="9"/>
      <c r="L145" s="10">
        <f>'20-04'!$K145+('20-04'!$J145/90)</f>
        <v>-0.1111111111111111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 t="s">
        <v>73</v>
      </c>
      <c r="J146" s="8">
        <v>-400</v>
      </c>
      <c r="K146" s="9">
        <v>10</v>
      </c>
      <c r="L146" s="10">
        <f>'20-04'!$K146+('20-04'!$J146/90)</f>
        <v>5.5555555555555554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 t="s">
        <v>772</v>
      </c>
      <c r="J147" s="8"/>
      <c r="K147" s="9">
        <v>4</v>
      </c>
      <c r="L147" s="10">
        <f>'20-04'!$K147+('20-04'!$J147/90)</f>
        <v>4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 t="s">
        <v>774</v>
      </c>
      <c r="J148" s="8">
        <v>50</v>
      </c>
      <c r="K148" s="9"/>
      <c r="L148" s="10">
        <f>'20-04'!$K148+('20-04'!$J148/90)</f>
        <v>0.55555555555555558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 t="s">
        <v>776</v>
      </c>
      <c r="J149" s="8">
        <v>-200</v>
      </c>
      <c r="K149" s="9"/>
      <c r="L149" s="10">
        <f>'20-04'!$K149+('20-04'!$J149/90)</f>
        <v>-2.2222222222222223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 t="s">
        <v>134</v>
      </c>
      <c r="J150" s="8">
        <v>-360</v>
      </c>
      <c r="K150" s="9">
        <v>10</v>
      </c>
      <c r="L150" s="10">
        <f>'20-04'!$K150+('20-04'!$J150/90)</f>
        <v>6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'20-04'!$K151+('20-04'!$J151/90)</f>
        <v>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'20-04'!$K152+('20-04'!$J152/90)</f>
        <v>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'20-04'!$K153+('20-04'!$J153/90)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'20-04'!$K154+('20-04'!$J154/90)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'20-04'!$K155+('20-04'!$J155/90)</f>
        <v>0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/>
      <c r="L156" s="10">
        <f>'20-04'!$K156+('20-04'!$J156/90)</f>
        <v>0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07AF-08E7-477C-A547-5ADC57EAD382}">
  <sheetPr codeName="Sheet21">
    <pageSetUpPr fitToPage="1"/>
  </sheetPr>
  <dimension ref="A1:Z121"/>
  <sheetViews>
    <sheetView rightToLeft="1" topLeftCell="A109" workbookViewId="0">
      <selection activeCell="A121" sqref="A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-100</v>
      </c>
      <c r="K1" s="3">
        <f t="shared" si="0"/>
        <v>125</v>
      </c>
      <c r="L1" s="3">
        <f t="shared" si="0"/>
        <v>123.88888888888891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5</v>
      </c>
      <c r="L3" s="10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-50</v>
      </c>
      <c r="K4" s="9"/>
      <c r="L4" s="10">
        <f t="shared" si="1"/>
        <v>-0.55555555555555558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40</v>
      </c>
      <c r="L5" s="10">
        <f t="shared" si="1"/>
        <v>40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5</v>
      </c>
      <c r="L6" s="10">
        <f t="shared" si="1"/>
        <v>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-100</v>
      </c>
      <c r="K7" s="9"/>
      <c r="L7" s="10">
        <f t="shared" si="1"/>
        <v>-1.1111111111111112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300</v>
      </c>
      <c r="K8" s="9"/>
      <c r="L8" s="10">
        <f t="shared" si="1"/>
        <v>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40</v>
      </c>
      <c r="I9" s="2" t="s">
        <v>95</v>
      </c>
      <c r="J9" s="8"/>
      <c r="K9" s="9">
        <v>-15</v>
      </c>
      <c r="L9" s="10">
        <f t="shared" si="1"/>
        <v>-15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154</v>
      </c>
      <c r="J10" s="8">
        <v>-270</v>
      </c>
      <c r="K10" s="9">
        <v>10</v>
      </c>
      <c r="L10" s="10">
        <f t="shared" si="1"/>
        <v>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777</v>
      </c>
      <c r="J11" s="8"/>
      <c r="K11" s="9">
        <v>80</v>
      </c>
      <c r="L11" s="10">
        <f t="shared" si="1"/>
        <v>80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33</v>
      </c>
      <c r="J12" s="8">
        <v>20</v>
      </c>
      <c r="K12" s="9"/>
      <c r="L12" s="10">
        <f t="shared" si="1"/>
        <v>0.22222222222222221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95</v>
      </c>
      <c r="J13" s="8"/>
      <c r="K13" s="9">
        <v>795</v>
      </c>
      <c r="L13" s="10">
        <f t="shared" si="1"/>
        <v>795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40</v>
      </c>
      <c r="I14" s="2" t="s">
        <v>95</v>
      </c>
      <c r="J14" s="8"/>
      <c r="K14" s="9">
        <v>-795</v>
      </c>
      <c r="L14" s="10">
        <f t="shared" si="1"/>
        <v>-795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40</v>
      </c>
      <c r="I15" s="2" t="s">
        <v>57</v>
      </c>
      <c r="J15" s="8">
        <v>300</v>
      </c>
      <c r="K15" s="9"/>
      <c r="L15" s="10">
        <f t="shared" si="1"/>
        <v>3.3333333333333335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28</v>
      </c>
      <c r="I16" s="2" t="s">
        <v>99</v>
      </c>
      <c r="J16" s="8">
        <v>-300</v>
      </c>
      <c r="K16" s="9"/>
      <c r="L16" s="10">
        <f t="shared" si="1"/>
        <v>-3.3333333333333335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709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SUM('21-04'!$J$22:$J$121)</f>
        <v>1780</v>
      </c>
      <c r="K20" s="3">
        <f>SUM('21-04'!$K$22:$K$121)</f>
        <v>-2426</v>
      </c>
      <c r="L20" s="3">
        <f>SUM('21-04'!$L$22:$L$121)</f>
        <v>-2406.2222222222217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21</v>
      </c>
      <c r="F22" s="16">
        <f t="shared" ref="F22:F26" si="3">D22*E22</f>
        <v>105</v>
      </c>
      <c r="G22" s="7"/>
      <c r="H22" s="7" t="s">
        <v>6</v>
      </c>
      <c r="I22" s="2"/>
      <c r="J22" s="8">
        <v>-260</v>
      </c>
      <c r="K22" s="9">
        <v>10</v>
      </c>
      <c r="L22" s="10">
        <f>'21-04'!$K22+('21-04'!$J22/90)</f>
        <v>7.1111111111111107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19</v>
      </c>
      <c r="S22" s="16">
        <f t="shared" ref="S22:S26" si="5">Q22*R22</f>
        <v>95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11</v>
      </c>
      <c r="C23" s="14">
        <f t="shared" si="2"/>
        <v>55</v>
      </c>
      <c r="D23" s="15">
        <v>10</v>
      </c>
      <c r="E23" s="1">
        <v>39</v>
      </c>
      <c r="F23" s="16">
        <f t="shared" si="3"/>
        <v>390</v>
      </c>
      <c r="G23" s="7"/>
      <c r="H23" s="7" t="s">
        <v>6</v>
      </c>
      <c r="I23" s="40" t="s">
        <v>775</v>
      </c>
      <c r="J23" s="8">
        <v>400</v>
      </c>
      <c r="K23" s="9"/>
      <c r="L23" s="10">
        <f>'21-04'!$K23+('21-04'!$J23/90)</f>
        <v>4.4444444444444446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47</v>
      </c>
      <c r="S23" s="16">
        <f t="shared" si="5"/>
        <v>470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53</v>
      </c>
      <c r="C24" s="14">
        <f t="shared" si="2"/>
        <v>530</v>
      </c>
      <c r="D24" s="15">
        <v>20</v>
      </c>
      <c r="E24" s="1">
        <v>6</v>
      </c>
      <c r="F24" s="16">
        <f t="shared" si="3"/>
        <v>120</v>
      </c>
      <c r="G24" s="7"/>
      <c r="H24" s="7" t="s">
        <v>6</v>
      </c>
      <c r="I24" s="2"/>
      <c r="J24" s="8">
        <v>40</v>
      </c>
      <c r="K24" s="9"/>
      <c r="L24" s="10">
        <f>'21-04'!$K24+('21-04'!$J24/90)</f>
        <v>0.44444444444444442</v>
      </c>
      <c r="M24" s="3"/>
      <c r="N24" s="13">
        <v>10</v>
      </c>
      <c r="O24" s="1">
        <v>77</v>
      </c>
      <c r="P24" s="14">
        <f t="shared" si="4"/>
        <v>770</v>
      </c>
      <c r="Q24" s="15">
        <v>20</v>
      </c>
      <c r="R24" s="1">
        <v>29</v>
      </c>
      <c r="S24" s="16">
        <f t="shared" si="5"/>
        <v>580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40"/>
      <c r="J25" s="8">
        <v>200</v>
      </c>
      <c r="K25" s="9"/>
      <c r="L25" s="10">
        <f>'21-04'!$K25+('21-04'!$J25/90)</f>
        <v>2.2222222222222223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89</v>
      </c>
      <c r="F26" s="16">
        <f t="shared" si="3"/>
        <v>8900</v>
      </c>
      <c r="G26" s="7"/>
      <c r="H26" s="7" t="s">
        <v>6</v>
      </c>
      <c r="I26" s="41"/>
      <c r="J26" s="8">
        <v>70</v>
      </c>
      <c r="K26" s="9"/>
      <c r="L26" s="10">
        <f>'21-04'!$K26+('21-04'!$J26/90)</f>
        <v>0.77777777777777779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95</v>
      </c>
      <c r="S26" s="16">
        <f t="shared" si="5"/>
        <v>9500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24</v>
      </c>
      <c r="C27" s="14">
        <f t="shared" si="2"/>
        <v>2400</v>
      </c>
      <c r="D27" s="12" t="s">
        <v>11</v>
      </c>
      <c r="E27" s="12"/>
      <c r="F27" s="17">
        <f>SUM(F22:F26)</f>
        <v>9715</v>
      </c>
      <c r="G27" s="7"/>
      <c r="H27" s="7" t="s">
        <v>6</v>
      </c>
      <c r="I27" s="2" t="s">
        <v>778</v>
      </c>
      <c r="J27" s="8"/>
      <c r="K27" s="9">
        <v>40</v>
      </c>
      <c r="L27" s="10">
        <f>'21-04'!$K27+('21-04'!$J27/90)</f>
        <v>40</v>
      </c>
      <c r="M27" s="3"/>
      <c r="N27" s="13">
        <v>100</v>
      </c>
      <c r="O27" s="1">
        <v>37</v>
      </c>
      <c r="P27" s="14">
        <f t="shared" si="4"/>
        <v>3700</v>
      </c>
      <c r="Q27" s="12" t="s">
        <v>11</v>
      </c>
      <c r="R27" s="12"/>
      <c r="S27" s="17">
        <f>SUM(S22:S26)</f>
        <v>10695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3546</v>
      </c>
      <c r="D28" s="1"/>
      <c r="E28" s="1"/>
      <c r="F28" s="1"/>
      <c r="G28" s="1"/>
      <c r="H28" s="7" t="s">
        <v>6</v>
      </c>
      <c r="I28" s="2" t="s">
        <v>779</v>
      </c>
      <c r="J28" s="8">
        <v>60</v>
      </c>
      <c r="K28" s="9"/>
      <c r="L28" s="10">
        <f>'21-04'!$K28+('21-04'!$J28/90)</f>
        <v>0.66666666666666663</v>
      </c>
      <c r="M28" s="3"/>
      <c r="N28" s="12" t="s">
        <v>11</v>
      </c>
      <c r="O28" s="12"/>
      <c r="P28" s="6">
        <f>SUM(P22:P27)</f>
        <v>4726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6280</v>
      </c>
      <c r="G29" s="1"/>
      <c r="H29" s="7" t="s">
        <v>6</v>
      </c>
      <c r="I29" s="2"/>
      <c r="J29" s="8">
        <v>-300</v>
      </c>
      <c r="K29" s="9">
        <v>80</v>
      </c>
      <c r="L29" s="10">
        <f>'21-04'!$K29+('21-04'!$J29/90)</f>
        <v>76.666666666666671</v>
      </c>
      <c r="M29" s="3"/>
      <c r="N29" s="1"/>
      <c r="O29" s="1"/>
      <c r="P29" s="18"/>
      <c r="Q29" s="237" t="s">
        <v>21</v>
      </c>
      <c r="R29" s="238"/>
      <c r="S29" s="17">
        <f>SUM('21-04'!$J$22:$J$121)</f>
        <v>1780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2642</v>
      </c>
      <c r="D30" s="1"/>
      <c r="E30" s="1"/>
      <c r="F30" s="8"/>
      <c r="G30" s="1"/>
      <c r="H30" s="7" t="s">
        <v>6</v>
      </c>
      <c r="I30" s="40"/>
      <c r="J30" s="8"/>
      <c r="K30" s="9">
        <v>180</v>
      </c>
      <c r="L30" s="10">
        <f>'21-04'!$K30+('21-04'!$J30/90)</f>
        <v>180</v>
      </c>
      <c r="M30" s="3"/>
      <c r="N30" s="237" t="s">
        <v>23</v>
      </c>
      <c r="O30" s="238"/>
      <c r="P30" s="6">
        <f>SUM('21-04'!$K$22:$K$121)</f>
        <v>-2426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/>
      <c r="J31" s="8"/>
      <c r="K31" s="9">
        <v>25</v>
      </c>
      <c r="L31" s="10">
        <f>'21-04'!$K31+('21-04'!$J31/90)</f>
        <v>25</v>
      </c>
      <c r="M31" s="3"/>
      <c r="N31" s="1"/>
      <c r="O31" s="1"/>
      <c r="P31" s="18"/>
      <c r="Q31" s="12" t="s">
        <v>25</v>
      </c>
      <c r="R31" s="12"/>
      <c r="S31" s="17">
        <f>S27-S29-F27</f>
        <v>-800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57</v>
      </c>
      <c r="J32" s="8">
        <v>2000</v>
      </c>
      <c r="K32" s="9"/>
      <c r="L32" s="10">
        <f>'21-04'!$K32+('21-04'!$J32/90)</f>
        <v>22.222222222222221</v>
      </c>
      <c r="M32" s="3"/>
      <c r="N32" s="12" t="s">
        <v>25</v>
      </c>
      <c r="O32" s="12"/>
      <c r="P32" s="6">
        <f>P28-P30-C28</f>
        <v>3606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2" t="s">
        <v>648</v>
      </c>
      <c r="J33" s="8">
        <v>-2000</v>
      </c>
      <c r="K33" s="9"/>
      <c r="L33" s="10">
        <f>'21-04'!$K33+('21-04'!$J33/90)</f>
        <v>-22.222222222222221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578</v>
      </c>
      <c r="J34" s="8"/>
      <c r="K34" s="9">
        <v>14</v>
      </c>
      <c r="L34" s="10">
        <f>'21-04'!$K34+('21-04'!$J34/90)</f>
        <v>14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176</v>
      </c>
      <c r="J35" s="8"/>
      <c r="K35" s="9">
        <v>-10</v>
      </c>
      <c r="L35" s="10">
        <f>'21-04'!$K35+('21-04'!$J35/90)</f>
        <v>-10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780</v>
      </c>
      <c r="J36" s="8">
        <v>-250</v>
      </c>
      <c r="K36" s="9">
        <v>5</v>
      </c>
      <c r="L36" s="10">
        <f>'21-04'!$K36+('21-04'!$J36/90)</f>
        <v>2.2222222222222223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/>
      <c r="J37" s="8">
        <v>100</v>
      </c>
      <c r="K37" s="9"/>
      <c r="L37" s="10">
        <f>'21-04'!$K37+('21-04'!$J37/90)</f>
        <v>1.1111111111111112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/>
      <c r="J38" s="8">
        <v>130</v>
      </c>
      <c r="K38" s="9"/>
      <c r="L38" s="10">
        <f>'21-04'!$K38+('21-04'!$J38/90)</f>
        <v>1.4444444444444444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71</v>
      </c>
      <c r="J39" s="8">
        <v>100</v>
      </c>
      <c r="K39" s="9"/>
      <c r="L39" s="10">
        <f>'21-04'!$K39+('21-04'!$J39/90)</f>
        <v>1.1111111111111112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>
        <v>70</v>
      </c>
      <c r="K40" s="9"/>
      <c r="L40" s="10">
        <f>'21-04'!$K40+('21-04'!$J40/90)</f>
        <v>0.77777777777777779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778</v>
      </c>
      <c r="J41" s="8">
        <v>-600</v>
      </c>
      <c r="K41" s="9">
        <v>20</v>
      </c>
      <c r="L41" s="10">
        <f>'21-04'!$K41+('21-04'!$J41/90)</f>
        <v>13.333333333333332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229</v>
      </c>
      <c r="J42" s="8">
        <v>-200</v>
      </c>
      <c r="K42" s="9">
        <v>-50</v>
      </c>
      <c r="L42" s="10">
        <f>'21-04'!$K42+('21-04'!$J42/90)</f>
        <v>-52.222222222222221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121</v>
      </c>
      <c r="J43" s="8">
        <v>100</v>
      </c>
      <c r="K43" s="9"/>
      <c r="L43" s="10">
        <f>'21-04'!$K43+('21-04'!$J43/90)</f>
        <v>1.1111111111111112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781</v>
      </c>
      <c r="J44" s="8">
        <v>-500</v>
      </c>
      <c r="K44" s="9">
        <v>10</v>
      </c>
      <c r="L44" s="10">
        <f>'21-04'!$K44+('21-04'!$J44/90)</f>
        <v>4.4444444444444446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73</v>
      </c>
      <c r="J45" s="8"/>
      <c r="K45" s="9">
        <v>5</v>
      </c>
      <c r="L45" s="10">
        <f>'21-04'!$K45+('21-04'!$J45/90)</f>
        <v>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782</v>
      </c>
      <c r="J46" s="8">
        <v>250</v>
      </c>
      <c r="K46" s="9">
        <v>20</v>
      </c>
      <c r="L46" s="10">
        <f>'21-04'!$K46+('21-04'!$J46/90)</f>
        <v>22.777777777777779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73</v>
      </c>
      <c r="J47" s="8"/>
      <c r="K47" s="9">
        <v>160</v>
      </c>
      <c r="L47" s="10">
        <f>'21-04'!$K47+('21-04'!$J47/90)</f>
        <v>160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783</v>
      </c>
      <c r="J48" s="8">
        <v>-50</v>
      </c>
      <c r="K48" s="9">
        <v>5</v>
      </c>
      <c r="L48" s="10">
        <f>'21-04'!$K48+('21-04'!$J48/90)</f>
        <v>4.4444444444444446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771</v>
      </c>
      <c r="J49" s="8"/>
      <c r="K49" s="9">
        <v>-70</v>
      </c>
      <c r="L49" s="10">
        <f>'21-04'!$K49+('21-04'!$J49/90)</f>
        <v>-70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783</v>
      </c>
      <c r="J50" s="8">
        <v>360</v>
      </c>
      <c r="K50" s="9"/>
      <c r="L50" s="10">
        <f>'21-04'!$K50+('21-04'!$J50/90)</f>
        <v>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750</v>
      </c>
      <c r="J51" s="8">
        <v>-300</v>
      </c>
      <c r="K51" s="9">
        <v>245</v>
      </c>
      <c r="L51" s="10">
        <f>'21-04'!$K51+('21-04'!$J51/90)</f>
        <v>241.66666666666666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784</v>
      </c>
      <c r="J52" s="8"/>
      <c r="K52" s="9">
        <v>100</v>
      </c>
      <c r="L52" s="10">
        <f>'21-04'!$K52+('21-04'!$J52/90)</f>
        <v>100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103</v>
      </c>
      <c r="J53" s="8">
        <v>-100</v>
      </c>
      <c r="K53" s="9">
        <v>10</v>
      </c>
      <c r="L53" s="10">
        <f>'21-04'!$K53+('21-04'!$J53/90)</f>
        <v>8.8888888888888893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350</v>
      </c>
      <c r="J54" s="8">
        <v>200</v>
      </c>
      <c r="K54" s="9"/>
      <c r="L54" s="10">
        <f>'21-04'!$K54+('21-04'!$J54/90)</f>
        <v>2.2222222222222223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195</v>
      </c>
      <c r="J55" s="8">
        <v>200</v>
      </c>
      <c r="K55" s="9"/>
      <c r="L55" s="10">
        <f>'21-04'!$K55+('21-04'!$J55/90)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195</v>
      </c>
      <c r="J56" s="8">
        <v>-100</v>
      </c>
      <c r="K56" s="9">
        <v>10</v>
      </c>
      <c r="L56" s="10">
        <f>'21-04'!$K56+('21-04'!$J56/90)</f>
        <v>8.8888888888888893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785</v>
      </c>
      <c r="J57" s="8"/>
      <c r="K57" s="9">
        <v>14</v>
      </c>
      <c r="L57" s="10">
        <f>'21-04'!$K57+('21-04'!$J57/90)</f>
        <v>14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31</v>
      </c>
      <c r="J58" s="8">
        <v>225</v>
      </c>
      <c r="K58" s="9"/>
      <c r="L58" s="10">
        <f>'21-04'!$K58+('21-04'!$J58/90)</f>
        <v>2.5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229</v>
      </c>
      <c r="J59" s="8">
        <v>-580</v>
      </c>
      <c r="K59" s="9"/>
      <c r="L59" s="10">
        <f>'21-04'!$K59+('21-04'!$J59/90)</f>
        <v>-6.4444444444444446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786</v>
      </c>
      <c r="J60" s="8">
        <v>350</v>
      </c>
      <c r="K60" s="9"/>
      <c r="L60" s="10">
        <f>'21-04'!$K60+('21-04'!$J60/90)</f>
        <v>3.8888888888888888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13</v>
      </c>
      <c r="J61" s="8">
        <v>140</v>
      </c>
      <c r="K61" s="9"/>
      <c r="L61" s="10">
        <f>'21-04'!$K61+('21-04'!$J61/90)</f>
        <v>1.5555555555555556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83</v>
      </c>
      <c r="J62" s="8"/>
      <c r="K62" s="9">
        <v>10</v>
      </c>
      <c r="L62" s="10">
        <f>'21-04'!$K62+('21-04'!$J62/90)</f>
        <v>10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787</v>
      </c>
      <c r="J63" s="8">
        <v>60</v>
      </c>
      <c r="K63" s="9"/>
      <c r="L63" s="10">
        <f>'21-04'!$K63+('21-04'!$J63/90)</f>
        <v>0.66666666666666663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788</v>
      </c>
      <c r="J64" s="8">
        <v>300</v>
      </c>
      <c r="K64" s="9"/>
      <c r="L64" s="10">
        <f>'21-04'!$K64+('21-04'!$J64/90)</f>
        <v>3.3333333333333335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719</v>
      </c>
      <c r="J65" s="35">
        <v>500</v>
      </c>
      <c r="K65" s="36"/>
      <c r="L65" s="37">
        <f>'21-04'!$K65+('21-04'!$J65/90)</f>
        <v>5.5555555555555554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16</v>
      </c>
      <c r="J66" s="38">
        <v>300</v>
      </c>
      <c r="K66" s="39">
        <v>30</v>
      </c>
      <c r="L66" s="37">
        <f>'21-04'!$K66+('21-04'!$J66/90)</f>
        <v>33.333333333333336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789</v>
      </c>
      <c r="J67" s="35"/>
      <c r="K67" s="36">
        <v>16</v>
      </c>
      <c r="L67" s="37">
        <f>'21-04'!$K67+('21-04'!$J67/90)</f>
        <v>16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-500</v>
      </c>
      <c r="K68" s="39">
        <v>10</v>
      </c>
      <c r="L68" s="37">
        <f>'21-04'!$K68+('21-04'!$J68/90)</f>
        <v>4.4444444444444446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</v>
      </c>
      <c r="J69" s="35"/>
      <c r="K69" s="36">
        <v>290</v>
      </c>
      <c r="L69" s="37">
        <f>'21-04'!$K69+('21-04'!$J69/90)</f>
        <v>290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95</v>
      </c>
      <c r="J70" s="35"/>
      <c r="K70" s="36">
        <v>-290</v>
      </c>
      <c r="L70" s="37">
        <f>'21-04'!$K70+('21-04'!$J70/90)</f>
        <v>-290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5</v>
      </c>
      <c r="L71" s="10">
        <f>'21-04'!$K71+('21-04'!$J71/90)</f>
        <v>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440</v>
      </c>
      <c r="J72" s="8"/>
      <c r="K72" s="9">
        <v>75</v>
      </c>
      <c r="L72" s="10">
        <f>'21-04'!$K72+('21-04'!$J72/90)</f>
        <v>75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300</v>
      </c>
      <c r="K73" s="9"/>
      <c r="L73" s="10">
        <f>'21-04'!$K73+('21-04'!$J73/90)</f>
        <v>3.3333333333333335</v>
      </c>
      <c r="M73" s="3"/>
      <c r="N73" s="9" t="s">
        <v>118</v>
      </c>
      <c r="O73" s="9"/>
      <c r="P73" s="6">
        <v>4515</v>
      </c>
      <c r="Q73" s="9"/>
      <c r="R73" s="9"/>
      <c r="S73" s="17">
        <v>10430</v>
      </c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790</v>
      </c>
      <c r="J74" s="8">
        <v>-225</v>
      </c>
      <c r="K74" s="9">
        <v>10</v>
      </c>
      <c r="L74" s="10">
        <f>'21-04'!$K74+('21-04'!$J74/90)</f>
        <v>7.5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100</v>
      </c>
      <c r="K75" s="9"/>
      <c r="L75" s="10">
        <f>'21-04'!$K75+('21-04'!$J75/90)</f>
        <v>1.1111111111111112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2</v>
      </c>
      <c r="L76" s="10">
        <f>'21-04'!$K76+('21-04'!$J76/90)</f>
        <v>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792</v>
      </c>
      <c r="J77" s="8">
        <v>585</v>
      </c>
      <c r="K77" s="9"/>
      <c r="L77" s="10">
        <f>'21-04'!$K77+('21-04'!$J77/90)</f>
        <v>6.5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793</v>
      </c>
      <c r="J78" s="8">
        <v>400</v>
      </c>
      <c r="K78" s="9"/>
      <c r="L78" s="10">
        <f>'21-04'!$K78+('21-04'!$J78/90)</f>
        <v>4.4444444444444446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260</v>
      </c>
      <c r="J79" s="8"/>
      <c r="K79" s="9">
        <v>130</v>
      </c>
      <c r="L79" s="10">
        <f>'21-04'!$K79+('21-04'!$J79/90)</f>
        <v>130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791</v>
      </c>
      <c r="J80" s="8"/>
      <c r="K80" s="9">
        <v>80</v>
      </c>
      <c r="L80" s="10">
        <f>'21-04'!$K80+('21-04'!$J80/90)</f>
        <v>80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404</v>
      </c>
      <c r="J81" s="8">
        <v>220</v>
      </c>
      <c r="K81" s="9"/>
      <c r="L81" s="10">
        <f>'21-04'!$K81+('21-04'!$J81/90)</f>
        <v>2.4444444444444446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208</v>
      </c>
      <c r="J82" s="8">
        <v>70</v>
      </c>
      <c r="K82" s="9"/>
      <c r="L82" s="10">
        <f>'21-04'!$K82+('21-04'!$J82/90)</f>
        <v>0.77777777777777779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43" t="s">
        <v>28</v>
      </c>
      <c r="I83" s="40" t="s">
        <v>339</v>
      </c>
      <c r="J83" s="8">
        <v>-50</v>
      </c>
      <c r="K83" s="9"/>
      <c r="L83" s="10">
        <f>'21-04'!$K83+('21-04'!$J83/90)</f>
        <v>-0.55555555555555558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43" t="s">
        <v>40</v>
      </c>
      <c r="I84" s="40" t="s">
        <v>794</v>
      </c>
      <c r="J84" s="8"/>
      <c r="K84" s="9">
        <v>-180</v>
      </c>
      <c r="L84" s="10">
        <f>'21-04'!$K84+('21-04'!$J84/90)</f>
        <v>-180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795</v>
      </c>
      <c r="J85" s="8"/>
      <c r="K85" s="9">
        <v>6</v>
      </c>
      <c r="L85" s="10">
        <f>'21-04'!$K85+('21-04'!$J85/90)</f>
        <v>6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183</v>
      </c>
      <c r="J86" s="8"/>
      <c r="K86" s="9">
        <v>5</v>
      </c>
      <c r="L86" s="10">
        <f>'21-04'!$K86+('21-04'!$J86/90)</f>
        <v>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673</v>
      </c>
      <c r="J87" s="8">
        <v>100</v>
      </c>
      <c r="K87" s="9"/>
      <c r="L87" s="10">
        <f>'21-04'!$K87+('21-04'!$J87/90)</f>
        <v>1.1111111111111112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154</v>
      </c>
      <c r="J88" s="8">
        <v>50</v>
      </c>
      <c r="K88" s="9"/>
      <c r="L88" s="10">
        <f>'21-04'!$K88+('21-04'!$J88/90)</f>
        <v>0.55555555555555558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792</v>
      </c>
      <c r="J89" s="8">
        <v>250</v>
      </c>
      <c r="K89" s="9"/>
      <c r="L89" s="10">
        <f>'21-04'!$K89+('21-04'!$J89/90)</f>
        <v>2.7777777777777777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229</v>
      </c>
      <c r="J90" s="8">
        <v>-600</v>
      </c>
      <c r="K90" s="9"/>
      <c r="L90" s="10">
        <f>'21-04'!$K90+('21-04'!$J90/90)</f>
        <v>-6.666666666666667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430</v>
      </c>
      <c r="J91" s="8"/>
      <c r="K91" s="9">
        <v>8</v>
      </c>
      <c r="L91" s="10">
        <f>'21-04'!$K91+('21-04'!$J91/90)</f>
        <v>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796</v>
      </c>
      <c r="J92" s="8">
        <v>-270</v>
      </c>
      <c r="K92" s="9">
        <v>15</v>
      </c>
      <c r="L92" s="10">
        <f>'21-04'!$K92+('21-04'!$J92/90)</f>
        <v>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797</v>
      </c>
      <c r="J93" s="8"/>
      <c r="K93" s="9">
        <v>60</v>
      </c>
      <c r="L93" s="10">
        <f>'21-04'!$K93+('21-04'!$J93/90)</f>
        <v>60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583</v>
      </c>
      <c r="J94" s="8">
        <v>225</v>
      </c>
      <c r="K94" s="9"/>
      <c r="L94" s="10">
        <f>'21-04'!$K94+('21-04'!$J94/90)</f>
        <v>2.5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10</v>
      </c>
      <c r="L95" s="10">
        <f>'21-04'!$K95+('21-04'!$J95/90)</f>
        <v>10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798</v>
      </c>
      <c r="J96" s="8">
        <v>-180</v>
      </c>
      <c r="K96" s="9">
        <v>35</v>
      </c>
      <c r="L96" s="10">
        <f>'21-04'!$K96+('21-04'!$J96/90)</f>
        <v>33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43" t="s">
        <v>40</v>
      </c>
      <c r="I97" s="40" t="s">
        <v>799</v>
      </c>
      <c r="J97" s="8">
        <v>-600</v>
      </c>
      <c r="K97" s="9"/>
      <c r="L97" s="10">
        <f>'21-04'!$K97+('21-04'!$J97/90)</f>
        <v>-6.666666666666667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800</v>
      </c>
      <c r="J98" s="8">
        <v>300</v>
      </c>
      <c r="K98" s="9"/>
      <c r="L98" s="10">
        <f>'21-04'!$K98+('21-04'!$J98/90)</f>
        <v>3.3333333333333335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5</v>
      </c>
      <c r="L99" s="10">
        <f>'21-04'!$K99+('21-04'!$J99/90)</f>
        <v>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-300</v>
      </c>
      <c r="K100" s="9">
        <v>5</v>
      </c>
      <c r="L100" s="10">
        <f>'21-04'!$K100+('21-04'!$J100/90)</f>
        <v>1.6666666666666665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279</v>
      </c>
      <c r="J101" s="8">
        <v>70</v>
      </c>
      <c r="K101" s="9"/>
      <c r="L101" s="10">
        <f>'21-04'!$K101+('21-04'!$J101/90)</f>
        <v>0.77777777777777779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801</v>
      </c>
      <c r="J102" s="8">
        <v>250</v>
      </c>
      <c r="K102" s="9"/>
      <c r="L102" s="10">
        <f>'21-04'!$K102+('21-04'!$J102/90)</f>
        <v>2.7777777777777777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802</v>
      </c>
      <c r="J103" s="8">
        <v>-130</v>
      </c>
      <c r="K103" s="9">
        <v>5</v>
      </c>
      <c r="L103" s="10">
        <f>'21-04'!$K103+('21-04'!$J103/90)</f>
        <v>3.5555555555555554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379</v>
      </c>
      <c r="J104" s="8"/>
      <c r="K104" s="9">
        <v>10</v>
      </c>
      <c r="L104" s="10">
        <f>'21-04'!$K104+('21-04'!$J104/90)</f>
        <v>10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63</v>
      </c>
      <c r="J105" s="8">
        <v>70</v>
      </c>
      <c r="K105" s="9"/>
      <c r="L105" s="10">
        <f>'21-04'!$K105+('21-04'!$J105/90)</f>
        <v>0.77777777777777779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759</v>
      </c>
      <c r="J106" s="8">
        <v>-270</v>
      </c>
      <c r="K106" s="9">
        <v>5</v>
      </c>
      <c r="L106" s="10">
        <f>'21-04'!$K106+('21-04'!$J106/90)</f>
        <v>2</v>
      </c>
      <c r="M106" s="3"/>
      <c r="N106" s="45"/>
      <c r="O106" s="9"/>
      <c r="P106" s="6"/>
      <c r="Q106" s="9"/>
      <c r="R106" s="9"/>
      <c r="S106" s="17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56</v>
      </c>
      <c r="J107" s="8">
        <v>200</v>
      </c>
      <c r="K107" s="9"/>
      <c r="L107" s="10">
        <f>'21-04'!$K107+('21-04'!$J107/90)</f>
        <v>2.2222222222222223</v>
      </c>
      <c r="M107" s="3"/>
      <c r="N107" s="45" t="s">
        <v>118</v>
      </c>
      <c r="O107" s="9"/>
      <c r="P107" s="6">
        <v>4726</v>
      </c>
      <c r="Q107" s="9"/>
      <c r="R107" s="9"/>
      <c r="S107" s="17">
        <v>10695</v>
      </c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43" t="s">
        <v>40</v>
      </c>
      <c r="I108" s="40" t="s">
        <v>799</v>
      </c>
      <c r="J108" s="8">
        <v>100</v>
      </c>
      <c r="K108" s="9"/>
      <c r="L108" s="10">
        <f>'21-04'!$K108+('21-04'!$J108/90)</f>
        <v>1.1111111111111112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528</v>
      </c>
      <c r="J109" s="8">
        <v>180</v>
      </c>
      <c r="K109" s="9">
        <v>5</v>
      </c>
      <c r="L109" s="10">
        <f>'21-04'!$K109+('21-04'!$J109/90)</f>
        <v>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694</v>
      </c>
      <c r="J110" s="8">
        <v>-270</v>
      </c>
      <c r="K110" s="9">
        <v>10</v>
      </c>
      <c r="L110" s="10">
        <f>'21-04'!$K110+('21-04'!$J110/90)</f>
        <v>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33</v>
      </c>
      <c r="J111" s="8">
        <v>50</v>
      </c>
      <c r="K111" s="9"/>
      <c r="L111" s="10">
        <f>'21-04'!$K111+('21-04'!$J111/90)</f>
        <v>0.55555555555555558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803</v>
      </c>
      <c r="J112" s="8">
        <v>-30</v>
      </c>
      <c r="K112" s="9">
        <v>25</v>
      </c>
      <c r="L112" s="10">
        <f>'21-04'!$K112+('21-04'!$J112/90)</f>
        <v>24.666666666666668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804</v>
      </c>
      <c r="J113" s="8">
        <v>320</v>
      </c>
      <c r="K113" s="9"/>
      <c r="L113" s="10">
        <f>'21-04'!$K113+('21-04'!$J113/90)</f>
        <v>3.5555555555555554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132</v>
      </c>
      <c r="J114" s="8">
        <v>300</v>
      </c>
      <c r="K114" s="9"/>
      <c r="L114" s="10">
        <f>'21-04'!$K114+('21-04'!$J114/90)</f>
        <v>3.3333333333333335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805</v>
      </c>
      <c r="J115" s="8">
        <v>180</v>
      </c>
      <c r="K115" s="9"/>
      <c r="L115" s="10">
        <f>'21-04'!$K115+('21-04'!$J115/90)</f>
        <v>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806</v>
      </c>
      <c r="J116" s="8">
        <v>170</v>
      </c>
      <c r="K116" s="9"/>
      <c r="L116" s="10">
        <f>'21-04'!$K116+('21-04'!$J116/90)</f>
        <v>1.8888888888888888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/>
      <c r="K117" s="9">
        <v>-2800</v>
      </c>
      <c r="L117" s="10">
        <f>'21-04'!$K117+('21-04'!$J117/90)</f>
        <v>-2800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2" t="s">
        <v>95</v>
      </c>
      <c r="J118" s="8">
        <v>-200</v>
      </c>
      <c r="K118" s="9"/>
      <c r="L118" s="10">
        <f>'21-04'!$K118+('21-04'!$J118/90)</f>
        <v>-2.2222222222222223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95</v>
      </c>
      <c r="J119" s="8"/>
      <c r="K119" s="9">
        <v>-871</v>
      </c>
      <c r="L119" s="10">
        <f>'21-04'!$K119+('21-04'!$J119/90)</f>
        <v>-871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25</v>
      </c>
      <c r="L120" s="10">
        <f>'21-04'!$K120+('21-04'!$J120/90)</f>
        <v>25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'21-04'!$K121+('21-04'!$J121/90)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8024-4D38-4C4A-AA92-4F69B859C683}">
  <sheetPr codeName="Sheet22">
    <pageSetUpPr fitToPage="1"/>
  </sheetPr>
  <dimension ref="A1:Z117"/>
  <sheetViews>
    <sheetView rightToLeft="1" topLeftCell="A78" workbookViewId="0">
      <selection activeCell="I91" sqref="I9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-630</v>
      </c>
      <c r="K1" s="3">
        <f t="shared" si="0"/>
        <v>305</v>
      </c>
      <c r="L1" s="3">
        <f t="shared" si="0"/>
        <v>297.99999999999994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29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808</v>
      </c>
      <c r="J4" s="8"/>
      <c r="K4" s="9">
        <v>200</v>
      </c>
      <c r="L4" s="10">
        <f t="shared" si="1"/>
        <v>200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10</v>
      </c>
      <c r="L5" s="10">
        <f t="shared" si="1"/>
        <v>10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-400</v>
      </c>
      <c r="K6" s="9"/>
      <c r="L6" s="10">
        <f t="shared" si="1"/>
        <v>-4.4444444444444446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130</v>
      </c>
      <c r="K7" s="9"/>
      <c r="L7" s="10">
        <f t="shared" si="1"/>
        <v>1.4444444444444444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809</v>
      </c>
      <c r="J8" s="8"/>
      <c r="K8" s="9">
        <v>30</v>
      </c>
      <c r="L8" s="10">
        <f t="shared" si="1"/>
        <v>30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299</v>
      </c>
      <c r="J9" s="8"/>
      <c r="K9" s="9">
        <v>165</v>
      </c>
      <c r="L9" s="10">
        <f t="shared" si="1"/>
        <v>165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-60</v>
      </c>
      <c r="K10" s="9">
        <v>-100</v>
      </c>
      <c r="L10" s="10">
        <f t="shared" si="1"/>
        <v>-100.66666666666667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773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SUM('22-04'!$J$22:$J$117)</f>
        <v>-6130</v>
      </c>
      <c r="K20" s="3">
        <f>SUM('22-04'!$K$22:$K$117)</f>
        <v>730</v>
      </c>
      <c r="L20" s="3">
        <f>SUM('22-04'!$L$22:$L$117)</f>
        <v>661.88888888888914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21</v>
      </c>
      <c r="F22" s="16">
        <f t="shared" ref="F22:F26" si="3">D22*E22</f>
        <v>105</v>
      </c>
      <c r="G22" s="7"/>
      <c r="H22" s="7" t="s">
        <v>6</v>
      </c>
      <c r="I22" s="2"/>
      <c r="J22" s="8"/>
      <c r="K22" s="9">
        <v>60</v>
      </c>
      <c r="L22" s="10">
        <f>'22-04'!$K22+('22-04'!$J22/90)</f>
        <v>60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15</v>
      </c>
      <c r="S22" s="16">
        <f t="shared" ref="S22:S26" si="5">Q22*R22</f>
        <v>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45</v>
      </c>
      <c r="F23" s="16">
        <f t="shared" si="3"/>
        <v>450</v>
      </c>
      <c r="G23" s="7"/>
      <c r="H23" s="7" t="s">
        <v>6</v>
      </c>
      <c r="I23" s="40" t="s">
        <v>807</v>
      </c>
      <c r="J23" s="8">
        <v>-90</v>
      </c>
      <c r="K23" s="9">
        <v>10</v>
      </c>
      <c r="L23" s="10">
        <f>'22-04'!$K23+('22-04'!$J23/90)</f>
        <v>9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8</v>
      </c>
      <c r="S23" s="16">
        <f t="shared" si="5"/>
        <v>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75</v>
      </c>
      <c r="C24" s="14">
        <f t="shared" si="2"/>
        <v>750</v>
      </c>
      <c r="D24" s="15">
        <v>20</v>
      </c>
      <c r="E24" s="1">
        <v>23</v>
      </c>
      <c r="F24" s="16">
        <f t="shared" si="3"/>
        <v>460</v>
      </c>
      <c r="G24" s="7"/>
      <c r="H24" s="7" t="s">
        <v>6</v>
      </c>
      <c r="I24" s="2"/>
      <c r="J24" s="8">
        <v>-225</v>
      </c>
      <c r="K24" s="9">
        <v>-55</v>
      </c>
      <c r="L24" s="10">
        <f>'22-04'!$K24+('22-04'!$J24/90)</f>
        <v>-57.5</v>
      </c>
      <c r="M24" s="3"/>
      <c r="N24" s="13">
        <v>10</v>
      </c>
      <c r="O24" s="1">
        <v>65</v>
      </c>
      <c r="P24" s="14">
        <f t="shared" si="4"/>
        <v>650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121</v>
      </c>
      <c r="J25" s="8">
        <v>350</v>
      </c>
      <c r="K25" s="9"/>
      <c r="L25" s="10">
        <f>'22-04'!$K25+('22-04'!$J25/90)</f>
        <v>3.8888888888888888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98</v>
      </c>
      <c r="F26" s="16">
        <f t="shared" si="3"/>
        <v>9800</v>
      </c>
      <c r="G26" s="7"/>
      <c r="H26" s="7" t="s">
        <v>6</v>
      </c>
      <c r="I26" s="41" t="s">
        <v>507</v>
      </c>
      <c r="J26" s="8">
        <v>-180</v>
      </c>
      <c r="K26" s="9">
        <v>10</v>
      </c>
      <c r="L26" s="10">
        <f>'22-04'!$K26+('22-04'!$J26/90)</f>
        <v>8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46</v>
      </c>
      <c r="S26" s="16">
        <f t="shared" si="5"/>
        <v>4600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10865</v>
      </c>
      <c r="G27" s="7"/>
      <c r="H27" s="7" t="s">
        <v>6</v>
      </c>
      <c r="I27" s="2" t="s">
        <v>810</v>
      </c>
      <c r="J27" s="8">
        <v>100</v>
      </c>
      <c r="K27" s="9"/>
      <c r="L27" s="10">
        <f>'22-04'!$K27+('22-04'!$J27/90)</f>
        <v>1.1111111111111112</v>
      </c>
      <c r="M27" s="3"/>
      <c r="N27" s="13">
        <v>100</v>
      </c>
      <c r="O27" s="1">
        <v>11</v>
      </c>
      <c r="P27" s="14">
        <f t="shared" si="4"/>
        <v>1100</v>
      </c>
      <c r="Q27" s="12" t="s">
        <v>11</v>
      </c>
      <c r="R27" s="12"/>
      <c r="S27" s="17">
        <f>SUM(S22:S26)</f>
        <v>4755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1425</v>
      </c>
      <c r="D28" s="1"/>
      <c r="E28" s="1"/>
      <c r="F28" s="1"/>
      <c r="G28" s="1"/>
      <c r="H28" s="7" t="s">
        <v>6</v>
      </c>
      <c r="I28" s="2" t="s">
        <v>95</v>
      </c>
      <c r="J28" s="8"/>
      <c r="K28" s="9">
        <v>250</v>
      </c>
      <c r="L28" s="10">
        <f>'22-04'!$K28+('22-04'!$J28/90)</f>
        <v>250</v>
      </c>
      <c r="M28" s="3"/>
      <c r="N28" s="12" t="s">
        <v>11</v>
      </c>
      <c r="O28" s="12"/>
      <c r="P28" s="6">
        <f>SUM(P22:P27)</f>
        <v>2155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1150</v>
      </c>
      <c r="G29" s="1"/>
      <c r="H29" s="7" t="s">
        <v>40</v>
      </c>
      <c r="I29" s="2" t="s">
        <v>95</v>
      </c>
      <c r="J29" s="8"/>
      <c r="K29" s="9">
        <v>-250</v>
      </c>
      <c r="L29" s="10">
        <f>'22-04'!$K29+('22-04'!$J29/90)</f>
        <v>-250</v>
      </c>
      <c r="M29" s="3"/>
      <c r="N29" s="1"/>
      <c r="O29" s="1"/>
      <c r="P29" s="18"/>
      <c r="Q29" s="237" t="s">
        <v>21</v>
      </c>
      <c r="R29" s="238"/>
      <c r="S29" s="17">
        <f>SUM('22-04'!$J$22:$J$117)</f>
        <v>-6130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-2121</v>
      </c>
      <c r="D30" s="1"/>
      <c r="E30" s="1"/>
      <c r="F30" s="8"/>
      <c r="G30" s="1"/>
      <c r="H30" s="7" t="s">
        <v>6</v>
      </c>
      <c r="I30" s="40"/>
      <c r="J30" s="8">
        <v>-360</v>
      </c>
      <c r="K30" s="9">
        <v>20</v>
      </c>
      <c r="L30" s="10">
        <f>'22-04'!$K30+('22-04'!$J30/90)</f>
        <v>16</v>
      </c>
      <c r="M30" s="3"/>
      <c r="N30" s="237" t="s">
        <v>23</v>
      </c>
      <c r="O30" s="238"/>
      <c r="P30" s="6">
        <f>SUM('22-04'!$K$22:$K$117)</f>
        <v>730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/>
      <c r="J31" s="8">
        <v>150</v>
      </c>
      <c r="K31" s="9"/>
      <c r="L31" s="10">
        <f>'22-04'!$K31+('22-04'!$J31/90)</f>
        <v>1.6666666666666667</v>
      </c>
      <c r="M31" s="3"/>
      <c r="N31" s="1"/>
      <c r="O31" s="1"/>
      <c r="P31" s="18"/>
      <c r="Q31" s="12" t="s">
        <v>25</v>
      </c>
      <c r="R31" s="12"/>
      <c r="S31" s="17">
        <f>S27-S29-F27</f>
        <v>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811</v>
      </c>
      <c r="J32" s="8">
        <v>50</v>
      </c>
      <c r="K32" s="9"/>
      <c r="L32" s="10">
        <f>'22-04'!$K32+('22-04'!$J32/90)</f>
        <v>0.55555555555555558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812</v>
      </c>
      <c r="J33" s="8">
        <v>600</v>
      </c>
      <c r="K33" s="9"/>
      <c r="L33" s="10">
        <f>'22-04'!$K33+('22-04'!$J33/90)</f>
        <v>6.666666666666667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813</v>
      </c>
      <c r="J34" s="8"/>
      <c r="K34" s="9">
        <v>250</v>
      </c>
      <c r="L34" s="10">
        <f>'22-04'!$K34+('22-04'!$J34/90)</f>
        <v>250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-250</v>
      </c>
      <c r="L35" s="10">
        <f>'22-04'!$K35+('22-04'!$J35/90)</f>
        <v>-250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95</v>
      </c>
      <c r="J36" s="8"/>
      <c r="K36" s="9">
        <v>110</v>
      </c>
      <c r="L36" s="10">
        <f>'22-04'!$K36+('22-04'!$J36/90)</f>
        <v>110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95</v>
      </c>
      <c r="J37" s="8">
        <v>-630</v>
      </c>
      <c r="K37" s="9">
        <v>-10</v>
      </c>
      <c r="L37" s="10">
        <f>'22-04'!$K37+('22-04'!$J37/90)</f>
        <v>-17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814</v>
      </c>
      <c r="J38" s="8"/>
      <c r="K38" s="9">
        <v>100</v>
      </c>
      <c r="L38" s="10">
        <f>'22-04'!$K38+('22-04'!$J38/90)</f>
        <v>100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 t="s">
        <v>834</v>
      </c>
      <c r="H39" s="7" t="s">
        <v>6</v>
      </c>
      <c r="I39" s="40" t="s">
        <v>815</v>
      </c>
      <c r="J39" s="8">
        <v>-650</v>
      </c>
      <c r="K39" s="9">
        <v>10</v>
      </c>
      <c r="L39" s="10">
        <f>'22-04'!$K39+('22-04'!$J39/90)</f>
        <v>2.7777777777777777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 t="s">
        <v>834</v>
      </c>
      <c r="H40" s="7" t="s">
        <v>6</v>
      </c>
      <c r="I40" s="40" t="s">
        <v>229</v>
      </c>
      <c r="J40" s="8"/>
      <c r="K40" s="9">
        <v>-30</v>
      </c>
      <c r="L40" s="10">
        <f>'22-04'!$K40+('22-04'!$J40/90)</f>
        <v>-30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/>
      <c r="J41" s="8">
        <v>-45</v>
      </c>
      <c r="K41" s="9">
        <v>10</v>
      </c>
      <c r="L41" s="10">
        <f>'22-04'!$K41+('22-04'!$J41/90)</f>
        <v>9.5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/>
      <c r="J42" s="8">
        <v>-100</v>
      </c>
      <c r="K42" s="9">
        <v>10</v>
      </c>
      <c r="L42" s="10">
        <f>'22-04'!$K42+('22-04'!$J42/90)</f>
        <v>8.8888888888888893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110</v>
      </c>
      <c r="L43" s="10">
        <f>'22-04'!$K43+('22-04'!$J43/90)</f>
        <v>110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/>
      <c r="J44" s="8">
        <v>-180</v>
      </c>
      <c r="K44" s="9">
        <v>10</v>
      </c>
      <c r="L44" s="10">
        <f>'22-04'!$K44+('22-04'!$J44/90)</f>
        <v>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164</v>
      </c>
      <c r="J45" s="8">
        <v>-300</v>
      </c>
      <c r="K45" s="9">
        <v>10</v>
      </c>
      <c r="L45" s="10">
        <f>'22-04'!$K45+('22-04'!$J45/90)</f>
        <v>6.6666666666666661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371</v>
      </c>
      <c r="J46" s="8">
        <v>135</v>
      </c>
      <c r="K46" s="9"/>
      <c r="L46" s="10">
        <f>'22-04'!$K46+('22-04'!$J46/90)</f>
        <v>1.5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816</v>
      </c>
      <c r="J47" s="8">
        <v>300</v>
      </c>
      <c r="K47" s="9"/>
      <c r="L47" s="10">
        <f>'22-04'!$K47+('22-04'!$J47/90)</f>
        <v>3.3333333333333335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/>
      <c r="J48" s="8"/>
      <c r="K48" s="9">
        <v>24</v>
      </c>
      <c r="L48" s="10">
        <f>'22-04'!$K48+('22-04'!$J48/90)</f>
        <v>24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817</v>
      </c>
      <c r="J49" s="8">
        <v>720</v>
      </c>
      <c r="K49" s="9"/>
      <c r="L49" s="10">
        <f>'22-04'!$K49+('22-04'!$J49/90)</f>
        <v>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28</v>
      </c>
      <c r="I50" s="40" t="s">
        <v>818</v>
      </c>
      <c r="J50" s="8"/>
      <c r="K50" s="9">
        <v>-200</v>
      </c>
      <c r="L50" s="10">
        <f>'22-04'!$K50+('22-04'!$J50/90)</f>
        <v>-200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819</v>
      </c>
      <c r="J51" s="8"/>
      <c r="K51" s="9">
        <v>16</v>
      </c>
      <c r="L51" s="10">
        <f>'22-04'!$K51+('22-04'!$J51/90)</f>
        <v>16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470</v>
      </c>
      <c r="J52" s="8"/>
      <c r="K52" s="9">
        <v>13</v>
      </c>
      <c r="L52" s="10">
        <f>'22-04'!$K52+('22-04'!$J52/90)</f>
        <v>13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820</v>
      </c>
      <c r="J53" s="8">
        <v>-450</v>
      </c>
      <c r="K53" s="9">
        <v>10</v>
      </c>
      <c r="L53" s="10">
        <f>'22-04'!$K53+('22-04'!$J53/90)</f>
        <v>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/>
      <c r="J54" s="8">
        <v>120</v>
      </c>
      <c r="K54" s="9"/>
      <c r="L54" s="10">
        <f>'22-04'!$K54+('22-04'!$J54/90)</f>
        <v>1.3333333333333333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821</v>
      </c>
      <c r="J55" s="8"/>
      <c r="K55" s="9">
        <v>260</v>
      </c>
      <c r="L55" s="10">
        <f>'22-04'!$K55+('22-04'!$J55/90)</f>
        <v>260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275</v>
      </c>
      <c r="J56" s="8">
        <v>200</v>
      </c>
      <c r="K56" s="9"/>
      <c r="L56" s="10">
        <f>'22-04'!$K56+('22-04'!$J56/90)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820</v>
      </c>
      <c r="J57" s="8">
        <v>-225</v>
      </c>
      <c r="K57" s="9">
        <v>10</v>
      </c>
      <c r="L57" s="10">
        <f>'22-04'!$K57+('22-04'!$J57/90)</f>
        <v>7.5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-225</v>
      </c>
      <c r="K58" s="9">
        <v>20</v>
      </c>
      <c r="L58" s="10">
        <f>'22-04'!$K58+('22-04'!$J58/90)</f>
        <v>17.5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275</v>
      </c>
      <c r="J59" s="8"/>
      <c r="K59" s="9">
        <v>4</v>
      </c>
      <c r="L59" s="10">
        <f>'22-04'!$K59+('22-04'!$J59/90)</f>
        <v>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33</v>
      </c>
      <c r="J60" s="8">
        <v>150</v>
      </c>
      <c r="K60" s="9"/>
      <c r="L60" s="10">
        <f>'22-04'!$K60+('22-04'!$J60/90)</f>
        <v>1.6666666666666667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56</v>
      </c>
      <c r="J61" s="8"/>
      <c r="K61" s="9">
        <v>20</v>
      </c>
      <c r="L61" s="10">
        <f>'22-04'!$K61+('22-04'!$J61/90)</f>
        <v>20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823</v>
      </c>
      <c r="J62" s="8"/>
      <c r="K62" s="9">
        <v>75</v>
      </c>
      <c r="L62" s="10">
        <f>'22-04'!$K62+('22-04'!$J62/90)</f>
        <v>75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299</v>
      </c>
      <c r="J63" s="8">
        <v>-660</v>
      </c>
      <c r="K63" s="9">
        <v>50</v>
      </c>
      <c r="L63" s="10">
        <f>'22-04'!$K63+('22-04'!$J63/90)</f>
        <v>42.666666666666664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103</v>
      </c>
      <c r="J64" s="8">
        <v>-360</v>
      </c>
      <c r="K64" s="9">
        <v>30</v>
      </c>
      <c r="L64" s="10">
        <f>'22-04'!$K64+('22-04'!$J64/90)</f>
        <v>26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824</v>
      </c>
      <c r="J65" s="35">
        <v>-630</v>
      </c>
      <c r="K65" s="36">
        <v>140</v>
      </c>
      <c r="L65" s="37">
        <f>'22-04'!$K65+('22-04'!$J65/90)</f>
        <v>133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39</v>
      </c>
      <c r="J66" s="38">
        <v>850</v>
      </c>
      <c r="K66" s="39"/>
      <c r="L66" s="37">
        <f>'22-04'!$K66+('22-04'!$J66/90)</f>
        <v>9.4444444444444446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-200</v>
      </c>
      <c r="K67" s="36">
        <v>10</v>
      </c>
      <c r="L67" s="37">
        <f>'22-04'!$K67+('22-04'!$J67/90)</f>
        <v>7.7777777777777777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10</v>
      </c>
      <c r="L68" s="37">
        <f>'22-04'!$K68+('22-04'!$J68/90)</f>
        <v>10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10</v>
      </c>
      <c r="L69" s="37">
        <f>'22-04'!$K69+('22-04'!$J69/90)</f>
        <v>10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-675</v>
      </c>
      <c r="K70" s="36">
        <v>10</v>
      </c>
      <c r="L70" s="37">
        <f>'22-04'!$K70+('22-04'!$J70/90)</f>
        <v>2.5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90</v>
      </c>
      <c r="K71" s="9"/>
      <c r="L71" s="10">
        <f>'22-04'!$K71+('22-04'!$J71/90)</f>
        <v>1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28</v>
      </c>
      <c r="I72" s="40" t="s">
        <v>437</v>
      </c>
      <c r="J72" s="8">
        <v>-300</v>
      </c>
      <c r="K72" s="9"/>
      <c r="L72" s="10">
        <f>'22-04'!$K72+('22-04'!$J72/90)</f>
        <v>-3.3333333333333335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-315</v>
      </c>
      <c r="K73" s="9">
        <v>10</v>
      </c>
      <c r="L73" s="10">
        <f>'22-04'!$K73+('22-04'!$J73/90)</f>
        <v>6.5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825</v>
      </c>
      <c r="J74" s="8"/>
      <c r="K74" s="9">
        <v>10</v>
      </c>
      <c r="L74" s="10">
        <f>'22-04'!$K74+('22-04'!$J74/90)</f>
        <v>10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-100</v>
      </c>
      <c r="K75" s="9">
        <v>8</v>
      </c>
      <c r="L75" s="10">
        <f>'22-04'!$K75+('22-04'!$J75/90)</f>
        <v>6.8888888888888893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150</v>
      </c>
      <c r="K76" s="9"/>
      <c r="L76" s="10">
        <f>'22-04'!$K76+('22-04'!$J76/90)</f>
        <v>1.6666666666666667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125</v>
      </c>
      <c r="K77" s="9"/>
      <c r="L77" s="10">
        <f>'22-04'!$K77+('22-04'!$J77/90)</f>
        <v>1.3888888888888888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-630</v>
      </c>
      <c r="K78" s="9"/>
      <c r="L78" s="10">
        <f>'22-04'!$K78+('22-04'!$J78/90)</f>
        <v>-7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-370</v>
      </c>
      <c r="K79" s="9">
        <v>20</v>
      </c>
      <c r="L79" s="10">
        <f>'22-04'!$K79+('22-04'!$J79/90)</f>
        <v>15.888888888888889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30</v>
      </c>
      <c r="L80" s="10">
        <f>'22-04'!$K80+('22-04'!$J80/90)</f>
        <v>30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250</v>
      </c>
      <c r="K81" s="9"/>
      <c r="L81" s="10">
        <f>'22-04'!$K81+('22-04'!$J81/90)</f>
        <v>2.7777777777777777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-600</v>
      </c>
      <c r="K82" s="9">
        <v>10</v>
      </c>
      <c r="L82" s="10">
        <f>'22-04'!$K82+('22-04'!$J82/90)</f>
        <v>3.333333333333333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-680</v>
      </c>
      <c r="K83" s="9">
        <v>10</v>
      </c>
      <c r="L83" s="10">
        <f>'22-04'!$K83+('22-04'!$J83/90)</f>
        <v>2.4444444444444446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-600</v>
      </c>
      <c r="K84" s="9">
        <v>10</v>
      </c>
      <c r="L84" s="10">
        <f>'22-04'!$K84+('22-04'!$J84/90)</f>
        <v>3.333333333333333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95</v>
      </c>
      <c r="J85" s="8"/>
      <c r="K85" s="9">
        <v>-500</v>
      </c>
      <c r="L85" s="10">
        <f>'22-04'!$K85+('22-04'!$J85/90)</f>
        <v>-500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10</v>
      </c>
      <c r="L86" s="10">
        <f>'22-04'!$K86+('22-04'!$J86/90)</f>
        <v>10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737</v>
      </c>
      <c r="J87" s="8">
        <v>100</v>
      </c>
      <c r="K87" s="9">
        <v>16</v>
      </c>
      <c r="L87" s="10">
        <f>'22-04'!$K87+('22-04'!$J87/90)</f>
        <v>17.111111111111111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161</v>
      </c>
      <c r="J88" s="8">
        <v>-100</v>
      </c>
      <c r="K88" s="9">
        <v>74</v>
      </c>
      <c r="L88" s="10">
        <f>'22-04'!$K88+('22-04'!$J88/90)</f>
        <v>72.888888888888886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154</v>
      </c>
      <c r="J89" s="8">
        <v>50</v>
      </c>
      <c r="K89" s="9"/>
      <c r="L89" s="10">
        <f>'22-04'!$K89+('22-04'!$J89/90)</f>
        <v>0.55555555555555558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77</v>
      </c>
      <c r="J90" s="8">
        <v>-630</v>
      </c>
      <c r="K90" s="9">
        <v>10</v>
      </c>
      <c r="L90" s="10">
        <f>'22-04'!$K90+('22-04'!$J90/90)</f>
        <v>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2" t="s">
        <v>826</v>
      </c>
      <c r="J91" s="8">
        <v>-500</v>
      </c>
      <c r="K91" s="9">
        <v>-20</v>
      </c>
      <c r="L91" s="10">
        <f>'22-04'!$K91+('22-04'!$J91/90)</f>
        <v>-25.555555555555557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62</v>
      </c>
      <c r="J92" s="8">
        <v>120</v>
      </c>
      <c r="K92" s="9"/>
      <c r="L92" s="10">
        <f>'22-04'!$K92+('22-04'!$J92/90)</f>
        <v>1.3333333333333333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275</v>
      </c>
      <c r="J93" s="8">
        <v>-180</v>
      </c>
      <c r="K93" s="9">
        <v>15</v>
      </c>
      <c r="L93" s="10">
        <f>'22-04'!$K93+('22-04'!$J93/90)</f>
        <v>13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827</v>
      </c>
      <c r="J94" s="8"/>
      <c r="K94" s="9">
        <v>24</v>
      </c>
      <c r="L94" s="10">
        <f>'22-04'!$K94+('22-04'!$J94/90)</f>
        <v>24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828</v>
      </c>
      <c r="J95" s="8">
        <v>-315</v>
      </c>
      <c r="K95" s="9">
        <v>5</v>
      </c>
      <c r="L95" s="10">
        <f>'22-04'!$K95+('22-04'!$J95/90)</f>
        <v>1.5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829</v>
      </c>
      <c r="J96" s="8">
        <v>350</v>
      </c>
      <c r="K96" s="9"/>
      <c r="L96" s="10">
        <f>'22-04'!$K96+('22-04'!$J96/90)</f>
        <v>3.8888888888888888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830</v>
      </c>
      <c r="J97" s="8">
        <v>-540</v>
      </c>
      <c r="K97" s="9">
        <v>10</v>
      </c>
      <c r="L97" s="10">
        <f>'22-04'!$K97+('22-04'!$J97/90)</f>
        <v>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831</v>
      </c>
      <c r="J98" s="8">
        <v>540</v>
      </c>
      <c r="K98" s="9"/>
      <c r="L98" s="10">
        <f>'22-04'!$K98+('22-04'!$J98/90)</f>
        <v>6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778</v>
      </c>
      <c r="J99" s="8">
        <v>-225</v>
      </c>
      <c r="K99" s="9">
        <v>10</v>
      </c>
      <c r="L99" s="10">
        <f>'22-04'!$K99+('22-04'!$J99/90)</f>
        <v>7.5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16</v>
      </c>
      <c r="J100" s="8"/>
      <c r="K100" s="9">
        <v>40</v>
      </c>
      <c r="L100" s="10">
        <f>'22-04'!$K100+('22-04'!$J100/90)</f>
        <v>40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832</v>
      </c>
      <c r="J101" s="8"/>
      <c r="K101" s="9">
        <v>17</v>
      </c>
      <c r="L101" s="10">
        <f>'22-04'!$K101+('22-04'!$J101/90)</f>
        <v>17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13</v>
      </c>
      <c r="J102" s="8">
        <v>240</v>
      </c>
      <c r="K102" s="9"/>
      <c r="L102" s="10">
        <f>'22-04'!$K102+('22-04'!$J102/90)</f>
        <v>2.6666666666666665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43" t="s">
        <v>40</v>
      </c>
      <c r="I103" s="40" t="s">
        <v>57</v>
      </c>
      <c r="J103" s="8"/>
      <c r="K103" s="9">
        <v>20</v>
      </c>
      <c r="L103" s="10">
        <f>'22-04'!$K103+('22-04'!$J103/90)</f>
        <v>20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43</v>
      </c>
      <c r="J104" s="8"/>
      <c r="K104" s="9">
        <v>-20</v>
      </c>
      <c r="L104" s="10">
        <f>'22-04'!$K104+('22-04'!$J104/90)</f>
        <v>-20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43</v>
      </c>
      <c r="J105" s="8"/>
      <c r="K105" s="9">
        <v>-20</v>
      </c>
      <c r="L105" s="10">
        <f>'22-04'!$K105+('22-04'!$J105/90)</f>
        <v>-20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171</v>
      </c>
      <c r="J106" s="8"/>
      <c r="K106" s="9">
        <v>19</v>
      </c>
      <c r="L106" s="10">
        <f>'22-04'!$K106+('22-04'!$J106/90)</f>
        <v>19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-60</v>
      </c>
      <c r="K107" s="9">
        <v>10</v>
      </c>
      <c r="L107" s="10">
        <f>'22-04'!$K107+('22-04'!$J107/90)</f>
        <v>9.3333333333333339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833</v>
      </c>
      <c r="J108" s="8">
        <v>400</v>
      </c>
      <c r="K108" s="9"/>
      <c r="L108" s="10">
        <f>'22-04'!$K108+('22-04'!$J108/90)</f>
        <v>4.4444444444444446</v>
      </c>
      <c r="M108" s="3"/>
      <c r="N108" s="9"/>
      <c r="O108" s="9"/>
      <c r="P108" s="6"/>
      <c r="Q108" s="9"/>
      <c r="R108" s="9"/>
      <c r="S108" s="17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-100</v>
      </c>
      <c r="K109" s="9">
        <v>5</v>
      </c>
      <c r="L109" s="10">
        <f>'22-04'!$K109+('22-04'!$J109/90)</f>
        <v>3.8888888888888888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56</v>
      </c>
      <c r="J110" s="8">
        <v>180</v>
      </c>
      <c r="K110" s="9">
        <v>10</v>
      </c>
      <c r="L110" s="10">
        <f>'22-04'!$K110+('22-04'!$J110/90)</f>
        <v>12</v>
      </c>
      <c r="M110" s="3"/>
      <c r="N110" s="9" t="s">
        <v>118</v>
      </c>
      <c r="O110" s="9"/>
      <c r="P110" s="6">
        <v>2155</v>
      </c>
      <c r="Q110" s="9"/>
      <c r="R110" s="9"/>
      <c r="S110" s="17">
        <v>4755</v>
      </c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410</v>
      </c>
      <c r="J111" s="8">
        <v>-20</v>
      </c>
      <c r="K111" s="9"/>
      <c r="L111" s="10">
        <f>'22-04'!$K111+('22-04'!$J111/90)</f>
        <v>-0.22222222222222221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'22-04'!$K112+('22-04'!$J112/90)</f>
        <v>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/>
      <c r="L113" s="10">
        <f>'22-04'!$K113+('22-04'!$J113/90)</f>
        <v>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/>
      <c r="L114" s="10">
        <f>'22-04'!$K114+('22-04'!$J114/90)</f>
        <v>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/>
      <c r="L115" s="10">
        <f>'22-04'!$K115+('22-04'!$J115/90)</f>
        <v>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/>
      <c r="L116" s="10">
        <f>'22-04'!$K116+('22-04'!$J116/90)</f>
        <v>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/>
      <c r="L117" s="10">
        <f>'22-04'!$K117+('22-04'!$J117/90)</f>
        <v>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4B5C-91CA-40C6-9F1A-A66EB8EA2742}">
  <sheetPr codeName="Sheet23">
    <pageSetUpPr fitToPage="1"/>
  </sheetPr>
  <dimension ref="A1:Z128"/>
  <sheetViews>
    <sheetView rightToLeft="1" topLeftCell="A116" workbookViewId="0">
      <selection activeCell="A128" sqref="A12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660</v>
      </c>
      <c r="K1" s="3">
        <f t="shared" si="0"/>
        <v>0</v>
      </c>
      <c r="L1" s="3">
        <f t="shared" si="0"/>
        <v>7.3333333333333339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132</v>
      </c>
      <c r="J3" s="8">
        <v>300</v>
      </c>
      <c r="K3" s="9"/>
      <c r="L3" s="10">
        <f t="shared" ref="L3:L18" si="1">K3+(J3/90)</f>
        <v>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180</v>
      </c>
      <c r="J5" s="8">
        <v>300</v>
      </c>
      <c r="K5" s="9"/>
      <c r="L5" s="10">
        <f t="shared" si="1"/>
        <v>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180</v>
      </c>
      <c r="J6" s="8">
        <v>360</v>
      </c>
      <c r="K6" s="9"/>
      <c r="L6" s="10">
        <f t="shared" si="1"/>
        <v>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822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SUM('23-04'!$J$22:$J$128)</f>
        <v>-1520</v>
      </c>
      <c r="K20" s="3">
        <f>SUM('23-04'!$K$22:$K$128)</f>
        <v>-1285</v>
      </c>
      <c r="L20" s="3">
        <f>SUM('23-04'!$L$22:$L$128)</f>
        <v>-1301.8888888888891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15</v>
      </c>
      <c r="F22" s="16">
        <f t="shared" ref="F22:F26" si="3">D22*E22</f>
        <v>75</v>
      </c>
      <c r="G22" s="7"/>
      <c r="H22" s="7" t="s">
        <v>6</v>
      </c>
      <c r="I22" s="2" t="s">
        <v>730</v>
      </c>
      <c r="J22" s="8"/>
      <c r="K22" s="9">
        <v>20</v>
      </c>
      <c r="L22" s="10">
        <f>'23-04'!$K22+('23-04'!$J22/90)</f>
        <v>20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2</v>
      </c>
      <c r="F23" s="16">
        <f t="shared" si="3"/>
        <v>20</v>
      </c>
      <c r="G23" s="7"/>
      <c r="H23" s="43" t="s">
        <v>40</v>
      </c>
      <c r="I23" s="40" t="s">
        <v>57</v>
      </c>
      <c r="J23" s="8">
        <v>2000</v>
      </c>
      <c r="K23" s="9"/>
      <c r="L23" s="10">
        <f>'23-04'!$K23+('23-04'!$J23/90)</f>
        <v>22.222222222222221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67</v>
      </c>
      <c r="S23" s="16">
        <f t="shared" si="5"/>
        <v>670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65</v>
      </c>
      <c r="C24" s="14">
        <f t="shared" si="2"/>
        <v>650</v>
      </c>
      <c r="D24" s="15">
        <v>20</v>
      </c>
      <c r="E24" s="1"/>
      <c r="F24" s="16">
        <f t="shared" si="3"/>
        <v>0</v>
      </c>
      <c r="G24" s="7"/>
      <c r="H24" s="43" t="s">
        <v>28</v>
      </c>
      <c r="I24" s="40" t="s">
        <v>836</v>
      </c>
      <c r="J24" s="8">
        <v>-2000</v>
      </c>
      <c r="K24" s="9"/>
      <c r="L24" s="10">
        <f>'23-04'!$K24+('23-04'!$J24/90)</f>
        <v>-22.222222222222221</v>
      </c>
      <c r="M24" s="3"/>
      <c r="N24" s="13">
        <v>10</v>
      </c>
      <c r="O24" s="1">
        <v>71</v>
      </c>
      <c r="P24" s="14">
        <f t="shared" si="4"/>
        <v>710</v>
      </c>
      <c r="Q24" s="15">
        <v>20</v>
      </c>
      <c r="R24" s="1">
        <v>28</v>
      </c>
      <c r="S24" s="16">
        <f t="shared" si="5"/>
        <v>560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553</v>
      </c>
      <c r="J25" s="8">
        <v>500</v>
      </c>
      <c r="K25" s="9"/>
      <c r="L25" s="10">
        <f>'23-04'!$K25+('23-04'!$J25/90)</f>
        <v>5.5555555555555554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6</v>
      </c>
      <c r="C26" s="14">
        <f t="shared" si="2"/>
        <v>300</v>
      </c>
      <c r="D26" s="15">
        <v>100</v>
      </c>
      <c r="E26" s="1">
        <v>53</v>
      </c>
      <c r="F26" s="16">
        <f t="shared" si="3"/>
        <v>5300</v>
      </c>
      <c r="G26" s="7"/>
      <c r="H26" s="7" t="s">
        <v>6</v>
      </c>
      <c r="I26" s="41" t="s">
        <v>837</v>
      </c>
      <c r="J26" s="8">
        <v>220</v>
      </c>
      <c r="K26" s="9"/>
      <c r="L26" s="10">
        <f>'23-04'!$K26+('23-04'!$J26/90)</f>
        <v>2.4444444444444446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58</v>
      </c>
      <c r="S26" s="16">
        <f t="shared" si="5"/>
        <v>5800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11</v>
      </c>
      <c r="C27" s="14">
        <f t="shared" si="2"/>
        <v>1100</v>
      </c>
      <c r="D27" s="12" t="s">
        <v>11</v>
      </c>
      <c r="E27" s="12"/>
      <c r="F27" s="17">
        <f>SUM(F22:F26)</f>
        <v>5395</v>
      </c>
      <c r="G27" s="7"/>
      <c r="H27" s="7" t="s">
        <v>6</v>
      </c>
      <c r="I27" s="40" t="s">
        <v>838</v>
      </c>
      <c r="J27" s="8"/>
      <c r="K27" s="9">
        <v>-5</v>
      </c>
      <c r="L27" s="10">
        <f>'23-04'!$K27+('23-04'!$J27/90)</f>
        <v>-5</v>
      </c>
      <c r="M27" s="3"/>
      <c r="N27" s="13">
        <v>100</v>
      </c>
      <c r="O27" s="1">
        <v>38</v>
      </c>
      <c r="P27" s="14">
        <f t="shared" si="4"/>
        <v>3800</v>
      </c>
      <c r="Q27" s="12" t="s">
        <v>11</v>
      </c>
      <c r="R27" s="12"/>
      <c r="S27" s="17">
        <f>SUM(S22:S26)</f>
        <v>7105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2155</v>
      </c>
      <c r="D28" s="1"/>
      <c r="E28" s="1"/>
      <c r="F28" s="1"/>
      <c r="G28" s="1"/>
      <c r="H28" s="7" t="s">
        <v>6</v>
      </c>
      <c r="I28" s="40" t="s">
        <v>839</v>
      </c>
      <c r="J28" s="8"/>
      <c r="K28" s="9">
        <v>40</v>
      </c>
      <c r="L28" s="10">
        <f>'23-04'!$K28+('23-04'!$J28/90)</f>
        <v>40</v>
      </c>
      <c r="M28" s="3"/>
      <c r="N28" s="12" t="s">
        <v>11</v>
      </c>
      <c r="O28" s="12"/>
      <c r="P28" s="6">
        <f>SUM(P22:P27)</f>
        <v>5090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-5470</v>
      </c>
      <c r="G29" s="1"/>
      <c r="H29" s="7" t="s">
        <v>6</v>
      </c>
      <c r="I29" s="40" t="s">
        <v>410</v>
      </c>
      <c r="J29" s="8">
        <v>125</v>
      </c>
      <c r="K29" s="9"/>
      <c r="L29" s="10">
        <f>'23-04'!$K29+('23-04'!$J29/90)</f>
        <v>1.3888888888888888</v>
      </c>
      <c r="M29" s="3"/>
      <c r="N29" s="1"/>
      <c r="O29" s="1"/>
      <c r="P29" s="18"/>
      <c r="Q29" s="237" t="s">
        <v>21</v>
      </c>
      <c r="R29" s="238"/>
      <c r="S29" s="17">
        <f>SUM('23-04'!$J$22:$J$128)</f>
        <v>-1520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730</v>
      </c>
      <c r="D30" s="1"/>
      <c r="E30" s="1"/>
      <c r="F30" s="8"/>
      <c r="G30" s="1"/>
      <c r="H30" s="7" t="s">
        <v>6</v>
      </c>
      <c r="I30" s="40"/>
      <c r="J30" s="8">
        <v>40</v>
      </c>
      <c r="K30" s="9"/>
      <c r="L30" s="10">
        <f>'23-04'!$K30+('23-04'!$J30/90)</f>
        <v>0.44444444444444442</v>
      </c>
      <c r="M30" s="3"/>
      <c r="N30" s="237" t="s">
        <v>23</v>
      </c>
      <c r="O30" s="238"/>
      <c r="P30" s="6">
        <f>SUM('23-04'!$K$22:$K$128)</f>
        <v>-1285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840</v>
      </c>
      <c r="J31" s="8">
        <v>-180</v>
      </c>
      <c r="K31" s="9">
        <v>10</v>
      </c>
      <c r="L31" s="10">
        <f>'23-04'!$K31+('23-04'!$J31/90)</f>
        <v>8</v>
      </c>
      <c r="M31" s="3"/>
      <c r="N31" s="1"/>
      <c r="O31" s="1"/>
      <c r="P31" s="18"/>
      <c r="Q31" s="12" t="s">
        <v>25</v>
      </c>
      <c r="R31" s="12"/>
      <c r="S31" s="17">
        <f>S27-S29-F27</f>
        <v>3230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841</v>
      </c>
      <c r="J32" s="8">
        <v>150</v>
      </c>
      <c r="K32" s="9"/>
      <c r="L32" s="10">
        <f>'23-04'!$K32+('23-04'!$J32/90)</f>
        <v>1.6666666666666667</v>
      </c>
      <c r="M32" s="3"/>
      <c r="N32" s="12" t="s">
        <v>25</v>
      </c>
      <c r="O32" s="12"/>
      <c r="P32" s="6">
        <f>P28-P30-C28</f>
        <v>4220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108</v>
      </c>
      <c r="J33" s="8"/>
      <c r="K33" s="9">
        <v>10</v>
      </c>
      <c r="L33" s="10">
        <f>'23-04'!$K33+('23-04'!$J33/90)</f>
        <v>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 t="s">
        <v>275</v>
      </c>
      <c r="J34" s="8">
        <v>-225</v>
      </c>
      <c r="K34" s="9">
        <v>10</v>
      </c>
      <c r="L34" s="10">
        <f>'23-04'!$K34+('23-04'!$J34/90)</f>
        <v>7.5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842</v>
      </c>
      <c r="J35" s="8">
        <v>-630</v>
      </c>
      <c r="K35" s="9">
        <v>-10</v>
      </c>
      <c r="L35" s="10">
        <f>'23-04'!$K35+('23-04'!$J35/90)</f>
        <v>-17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95</v>
      </c>
      <c r="J36" s="8"/>
      <c r="K36" s="9">
        <v>60</v>
      </c>
      <c r="L36" s="10">
        <f>'23-04'!$K36+('23-04'!$J36/90)</f>
        <v>60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43" t="s">
        <v>40</v>
      </c>
      <c r="I37" s="42" t="s">
        <v>95</v>
      </c>
      <c r="J37" s="8"/>
      <c r="K37" s="9">
        <v>-60</v>
      </c>
      <c r="L37" s="10">
        <f>'23-04'!$K37+('23-04'!$J37/90)</f>
        <v>-60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843</v>
      </c>
      <c r="J38" s="8">
        <v>-180</v>
      </c>
      <c r="K38" s="9">
        <v>130</v>
      </c>
      <c r="L38" s="10">
        <f>'23-04'!$K38+('23-04'!$J38/90)</f>
        <v>128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16</v>
      </c>
      <c r="J39" s="8">
        <v>-100</v>
      </c>
      <c r="K39" s="9">
        <v>30</v>
      </c>
      <c r="L39" s="10">
        <f>'23-04'!$K39+('23-04'!$J39/90)</f>
        <v>28.888888888888889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844</v>
      </c>
      <c r="J40" s="8"/>
      <c r="K40" s="9">
        <v>100</v>
      </c>
      <c r="L40" s="10">
        <f>'23-04'!$K40+('23-04'!$J40/90)</f>
        <v>100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43" t="s">
        <v>40</v>
      </c>
      <c r="I41" s="40" t="s">
        <v>845</v>
      </c>
      <c r="J41" s="8">
        <v>-2000</v>
      </c>
      <c r="K41" s="9">
        <v>-1200</v>
      </c>
      <c r="L41" s="10">
        <f>'23-04'!$K41+('23-04'!$J41/90)</f>
        <v>-1222.2222222222222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846</v>
      </c>
      <c r="J42" s="8">
        <v>320</v>
      </c>
      <c r="K42" s="9"/>
      <c r="L42" s="10">
        <f>'23-04'!$K42+('23-04'!$J42/90)</f>
        <v>3.5555555555555554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847</v>
      </c>
      <c r="J43" s="8">
        <v>-630</v>
      </c>
      <c r="K43" s="9">
        <v>30</v>
      </c>
      <c r="L43" s="10">
        <f>'23-04'!$K43+('23-04'!$J43/90)</f>
        <v>23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647</v>
      </c>
      <c r="J44" s="8">
        <v>-500</v>
      </c>
      <c r="K44" s="9">
        <v>100</v>
      </c>
      <c r="L44" s="10">
        <f>'23-04'!$K44+('23-04'!$J44/90)</f>
        <v>94.444444444444443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848</v>
      </c>
      <c r="J45" s="8"/>
      <c r="K45" s="9">
        <v>10</v>
      </c>
      <c r="L45" s="10">
        <f>'23-04'!$K45+('23-04'!$J45/90)</f>
        <v>10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609</v>
      </c>
      <c r="J46" s="8">
        <v>200</v>
      </c>
      <c r="K46" s="9"/>
      <c r="L46" s="10">
        <f>'23-04'!$K46+('23-04'!$J46/90)</f>
        <v>2.2222222222222223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43" t="s">
        <v>40</v>
      </c>
      <c r="I47" s="40" t="s">
        <v>95</v>
      </c>
      <c r="J47" s="8">
        <v>-120</v>
      </c>
      <c r="K47" s="9"/>
      <c r="L47" s="10">
        <f>'23-04'!$K47+('23-04'!$J47/90)</f>
        <v>-1.3333333333333333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43" t="s">
        <v>40</v>
      </c>
      <c r="I48" s="40" t="s">
        <v>849</v>
      </c>
      <c r="J48" s="8">
        <v>10000</v>
      </c>
      <c r="K48" s="9"/>
      <c r="L48" s="10">
        <f>'23-04'!$K48+('23-04'!$J48/90)</f>
        <v>111.11111111111111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848</v>
      </c>
      <c r="J49" s="8">
        <v>-810</v>
      </c>
      <c r="K49" s="9">
        <v>10</v>
      </c>
      <c r="L49" s="10">
        <f>'23-04'!$K49+('23-04'!$J49/90)</f>
        <v>1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147</v>
      </c>
      <c r="J50" s="8">
        <v>380</v>
      </c>
      <c r="K50" s="9"/>
      <c r="L50" s="10">
        <f>'23-04'!$K50+('23-04'!$J50/90)</f>
        <v>4.2222222222222223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/>
      <c r="J51" s="8">
        <v>200</v>
      </c>
      <c r="K51" s="9"/>
      <c r="L51" s="10">
        <f>'23-04'!$K51+('23-04'!$J51/90)</f>
        <v>2.2222222222222223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43" t="s">
        <v>40</v>
      </c>
      <c r="I52" s="40" t="s">
        <v>95</v>
      </c>
      <c r="J52" s="8">
        <v>-2000</v>
      </c>
      <c r="K52" s="9"/>
      <c r="L52" s="10">
        <f>'23-04'!$K52+('23-04'!$J52/90)</f>
        <v>-22.222222222222221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850</v>
      </c>
      <c r="J53" s="8">
        <v>-450</v>
      </c>
      <c r="K53" s="9">
        <v>20</v>
      </c>
      <c r="L53" s="10">
        <f>'23-04'!$K53+('23-04'!$J53/90)</f>
        <v>15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81</v>
      </c>
      <c r="J54" s="8"/>
      <c r="K54" s="9">
        <v>7</v>
      </c>
      <c r="L54" s="10">
        <f>'23-04'!$K54+('23-04'!$J54/90)</f>
        <v>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/>
      <c r="J55" s="8"/>
      <c r="K55" s="9">
        <v>90</v>
      </c>
      <c r="L55" s="10">
        <f>'23-04'!$K55+('23-04'!$J55/90)</f>
        <v>90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43" t="s">
        <v>40</v>
      </c>
      <c r="I56" s="40" t="s">
        <v>95</v>
      </c>
      <c r="J56" s="8"/>
      <c r="K56" s="9">
        <v>-400</v>
      </c>
      <c r="L56" s="10">
        <f>'23-04'!$K56+('23-04'!$J56/90)</f>
        <v>-400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38</v>
      </c>
      <c r="L57" s="10">
        <f>'23-04'!$K57+('23-04'!$J57/90)</f>
        <v>38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851</v>
      </c>
      <c r="J58" s="8">
        <v>-270</v>
      </c>
      <c r="K58" s="9">
        <v>15</v>
      </c>
      <c r="L58" s="10">
        <f>'23-04'!$K58+('23-04'!$J58/90)</f>
        <v>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470</v>
      </c>
      <c r="J59" s="8"/>
      <c r="K59" s="9">
        <v>14</v>
      </c>
      <c r="L59" s="10">
        <f>'23-04'!$K59+('23-04'!$J59/90)</f>
        <v>14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150</v>
      </c>
      <c r="J60" s="8"/>
      <c r="K60" s="9">
        <v>10</v>
      </c>
      <c r="L60" s="10">
        <f>'23-04'!$K60+('23-04'!$J60/90)</f>
        <v>10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300</v>
      </c>
      <c r="K61" s="9"/>
      <c r="L61" s="10">
        <f>'23-04'!$K61+('23-04'!$J61/90)</f>
        <v>3.3333333333333335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242</v>
      </c>
      <c r="J62" s="8">
        <v>300</v>
      </c>
      <c r="K62" s="9">
        <v>265</v>
      </c>
      <c r="L62" s="10">
        <f>'23-04'!$K62+('23-04'!$J62/90)</f>
        <v>268.33333333333331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383</v>
      </c>
      <c r="J63" s="8">
        <v>150</v>
      </c>
      <c r="K63" s="9"/>
      <c r="L63" s="10">
        <f>'23-04'!$K63+('23-04'!$J63/90)</f>
        <v>1.6666666666666667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852</v>
      </c>
      <c r="J64" s="8">
        <v>450</v>
      </c>
      <c r="K64" s="9">
        <v>10</v>
      </c>
      <c r="L64" s="10">
        <f>'23-04'!$K64+('23-04'!$J64/90)</f>
        <v>15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853</v>
      </c>
      <c r="J65" s="35">
        <v>350</v>
      </c>
      <c r="K65" s="36"/>
      <c r="L65" s="37">
        <f>'23-04'!$K65+('23-04'!$J65/90)</f>
        <v>3.8888888888888888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100</v>
      </c>
      <c r="K66" s="39"/>
      <c r="L66" s="37">
        <f>'23-04'!$K66+('23-04'!$J66/90)</f>
        <v>1.1111111111111112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854</v>
      </c>
      <c r="J67" s="35">
        <v>150</v>
      </c>
      <c r="K67" s="36"/>
      <c r="L67" s="37">
        <f>'23-04'!$K67+('23-04'!$J67/90)</f>
        <v>1.6666666666666667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56</v>
      </c>
      <c r="J68" s="38">
        <v>-540</v>
      </c>
      <c r="K68" s="39">
        <v>-24</v>
      </c>
      <c r="L68" s="37">
        <f>'23-04'!$K68+('23-04'!$J68/90)</f>
        <v>-30</v>
      </c>
      <c r="M68" s="3"/>
      <c r="N68" s="45" t="s">
        <v>118</v>
      </c>
      <c r="O68" s="9"/>
      <c r="P68" s="6">
        <v>1485</v>
      </c>
      <c r="Q68" s="9"/>
      <c r="R68" s="9"/>
      <c r="S68" s="17">
        <v>10695</v>
      </c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855</v>
      </c>
      <c r="J69" s="35">
        <v>-270</v>
      </c>
      <c r="K69" s="36">
        <v>20</v>
      </c>
      <c r="L69" s="37">
        <f>'23-04'!$K69+('23-04'!$J69/90)</f>
        <v>17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856</v>
      </c>
      <c r="J70" s="35">
        <v>1350</v>
      </c>
      <c r="K70" s="36"/>
      <c r="L70" s="37">
        <f>'23-04'!$K70+('23-04'!$J70/90)</f>
        <v>15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-400</v>
      </c>
      <c r="K71" s="9">
        <v>10</v>
      </c>
      <c r="L71" s="10">
        <f>'23-04'!$K71+('23-04'!$J71/90)</f>
        <v>5.5555555555555554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228</v>
      </c>
      <c r="J72" s="8"/>
      <c r="K72" s="9">
        <v>3000</v>
      </c>
      <c r="L72" s="10">
        <f>'23-04'!$K72+('23-04'!$J72/90)</f>
        <v>3000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16</v>
      </c>
      <c r="J73" s="8">
        <v>-315</v>
      </c>
      <c r="K73" s="9"/>
      <c r="L73" s="10">
        <f>'23-04'!$K73+('23-04'!$J73/90)</f>
        <v>-3.5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857</v>
      </c>
      <c r="J74" s="8">
        <v>-180</v>
      </c>
      <c r="K74" s="9">
        <v>10</v>
      </c>
      <c r="L74" s="10">
        <f>'23-04'!$K74+('23-04'!$J74/90)</f>
        <v>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5</v>
      </c>
      <c r="L75" s="10">
        <f>'23-04'!$K75+('23-04'!$J75/90)</f>
        <v>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214</v>
      </c>
      <c r="J76" s="8">
        <v>150</v>
      </c>
      <c r="K76" s="9">
        <v>20</v>
      </c>
      <c r="L76" s="10">
        <f>'23-04'!$K76+('23-04'!$J76/90)</f>
        <v>21.666666666666668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13</v>
      </c>
      <c r="J77" s="8">
        <v>150</v>
      </c>
      <c r="K77" s="9"/>
      <c r="L77" s="10">
        <f>'23-04'!$K77+('23-04'!$J77/90)</f>
        <v>1.6666666666666667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70</v>
      </c>
      <c r="K78" s="9"/>
      <c r="L78" s="10">
        <f>'23-04'!$K78+('23-04'!$J78/90)</f>
        <v>0.77777777777777779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153</v>
      </c>
      <c r="J79" s="8">
        <v>400</v>
      </c>
      <c r="K79" s="9"/>
      <c r="L79" s="10">
        <f>'23-04'!$K79+('23-04'!$J79/90)</f>
        <v>4.4444444444444446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858</v>
      </c>
      <c r="J80" s="8"/>
      <c r="K80" s="9">
        <v>-70</v>
      </c>
      <c r="L80" s="10">
        <f>'23-04'!$K80+('23-04'!$J80/90)</f>
        <v>-70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859</v>
      </c>
      <c r="J81" s="8">
        <v>-570</v>
      </c>
      <c r="K81" s="9">
        <v>20</v>
      </c>
      <c r="L81" s="10">
        <f>'23-04'!$K81+('23-04'!$J81/90)</f>
        <v>13.666666666666668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-700</v>
      </c>
      <c r="K82" s="9">
        <v>20</v>
      </c>
      <c r="L82" s="10">
        <f>'23-04'!$K82+('23-04'!$J82/90)</f>
        <v>12.222222222222221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860</v>
      </c>
      <c r="J83" s="8"/>
      <c r="K83" s="9">
        <v>-650</v>
      </c>
      <c r="L83" s="10">
        <f>'23-04'!$K83+('23-04'!$J83/90)</f>
        <v>-650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100</v>
      </c>
      <c r="K84" s="9"/>
      <c r="L84" s="10">
        <f>'23-04'!$K84+('23-04'!$J84/90)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861</v>
      </c>
      <c r="J85" s="8"/>
      <c r="K85" s="9">
        <v>740</v>
      </c>
      <c r="L85" s="10">
        <f>'23-04'!$K85+('23-04'!$J85/90)</f>
        <v>740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2" t="s">
        <v>57</v>
      </c>
      <c r="J86" s="8"/>
      <c r="K86" s="9">
        <v>10</v>
      </c>
      <c r="L86" s="10">
        <f>'23-04'!$K86+('23-04'!$J86/90)</f>
        <v>10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862</v>
      </c>
      <c r="J87" s="8"/>
      <c r="K87" s="9">
        <v>10</v>
      </c>
      <c r="L87" s="10">
        <f>'23-04'!$K87+('23-04'!$J87/90)</f>
        <v>10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863</v>
      </c>
      <c r="J88" s="8">
        <v>-270</v>
      </c>
      <c r="K88" s="9">
        <v>40</v>
      </c>
      <c r="L88" s="10">
        <f>'23-04'!$K88+('23-04'!$J88/90)</f>
        <v>37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404</v>
      </c>
      <c r="J89" s="8">
        <v>225</v>
      </c>
      <c r="K89" s="9"/>
      <c r="L89" s="10">
        <f>'23-04'!$K89+('23-04'!$J89/90)</f>
        <v>2.5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86</v>
      </c>
      <c r="J90" s="8">
        <v>-270</v>
      </c>
      <c r="K90" s="9">
        <v>80</v>
      </c>
      <c r="L90" s="10">
        <f>'23-04'!$K90+('23-04'!$J90/90)</f>
        <v>77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864</v>
      </c>
      <c r="J91" s="8">
        <v>50</v>
      </c>
      <c r="K91" s="9"/>
      <c r="L91" s="10">
        <f>'23-04'!$K91+('23-04'!$J91/90)</f>
        <v>0.55555555555555558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-585</v>
      </c>
      <c r="K92" s="9">
        <v>10</v>
      </c>
      <c r="L92" s="10">
        <f>'23-04'!$K92+('23-04'!$J92/90)</f>
        <v>3.5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730</v>
      </c>
      <c r="J93" s="8">
        <v>-720</v>
      </c>
      <c r="K93" s="9">
        <v>90</v>
      </c>
      <c r="L93" s="10">
        <f>'23-04'!$K93+('23-04'!$J93/90)</f>
        <v>82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142</v>
      </c>
      <c r="J94" s="8">
        <v>-630</v>
      </c>
      <c r="K94" s="9">
        <v>50</v>
      </c>
      <c r="L94" s="10">
        <f>'23-04'!$K94+('23-04'!$J94/90)</f>
        <v>43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-1800</v>
      </c>
      <c r="K95" s="9">
        <v>20</v>
      </c>
      <c r="L95" s="10">
        <f>'23-04'!$K95+('23-04'!$J95/90)</f>
        <v>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865</v>
      </c>
      <c r="J96" s="8">
        <v>-360</v>
      </c>
      <c r="K96" s="9">
        <v>10</v>
      </c>
      <c r="L96" s="10">
        <f>'23-04'!$K96+('23-04'!$J96/90)</f>
        <v>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866</v>
      </c>
      <c r="J97" s="8">
        <v>-450</v>
      </c>
      <c r="K97" s="9"/>
      <c r="L97" s="10">
        <f>'23-04'!$K97+('23-04'!$J97/90)</f>
        <v>-5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867</v>
      </c>
      <c r="J98" s="8">
        <v>100</v>
      </c>
      <c r="K98" s="9">
        <v>10</v>
      </c>
      <c r="L98" s="10">
        <f>'23-04'!$K98+('23-04'!$J98/90)</f>
        <v>11.111111111111111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868</v>
      </c>
      <c r="J99" s="8"/>
      <c r="K99" s="9">
        <v>50</v>
      </c>
      <c r="L99" s="10">
        <f>'23-04'!$K99+('23-04'!$J99/90)</f>
        <v>50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862</v>
      </c>
      <c r="J100" s="8"/>
      <c r="K100" s="9">
        <v>10</v>
      </c>
      <c r="L100" s="10">
        <f>'23-04'!$K100+('23-04'!$J100/90)</f>
        <v>10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869</v>
      </c>
      <c r="J101" s="8">
        <v>450</v>
      </c>
      <c r="K101" s="9"/>
      <c r="L101" s="10">
        <f>'23-04'!$K101+('23-04'!$J101/90)</f>
        <v>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598</v>
      </c>
      <c r="J102" s="8">
        <v>300</v>
      </c>
      <c r="K102" s="9"/>
      <c r="L102" s="10">
        <f>'23-04'!$K102+('23-04'!$J102/90)</f>
        <v>3.3333333333333335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2" t="s">
        <v>99</v>
      </c>
      <c r="J103" s="8"/>
      <c r="K103" s="9">
        <v>-3</v>
      </c>
      <c r="L103" s="10">
        <f>'23-04'!$K103+('23-04'!$J103/90)</f>
        <v>-3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2" t="s">
        <v>871</v>
      </c>
      <c r="J104" s="8"/>
      <c r="K104" s="9">
        <v>-17</v>
      </c>
      <c r="L104" s="10">
        <f>'23-04'!$K104+('23-04'!$J104/90)</f>
        <v>-17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2" t="s">
        <v>870</v>
      </c>
      <c r="J105" s="8"/>
      <c r="K105" s="9">
        <v>-7</v>
      </c>
      <c r="L105" s="10">
        <f>'23-04'!$K105+('23-04'!$J105/90)</f>
        <v>-7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2" t="s">
        <v>57</v>
      </c>
      <c r="J106" s="8"/>
      <c r="K106" s="9">
        <v>27</v>
      </c>
      <c r="L106" s="10">
        <f>'23-04'!$K106+('23-04'!$J106/90)</f>
        <v>27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872</v>
      </c>
      <c r="J107" s="8">
        <v>100</v>
      </c>
      <c r="K107" s="9"/>
      <c r="L107" s="10">
        <f>'23-04'!$K107+('23-04'!$J107/90)</f>
        <v>1.1111111111111112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400</v>
      </c>
      <c r="K108" s="9"/>
      <c r="L108" s="10">
        <f>'23-04'!$K108+('23-04'!$J108/90)</f>
        <v>4.4444444444444446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873</v>
      </c>
      <c r="J109" s="8"/>
      <c r="K109" s="9">
        <v>80</v>
      </c>
      <c r="L109" s="10">
        <f>'23-04'!$K109+('23-04'!$J109/90)</f>
        <v>80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829</v>
      </c>
      <c r="J110" s="8">
        <v>350</v>
      </c>
      <c r="K110" s="9"/>
      <c r="L110" s="10">
        <f>'23-04'!$K110+('23-04'!$J110/90)</f>
        <v>3.8888888888888888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50</v>
      </c>
      <c r="K111" s="9"/>
      <c r="L111" s="10">
        <f>'23-04'!$K111+('23-04'!$J111/90)</f>
        <v>0.55555555555555558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-315</v>
      </c>
      <c r="K112" s="9">
        <v>10</v>
      </c>
      <c r="L112" s="10">
        <f>'23-04'!$K112+('23-04'!$J112/90)</f>
        <v>6.5</v>
      </c>
      <c r="M112" s="3"/>
      <c r="N112" s="45" t="s">
        <v>118</v>
      </c>
      <c r="O112" s="9"/>
      <c r="P112" s="6">
        <v>5090</v>
      </c>
      <c r="Q112" s="9"/>
      <c r="R112" s="9"/>
      <c r="S112" s="17">
        <v>7105</v>
      </c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194</v>
      </c>
      <c r="J113" s="8">
        <v>-300</v>
      </c>
      <c r="K113" s="9"/>
      <c r="L113" s="10">
        <f>'23-04'!$K113+('23-04'!$J113/90)</f>
        <v>-3.3333333333333335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-430</v>
      </c>
      <c r="K114" s="9">
        <v>10</v>
      </c>
      <c r="L114" s="10">
        <f>'23-04'!$K114+('23-04'!$J114/90)</f>
        <v>5.2222222222222223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874</v>
      </c>
      <c r="J115" s="8"/>
      <c r="K115" s="9">
        <v>70</v>
      </c>
      <c r="L115" s="10">
        <f>'23-04'!$K115+('23-04'!$J115/90)</f>
        <v>70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95</v>
      </c>
      <c r="J116" s="8">
        <v>-2500</v>
      </c>
      <c r="K116" s="9">
        <v>-4300</v>
      </c>
      <c r="L116" s="10">
        <f>'23-04'!$K116+('23-04'!$J116/90)</f>
        <v>-4327.7777777777774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/>
      <c r="L117" s="10">
        <f>'23-04'!$K117+('23-04'!$J117/90)</f>
        <v>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/>
      <c r="L118" s="10">
        <f>'23-04'!$K118+('23-04'!$J118/90)</f>
        <v>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'23-04'!$K119+('23-04'!$J119/90)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'23-04'!$K120+('23-04'!$J120/90)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'23-04'!$K121+('23-04'!$J121/90)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'23-04'!$K122+('23-04'!$J122/90)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'23-04'!$K123+('23-04'!$J123/90)</f>
        <v>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'23-04'!$K124+('23-04'!$J124/90)</f>
        <v>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'23-04'!$K125+('23-04'!$J125/90)</f>
        <v>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'23-04'!$K126+('23-04'!$J126/90)</f>
        <v>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'23-04'!$K127+('23-04'!$J127/90)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'23-04'!$K128+('23-04'!$J128/90)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A8DE-1882-46E7-BF75-2B0CA6883354}">
  <sheetPr codeName="Sheet24">
    <pageSetUpPr fitToPage="1"/>
  </sheetPr>
  <dimension ref="A1:Z123"/>
  <sheetViews>
    <sheetView rightToLeft="1" topLeftCell="A111" workbookViewId="0">
      <selection activeCell="A123" sqref="A12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2780</v>
      </c>
      <c r="K1" s="3">
        <f t="shared" si="0"/>
        <v>170</v>
      </c>
      <c r="L1" s="3">
        <f t="shared" si="0"/>
        <v>200.88888888888889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875</v>
      </c>
      <c r="J3" s="8">
        <v>400</v>
      </c>
      <c r="K3" s="9"/>
      <c r="L3" s="10">
        <f t="shared" ref="L3:L18" si="1">K3+(J3/90)</f>
        <v>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876</v>
      </c>
      <c r="J4" s="8">
        <v>-450</v>
      </c>
      <c r="K4" s="9">
        <v>20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456</v>
      </c>
      <c r="J5" s="8">
        <v>-200</v>
      </c>
      <c r="K5" s="9"/>
      <c r="L5" s="10">
        <f t="shared" si="1"/>
        <v>-2.2222222222222223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440</v>
      </c>
      <c r="J6" s="8">
        <v>2700</v>
      </c>
      <c r="K6" s="9">
        <v>100</v>
      </c>
      <c r="L6" s="10">
        <f t="shared" si="1"/>
        <v>130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600</v>
      </c>
      <c r="K7" s="9"/>
      <c r="L7" s="10">
        <f t="shared" si="1"/>
        <v>6.666666666666667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-450</v>
      </c>
      <c r="K8" s="9">
        <v>50</v>
      </c>
      <c r="L8" s="10">
        <f t="shared" si="1"/>
        <v>45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180</v>
      </c>
      <c r="K9" s="9"/>
      <c r="L9" s="10">
        <f t="shared" si="1"/>
        <v>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/>
      <c r="J10" s="8">
        <v>300</v>
      </c>
      <c r="K10" s="9"/>
      <c r="L10" s="10">
        <f t="shared" si="1"/>
        <v>3.3333333333333335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/>
      <c r="J11" s="8">
        <v>-300</v>
      </c>
      <c r="K11" s="9"/>
      <c r="L11" s="10">
        <f t="shared" si="1"/>
        <v>-3.3333333333333335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835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SUM('24-04'!$J$22:$J$123)</f>
        <v>-2240</v>
      </c>
      <c r="K20" s="3">
        <f>SUM('24-04'!$K$22:$K$123)</f>
        <v>20</v>
      </c>
      <c r="L20" s="3">
        <f>SUM('24-04'!$L$22:$L$123)</f>
        <v>-4.8888888888884594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</v>
      </c>
      <c r="F22" s="16">
        <f t="shared" ref="F22:F26" si="3">D22*E22</f>
        <v>25</v>
      </c>
      <c r="G22" s="7"/>
      <c r="H22" s="7" t="s">
        <v>6</v>
      </c>
      <c r="I22" s="2"/>
      <c r="J22" s="8"/>
      <c r="K22" s="9"/>
      <c r="L22" s="10">
        <f>'24-04'!$K22+('24-04'!$J22/90)</f>
        <v>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63</v>
      </c>
      <c r="F23" s="16">
        <f t="shared" si="3"/>
        <v>630</v>
      </c>
      <c r="G23" s="7"/>
      <c r="H23" s="7" t="s">
        <v>6</v>
      </c>
      <c r="I23" s="40" t="s">
        <v>878</v>
      </c>
      <c r="J23" s="8"/>
      <c r="K23" s="9">
        <v>55</v>
      </c>
      <c r="L23" s="10">
        <f>'24-04'!$K23+('24-04'!$J23/90)</f>
        <v>55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51</v>
      </c>
      <c r="S23" s="16">
        <f t="shared" si="5"/>
        <v>510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76</v>
      </c>
      <c r="C24" s="14">
        <f t="shared" si="2"/>
        <v>760</v>
      </c>
      <c r="D24" s="15">
        <v>20</v>
      </c>
      <c r="E24" s="1">
        <v>25</v>
      </c>
      <c r="F24" s="16">
        <f t="shared" si="3"/>
        <v>500</v>
      </c>
      <c r="G24" s="7"/>
      <c r="H24" s="7" t="s">
        <v>6</v>
      </c>
      <c r="I24" s="2"/>
      <c r="J24" s="8">
        <v>100</v>
      </c>
      <c r="K24" s="9">
        <v>30</v>
      </c>
      <c r="L24" s="10">
        <f>'24-04'!$K24+('24-04'!$J24/90)</f>
        <v>31.111111111111111</v>
      </c>
      <c r="M24" s="3"/>
      <c r="N24" s="13">
        <v>10</v>
      </c>
      <c r="O24" s="1">
        <v>91</v>
      </c>
      <c r="P24" s="14">
        <f t="shared" si="4"/>
        <v>910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/>
      <c r="J25" s="8"/>
      <c r="K25" s="9">
        <v>200</v>
      </c>
      <c r="L25" s="10">
        <f>'24-04'!$K25+('24-04'!$J25/90)</f>
        <v>200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55</v>
      </c>
      <c r="F26" s="16">
        <f t="shared" si="3"/>
        <v>5500</v>
      </c>
      <c r="G26" s="7"/>
      <c r="H26" s="7" t="s">
        <v>6</v>
      </c>
      <c r="I26" s="41" t="s">
        <v>161</v>
      </c>
      <c r="J26" s="8">
        <v>450</v>
      </c>
      <c r="K26" s="9">
        <v>50</v>
      </c>
      <c r="L26" s="10">
        <f>'24-04'!$K26+('24-04'!$J26/90)</f>
        <v>55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68</v>
      </c>
      <c r="S26" s="16">
        <f t="shared" si="5"/>
        <v>6800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6655</v>
      </c>
      <c r="G27" s="7"/>
      <c r="H27" s="7" t="s">
        <v>6</v>
      </c>
      <c r="I27" s="2"/>
      <c r="J27" s="8">
        <v>70</v>
      </c>
      <c r="K27" s="9"/>
      <c r="L27" s="10">
        <f>'24-04'!$K27+('24-04'!$J27/90)</f>
        <v>0.77777777777777779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7415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1040</v>
      </c>
      <c r="D28" s="1"/>
      <c r="E28" s="1"/>
      <c r="F28" s="1"/>
      <c r="G28" s="1"/>
      <c r="H28" s="7" t="s">
        <v>6</v>
      </c>
      <c r="I28" s="2"/>
      <c r="J28" s="8">
        <v>1100</v>
      </c>
      <c r="K28" s="9">
        <v>25</v>
      </c>
      <c r="L28" s="10">
        <f>'24-04'!$K28+('24-04'!$J28/90)</f>
        <v>37.222222222222221</v>
      </c>
      <c r="M28" s="3"/>
      <c r="N28" s="12" t="s">
        <v>11</v>
      </c>
      <c r="O28" s="12"/>
      <c r="P28" s="6">
        <f>SUM(P22:P27)</f>
        <v>2760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1260</v>
      </c>
      <c r="G29" s="1"/>
      <c r="H29" s="7" t="s">
        <v>6</v>
      </c>
      <c r="I29" s="2" t="s">
        <v>759</v>
      </c>
      <c r="J29" s="8">
        <v>180</v>
      </c>
      <c r="K29" s="9"/>
      <c r="L29" s="10">
        <f>'24-04'!$K29+('24-04'!$J29/90)</f>
        <v>2</v>
      </c>
      <c r="M29" s="3"/>
      <c r="N29" s="1"/>
      <c r="O29" s="1"/>
      <c r="P29" s="18"/>
      <c r="Q29" s="237" t="s">
        <v>21</v>
      </c>
      <c r="R29" s="238"/>
      <c r="S29" s="17">
        <f>SUM('24-04'!$J$22:$J$123)</f>
        <v>-2240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-1115</v>
      </c>
      <c r="D30" s="1"/>
      <c r="E30" s="1"/>
      <c r="F30" s="8"/>
      <c r="G30" s="1"/>
      <c r="H30" s="7" t="s">
        <v>6</v>
      </c>
      <c r="I30" s="40" t="s">
        <v>879</v>
      </c>
      <c r="J30" s="8">
        <v>640</v>
      </c>
      <c r="K30" s="9"/>
      <c r="L30" s="10">
        <f>'24-04'!$K30+('24-04'!$J30/90)</f>
        <v>7.1111111111111107</v>
      </c>
      <c r="M30" s="3"/>
      <c r="N30" s="237" t="s">
        <v>23</v>
      </c>
      <c r="O30" s="238"/>
      <c r="P30" s="6">
        <f>SUM('24-04'!$K$22:$K$123)</f>
        <v>20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190</v>
      </c>
      <c r="J31" s="8">
        <v>-360</v>
      </c>
      <c r="K31" s="9">
        <v>40</v>
      </c>
      <c r="L31" s="10">
        <f>'24-04'!$K31+('24-04'!$J31/90)</f>
        <v>36</v>
      </c>
      <c r="M31" s="3"/>
      <c r="N31" s="1"/>
      <c r="O31" s="1"/>
      <c r="P31" s="18"/>
      <c r="Q31" s="12" t="s">
        <v>25</v>
      </c>
      <c r="R31" s="12"/>
      <c r="S31" s="17">
        <f>S27-S29-F27</f>
        <v>3000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508</v>
      </c>
      <c r="J32" s="8"/>
      <c r="K32" s="9">
        <v>6</v>
      </c>
      <c r="L32" s="10">
        <f>'24-04'!$K32+('24-04'!$J32/90)</f>
        <v>6</v>
      </c>
      <c r="M32" s="3"/>
      <c r="N32" s="12" t="s">
        <v>25</v>
      </c>
      <c r="O32" s="12"/>
      <c r="P32" s="6">
        <f>P28-P30-C28</f>
        <v>1700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673</v>
      </c>
      <c r="J33" s="8"/>
      <c r="K33" s="9">
        <v>10</v>
      </c>
      <c r="L33" s="10">
        <f>'24-04'!$K33+('24-04'!$J33/90)</f>
        <v>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95</v>
      </c>
      <c r="J34" s="8"/>
      <c r="K34" s="9">
        <v>100</v>
      </c>
      <c r="L34" s="10">
        <f>'24-04'!$K34+('24-04'!$J34/90)</f>
        <v>100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-100</v>
      </c>
      <c r="L35" s="10">
        <f>'24-04'!$K35+('24-04'!$J35/90)</f>
        <v>-100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76</v>
      </c>
      <c r="J36" s="8">
        <v>160</v>
      </c>
      <c r="K36" s="9"/>
      <c r="L36" s="10">
        <f>'24-04'!$K36+('24-04'!$J36/90)</f>
        <v>1.7777777777777777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/>
      <c r="J37" s="8">
        <v>-150</v>
      </c>
      <c r="K37" s="9">
        <v>5</v>
      </c>
      <c r="L37" s="10">
        <f>'24-04'!$K37+('24-04'!$J37/90)</f>
        <v>3.333333333333333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275</v>
      </c>
      <c r="J38" s="8">
        <v>380</v>
      </c>
      <c r="K38" s="9"/>
      <c r="L38" s="10">
        <f>'24-04'!$K38+('24-04'!$J38/90)</f>
        <v>4.2222222222222223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880</v>
      </c>
      <c r="J39" s="8">
        <v>-360</v>
      </c>
      <c r="K39" s="9">
        <v>-25</v>
      </c>
      <c r="L39" s="10">
        <f>'24-04'!$K39+('24-04'!$J39/90)</f>
        <v>-29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/>
      <c r="K40" s="9">
        <v>7</v>
      </c>
      <c r="L40" s="10">
        <f>'24-04'!$K40+('24-04'!$J40/90)</f>
        <v>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881</v>
      </c>
      <c r="J41" s="8"/>
      <c r="K41" s="9">
        <v>300</v>
      </c>
      <c r="L41" s="10">
        <f>'24-04'!$K41+('24-04'!$J41/90)</f>
        <v>300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/>
      <c r="J42" s="8">
        <v>110</v>
      </c>
      <c r="K42" s="9"/>
      <c r="L42" s="10">
        <f>'24-04'!$K42+('24-04'!$J42/90)</f>
        <v>1.2222222222222223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350</v>
      </c>
      <c r="K43" s="9"/>
      <c r="L43" s="10">
        <f>'24-04'!$K43+('24-04'!$J43/90)</f>
        <v>3.8888888888888888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882</v>
      </c>
      <c r="J44" s="8"/>
      <c r="K44" s="9">
        <v>7</v>
      </c>
      <c r="L44" s="10">
        <f>'24-04'!$K44+('24-04'!$J44/90)</f>
        <v>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/>
      <c r="J45" s="8">
        <v>90</v>
      </c>
      <c r="K45" s="9"/>
      <c r="L45" s="10">
        <f>'24-04'!$K45+('24-04'!$J45/90)</f>
        <v>1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43" t="s">
        <v>40</v>
      </c>
      <c r="I46" s="40" t="s">
        <v>176</v>
      </c>
      <c r="J46" s="8">
        <v>-200</v>
      </c>
      <c r="K46" s="9"/>
      <c r="L46" s="10">
        <f>'24-04'!$K46+('24-04'!$J46/90)</f>
        <v>-2.2222222222222223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828</v>
      </c>
      <c r="J47" s="8">
        <v>210</v>
      </c>
      <c r="K47" s="9"/>
      <c r="L47" s="10">
        <f>'24-04'!$K47+('24-04'!$J47/90)</f>
        <v>2.3333333333333335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/>
      <c r="J48" s="8">
        <v>50</v>
      </c>
      <c r="K48" s="9"/>
      <c r="L48" s="10">
        <f>'24-04'!$K48+('24-04'!$J48/90)</f>
        <v>0.55555555555555558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/>
      <c r="J49" s="8">
        <v>50</v>
      </c>
      <c r="K49" s="9"/>
      <c r="L49" s="10">
        <f>'24-04'!$K49+('24-04'!$J49/90)</f>
        <v>0.55555555555555558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883</v>
      </c>
      <c r="J50" s="8">
        <v>-20</v>
      </c>
      <c r="K50" s="9">
        <v>15</v>
      </c>
      <c r="L50" s="10">
        <f>'24-04'!$K50+('24-04'!$J50/90)</f>
        <v>14.777777777777779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/>
      <c r="J51" s="8">
        <v>50</v>
      </c>
      <c r="K51" s="9"/>
      <c r="L51" s="10">
        <f>'24-04'!$K51+('24-04'!$J51/90)</f>
        <v>0.55555555555555558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884</v>
      </c>
      <c r="J52" s="8">
        <v>-100</v>
      </c>
      <c r="K52" s="9">
        <v>45</v>
      </c>
      <c r="L52" s="10">
        <f>'24-04'!$K52+('24-04'!$J52/90)</f>
        <v>43.888888888888886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885</v>
      </c>
      <c r="J53" s="8">
        <v>-630</v>
      </c>
      <c r="K53" s="9">
        <v>30</v>
      </c>
      <c r="L53" s="10">
        <f>'24-04'!$K53+('24-04'!$J53/90)</f>
        <v>23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/>
      <c r="J54" s="8">
        <v>-675</v>
      </c>
      <c r="K54" s="9">
        <v>10</v>
      </c>
      <c r="L54" s="10">
        <f>'24-04'!$K54+('24-04'!$J54/90)</f>
        <v>2.5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154</v>
      </c>
      <c r="J55" s="8">
        <v>100</v>
      </c>
      <c r="K55" s="9"/>
      <c r="L55" s="10">
        <f>'24-04'!$K55+('24-04'!$J55/90)</f>
        <v>1.1111111111111112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886</v>
      </c>
      <c r="J56" s="8">
        <v>-270</v>
      </c>
      <c r="K56" s="9">
        <v>10</v>
      </c>
      <c r="L56" s="10">
        <f>'24-04'!$K56+('24-04'!$J56/90)</f>
        <v>7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887</v>
      </c>
      <c r="J57" s="8">
        <v>300</v>
      </c>
      <c r="K57" s="9"/>
      <c r="L57" s="10">
        <f>'24-04'!$K57+('24-04'!$J57/90)</f>
        <v>3.3333333333333335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888</v>
      </c>
      <c r="J58" s="8">
        <v>-900</v>
      </c>
      <c r="K58" s="9">
        <v>200</v>
      </c>
      <c r="L58" s="10">
        <f>'24-04'!$K58+('24-04'!$J58/90)</f>
        <v>190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73</v>
      </c>
      <c r="J59" s="8">
        <v>650</v>
      </c>
      <c r="K59" s="9"/>
      <c r="L59" s="10">
        <f>'24-04'!$K59+('24-04'!$J59/90)</f>
        <v>7.2222222222222223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889</v>
      </c>
      <c r="J60" s="8">
        <v>-110</v>
      </c>
      <c r="K60" s="9">
        <v>10</v>
      </c>
      <c r="L60" s="10">
        <f>'24-04'!$K60+('24-04'!$J60/90)</f>
        <v>8.7777777777777786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890</v>
      </c>
      <c r="J61" s="8">
        <v>700</v>
      </c>
      <c r="K61" s="9"/>
      <c r="L61" s="10">
        <f>'24-04'!$K61+('24-04'!$J61/90)</f>
        <v>7.7777777777777777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892</v>
      </c>
      <c r="J62" s="8">
        <v>-450</v>
      </c>
      <c r="K62" s="9">
        <v>-10</v>
      </c>
      <c r="L62" s="10">
        <f>'24-04'!$K62+('24-04'!$J62/90)</f>
        <v>-15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-100</v>
      </c>
      <c r="K63" s="9">
        <v>10</v>
      </c>
      <c r="L63" s="10">
        <f>'24-04'!$K63+('24-04'!$J63/90)</f>
        <v>8.8888888888888893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648</v>
      </c>
      <c r="J64" s="8">
        <v>-2000</v>
      </c>
      <c r="K64" s="9"/>
      <c r="L64" s="10">
        <f>'24-04'!$K64+('24-04'!$J64/90)</f>
        <v>-22.222222222222221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214</v>
      </c>
      <c r="J65" s="35"/>
      <c r="K65" s="36">
        <v>5</v>
      </c>
      <c r="L65" s="37">
        <f>'24-04'!$K65+('24-04'!$J65/90)</f>
        <v>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316</v>
      </c>
      <c r="J66" s="38">
        <v>90</v>
      </c>
      <c r="K66" s="39">
        <v>50</v>
      </c>
      <c r="L66" s="37">
        <f>'24-04'!$K66+('24-04'!$J66/90)</f>
        <v>51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891</v>
      </c>
      <c r="J67" s="35">
        <v>135</v>
      </c>
      <c r="K67" s="36"/>
      <c r="L67" s="37">
        <f>'24-04'!$K67+('24-04'!$J67/90)</f>
        <v>1.5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893</v>
      </c>
      <c r="J68" s="38"/>
      <c r="K68" s="39">
        <v>50</v>
      </c>
      <c r="L68" s="37">
        <f>'24-04'!$K68+('24-04'!$J68/90)</f>
        <v>50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56</v>
      </c>
      <c r="J69" s="35">
        <v>180</v>
      </c>
      <c r="K69" s="36"/>
      <c r="L69" s="37">
        <f>'24-04'!$K69+('24-04'!$J69/90)</f>
        <v>2</v>
      </c>
      <c r="M69" s="3"/>
      <c r="N69" s="9" t="s">
        <v>118</v>
      </c>
      <c r="O69" s="9"/>
      <c r="P69" s="6">
        <v>2175</v>
      </c>
      <c r="Q69" s="9"/>
      <c r="R69" s="9"/>
      <c r="S69" s="17">
        <v>6475</v>
      </c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103</v>
      </c>
      <c r="J70" s="35"/>
      <c r="K70" s="36">
        <v>70</v>
      </c>
      <c r="L70" s="37">
        <f>'24-04'!$K70+('24-04'!$J70/90)</f>
        <v>70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4" t="s">
        <v>103</v>
      </c>
      <c r="J71" s="8">
        <v>-200</v>
      </c>
      <c r="K71" s="9">
        <v>5</v>
      </c>
      <c r="L71" s="10">
        <f>'24-04'!$K71+('24-04'!$J71/90)</f>
        <v>2.7777777777777777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894</v>
      </c>
      <c r="J72" s="8">
        <v>450</v>
      </c>
      <c r="K72" s="9">
        <v>95</v>
      </c>
      <c r="L72" s="10">
        <f>'24-04'!$K72+('24-04'!$J72/90)</f>
        <v>100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556</v>
      </c>
      <c r="J73" s="8">
        <v>260</v>
      </c>
      <c r="K73" s="9"/>
      <c r="L73" s="10">
        <f>'24-04'!$K73+('24-04'!$J73/90)</f>
        <v>2.8888888888888888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895</v>
      </c>
      <c r="J74" s="8">
        <v>200</v>
      </c>
      <c r="K74" s="9"/>
      <c r="L74" s="10">
        <f>'24-04'!$K74+('24-04'!$J74/90)</f>
        <v>2.2222222222222223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896</v>
      </c>
      <c r="J75" s="8">
        <v>180</v>
      </c>
      <c r="K75" s="9"/>
      <c r="L75" s="10">
        <f>'24-04'!$K75+('24-04'!$J75/90)</f>
        <v>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430</v>
      </c>
      <c r="J76" s="8">
        <v>-360</v>
      </c>
      <c r="K76" s="9">
        <v>10</v>
      </c>
      <c r="L76" s="10">
        <f>'24-04'!$K76+('24-04'!$J76/90)</f>
        <v>6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897</v>
      </c>
      <c r="J77" s="8">
        <v>450</v>
      </c>
      <c r="K77" s="9">
        <v>120</v>
      </c>
      <c r="L77" s="10">
        <f>'24-04'!$K77+('24-04'!$J77/90)</f>
        <v>125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898</v>
      </c>
      <c r="J78" s="8">
        <v>140</v>
      </c>
      <c r="K78" s="9"/>
      <c r="L78" s="10">
        <f>'24-04'!$K78+('24-04'!$J78/90)</f>
        <v>1.5555555555555556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899</v>
      </c>
      <c r="J79" s="8">
        <v>-180</v>
      </c>
      <c r="K79" s="9">
        <v>10</v>
      </c>
      <c r="L79" s="10">
        <f>'24-04'!$K79+('24-04'!$J79/90)</f>
        <v>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900</v>
      </c>
      <c r="J80" s="8">
        <v>190</v>
      </c>
      <c r="K80" s="9">
        <v>10</v>
      </c>
      <c r="L80" s="10">
        <f>'24-04'!$K80+('24-04'!$J80/90)</f>
        <v>12.111111111111111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901</v>
      </c>
      <c r="J81" s="8">
        <v>-135</v>
      </c>
      <c r="K81" s="9">
        <v>5</v>
      </c>
      <c r="L81" s="10">
        <f>'24-04'!$K81+('24-04'!$J81/90)</f>
        <v>3.5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902</v>
      </c>
      <c r="J82" s="8">
        <v>225</v>
      </c>
      <c r="K82" s="9"/>
      <c r="L82" s="10">
        <f>'24-04'!$K82+('24-04'!$J82/90)</f>
        <v>2.5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90</v>
      </c>
      <c r="J83" s="8">
        <v>100</v>
      </c>
      <c r="K83" s="9">
        <v>10</v>
      </c>
      <c r="L83" s="10">
        <f>'24-04'!$K83+('24-04'!$J83/90)</f>
        <v>11.111111111111111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903</v>
      </c>
      <c r="J84" s="8">
        <v>1300</v>
      </c>
      <c r="K84" s="9"/>
      <c r="L84" s="10">
        <f>'24-04'!$K84+('24-04'!$J84/90)</f>
        <v>14.444444444444445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180</v>
      </c>
      <c r="K85" s="9"/>
      <c r="L85" s="10">
        <f>'24-04'!$K85+('24-04'!$J85/90)</f>
        <v>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904</v>
      </c>
      <c r="J86" s="8">
        <v>-1800</v>
      </c>
      <c r="K86" s="9">
        <v>200</v>
      </c>
      <c r="L86" s="10">
        <f>'24-04'!$K86+('24-04'!$J86/90)</f>
        <v>180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862</v>
      </c>
      <c r="J87" s="8"/>
      <c r="K87" s="9">
        <v>10</v>
      </c>
      <c r="L87" s="10">
        <f>'24-04'!$K87+('24-04'!$J87/90)</f>
        <v>10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180</v>
      </c>
      <c r="K88" s="9"/>
      <c r="L88" s="10">
        <f>'24-04'!$K88+('24-04'!$J88/90)</f>
        <v>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790</v>
      </c>
      <c r="K89" s="9"/>
      <c r="L89" s="10">
        <f>'24-04'!$K89+('24-04'!$J89/90)</f>
        <v>8.7777777777777786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905</v>
      </c>
      <c r="J90" s="8">
        <v>150</v>
      </c>
      <c r="K90" s="9"/>
      <c r="L90" s="10">
        <f>'24-04'!$K90+('24-04'!$J90/90)</f>
        <v>1.6666666666666667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95</v>
      </c>
      <c r="J91" s="8"/>
      <c r="K91" s="9">
        <v>150</v>
      </c>
      <c r="L91" s="10">
        <f>'24-04'!$K91+('24-04'!$J91/90)</f>
        <v>150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40</v>
      </c>
      <c r="I92" s="2" t="s">
        <v>95</v>
      </c>
      <c r="J92" s="8"/>
      <c r="K92" s="9">
        <v>-150</v>
      </c>
      <c r="L92" s="10">
        <f>'24-04'!$K92+('24-04'!$J92/90)</f>
        <v>-150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2" t="s">
        <v>335</v>
      </c>
      <c r="J93" s="8">
        <v>-60</v>
      </c>
      <c r="K93" s="9"/>
      <c r="L93" s="10">
        <f>'24-04'!$K93+('24-04'!$J93/90)</f>
        <v>-0.66666666666666663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906</v>
      </c>
      <c r="J94" s="8">
        <v>-630</v>
      </c>
      <c r="K94" s="9"/>
      <c r="L94" s="10">
        <f>'24-04'!$K94+('24-04'!$J94/90)</f>
        <v>-7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28</v>
      </c>
      <c r="I95" s="2" t="s">
        <v>437</v>
      </c>
      <c r="J95" s="8">
        <v>-300</v>
      </c>
      <c r="K95" s="9"/>
      <c r="L95" s="10">
        <f>'24-04'!$K95+('24-04'!$J95/90)</f>
        <v>-3.3333333333333335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-200</v>
      </c>
      <c r="K96" s="9">
        <v>25</v>
      </c>
      <c r="L96" s="10">
        <f>'24-04'!$K96+('24-04'!$J96/90)</f>
        <v>22.777777777777779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907</v>
      </c>
      <c r="J97" s="8">
        <v>200</v>
      </c>
      <c r="K97" s="9"/>
      <c r="L97" s="10">
        <f>'24-04'!$K97+('24-04'!$J97/90)</f>
        <v>2.2222222222222223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908</v>
      </c>
      <c r="J98" s="8"/>
      <c r="K98" s="9">
        <v>15</v>
      </c>
      <c r="L98" s="10">
        <f>'24-04'!$K98+('24-04'!$J98/90)</f>
        <v>15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2" t="s">
        <v>57</v>
      </c>
      <c r="J99" s="8">
        <v>300</v>
      </c>
      <c r="K99" s="9"/>
      <c r="L99" s="10">
        <f>'24-04'!$K99+('24-04'!$J99/90)</f>
        <v>3.3333333333333335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28</v>
      </c>
      <c r="I100" s="2" t="s">
        <v>290</v>
      </c>
      <c r="J100" s="8">
        <v>-300</v>
      </c>
      <c r="K100" s="9"/>
      <c r="L100" s="10">
        <f>'24-04'!$K100+('24-04'!$J100/90)</f>
        <v>-3.3333333333333335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229</v>
      </c>
      <c r="J101" s="8"/>
      <c r="K101" s="9">
        <v>-10</v>
      </c>
      <c r="L101" s="10">
        <f>'24-04'!$K101+('24-04'!$J101/90)</f>
        <v>-10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414</v>
      </c>
      <c r="J102" s="8">
        <v>-500</v>
      </c>
      <c r="K102" s="9">
        <v>10</v>
      </c>
      <c r="L102" s="10">
        <f>'24-04'!$K102+('24-04'!$J102/90)</f>
        <v>4.4444444444444446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154</v>
      </c>
      <c r="J103" s="8">
        <v>50</v>
      </c>
      <c r="K103" s="9"/>
      <c r="L103" s="10">
        <f>'24-04'!$K103+('24-04'!$J103/90)</f>
        <v>0.55555555555555558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56</v>
      </c>
      <c r="J104" s="8">
        <v>260</v>
      </c>
      <c r="K104" s="9"/>
      <c r="L104" s="10">
        <f>'24-04'!$K104+('24-04'!$J104/90)</f>
        <v>2.8888888888888888</v>
      </c>
      <c r="M104" s="3"/>
      <c r="N104" s="9" t="s">
        <v>118</v>
      </c>
      <c r="O104" s="9"/>
      <c r="P104" s="6">
        <v>2760</v>
      </c>
      <c r="Q104" s="9"/>
      <c r="R104" s="9"/>
      <c r="S104" s="17">
        <v>7415</v>
      </c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95</v>
      </c>
      <c r="J105" s="8">
        <v>-3000</v>
      </c>
      <c r="K105" s="9">
        <v>-1700</v>
      </c>
      <c r="L105" s="10">
        <f>'24-04'!$K105+('24-04'!$J105/90)</f>
        <v>-1733.3333333333333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'24-04'!$K106+('24-04'!$J106/90)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/>
      <c r="L107" s="10">
        <f>'24-04'!$K107+('24-04'!$J107/90)</f>
        <v>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/>
      <c r="L108" s="10">
        <f>'24-04'!$K108+('24-04'!$J108/90)</f>
        <v>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/>
      <c r="L109" s="10">
        <f>'24-04'!$K109+('24-04'!$J109/90)</f>
        <v>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/>
      <c r="L110" s="10">
        <f>'24-04'!$K110+('24-04'!$J110/90)</f>
        <v>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'24-04'!$K111+('24-04'!$J111/90)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'24-04'!$K112+('24-04'!$J112/90)</f>
        <v>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/>
      <c r="L113" s="10">
        <f>'24-04'!$K113+('24-04'!$J113/90)</f>
        <v>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/>
      <c r="L114" s="10">
        <f>'24-04'!$K114+('24-04'!$J114/90)</f>
        <v>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/>
      <c r="L115" s="10">
        <f>'24-04'!$K115+('24-04'!$J115/90)</f>
        <v>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/>
      <c r="L116" s="10">
        <f>'24-04'!$K116+('24-04'!$J116/90)</f>
        <v>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/>
      <c r="L117" s="10">
        <f>'24-04'!$K117+('24-04'!$J117/90)</f>
        <v>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/>
      <c r="L118" s="10">
        <f>'24-04'!$K118+('24-04'!$J118/90)</f>
        <v>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'24-04'!$K119+('24-04'!$J119/90)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'24-04'!$K120+('24-04'!$J120/90)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'24-04'!$K121+('24-04'!$J121/90)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'24-04'!$K122+('24-04'!$J122/90)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'24-04'!$K123+('24-04'!$J123/90)</f>
        <v>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3F8B-C992-4332-8F1D-2E17B473C724}">
  <sheetPr codeName="Sheet25">
    <pageSetUpPr fitToPage="1"/>
  </sheetPr>
  <dimension ref="A1:Z137"/>
  <sheetViews>
    <sheetView rightToLeft="1" topLeftCell="A125" workbookViewId="0">
      <selection activeCell="A138" sqref="A13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660</v>
      </c>
      <c r="K1" s="3">
        <f t="shared" si="0"/>
        <v>30</v>
      </c>
      <c r="L1" s="3">
        <f t="shared" si="0"/>
        <v>37.333333333333329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694</v>
      </c>
      <c r="J3" s="8"/>
      <c r="K3" s="9">
        <v>6</v>
      </c>
      <c r="L3" s="10">
        <f t="shared" ref="L3:L18" si="1">K3+(J3/90)</f>
        <v>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910</v>
      </c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350</v>
      </c>
      <c r="K5" s="9"/>
      <c r="L5" s="10">
        <f t="shared" si="1"/>
        <v>3.8888888888888888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911</v>
      </c>
      <c r="J6" s="8">
        <v>90</v>
      </c>
      <c r="K6" s="9"/>
      <c r="L6" s="10">
        <f t="shared" si="1"/>
        <v>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912</v>
      </c>
      <c r="J7" s="8">
        <v>200</v>
      </c>
      <c r="K7" s="9"/>
      <c r="L7" s="10">
        <f t="shared" si="1"/>
        <v>2.2222222222222223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56</v>
      </c>
      <c r="J8" s="8">
        <v>20</v>
      </c>
      <c r="K8" s="9">
        <v>14</v>
      </c>
      <c r="L8" s="10">
        <f t="shared" si="1"/>
        <v>14.222222222222221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877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SUM('25-04'!$J$22:$J$137)</f>
        <v>3285</v>
      </c>
      <c r="K20" s="3">
        <f>SUM('25-04'!$K$22:$K$137)</f>
        <v>356</v>
      </c>
      <c r="L20" s="3">
        <f>SUM('25-04'!$L$22:$L$137)</f>
        <v>392.5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</v>
      </c>
      <c r="F22" s="16">
        <f t="shared" ref="F22:F26" si="3">D22*E22</f>
        <v>25</v>
      </c>
      <c r="G22" s="7"/>
      <c r="H22" s="7" t="s">
        <v>6</v>
      </c>
      <c r="I22" s="2" t="s">
        <v>913</v>
      </c>
      <c r="J22" s="8">
        <v>-405</v>
      </c>
      <c r="K22" s="9">
        <v>10</v>
      </c>
      <c r="L22" s="10">
        <f>'25-04'!$K22+('25-04'!$J22/90)</f>
        <v>5.5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6</v>
      </c>
      <c r="S22" s="16">
        <f t="shared" ref="S22:S26" si="5">Q22*R22</f>
        <v>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50</v>
      </c>
      <c r="F23" s="16">
        <f t="shared" si="3"/>
        <v>500</v>
      </c>
      <c r="G23" s="7"/>
      <c r="H23" s="7" t="s">
        <v>6</v>
      </c>
      <c r="I23" s="40" t="s">
        <v>67</v>
      </c>
      <c r="J23" s="8"/>
      <c r="K23" s="9">
        <v>5</v>
      </c>
      <c r="L23" s="10">
        <f>'25-04'!$K23+('25-04'!$J23/90)</f>
        <v>5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66</v>
      </c>
      <c r="S23" s="16">
        <f t="shared" si="5"/>
        <v>660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93</v>
      </c>
      <c r="C24" s="14">
        <f t="shared" si="2"/>
        <v>930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2" t="s">
        <v>50</v>
      </c>
      <c r="J24" s="8"/>
      <c r="K24" s="9">
        <v>25</v>
      </c>
      <c r="L24" s="10">
        <f>'25-04'!$K24+('25-04'!$J24/90)</f>
        <v>25</v>
      </c>
      <c r="M24" s="3"/>
      <c r="N24" s="13">
        <v>10</v>
      </c>
      <c r="O24" s="1">
        <v>91</v>
      </c>
      <c r="P24" s="14">
        <f t="shared" si="4"/>
        <v>910</v>
      </c>
      <c r="Q24" s="15">
        <v>20</v>
      </c>
      <c r="R24" s="1">
        <v>22</v>
      </c>
      <c r="S24" s="16">
        <f t="shared" si="5"/>
        <v>440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914</v>
      </c>
      <c r="J25" s="8">
        <v>220</v>
      </c>
      <c r="K25" s="9"/>
      <c r="L25" s="10">
        <f>'25-04'!$K25+('25-04'!$J25/90)</f>
        <v>2.4444444444444446</v>
      </c>
      <c r="M25" s="3"/>
      <c r="N25" s="13">
        <v>20</v>
      </c>
      <c r="O25" s="1">
        <v>8</v>
      </c>
      <c r="P25" s="14">
        <f t="shared" si="4"/>
        <v>160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44</v>
      </c>
      <c r="F26" s="16">
        <f t="shared" si="3"/>
        <v>4400</v>
      </c>
      <c r="G26" s="7"/>
      <c r="H26" s="7" t="s">
        <v>6</v>
      </c>
      <c r="I26" s="41" t="s">
        <v>915</v>
      </c>
      <c r="J26" s="8">
        <v>-200</v>
      </c>
      <c r="K26" s="9">
        <v>10</v>
      </c>
      <c r="L26" s="10">
        <f>'25-04'!$K26+('25-04'!$J26/90)</f>
        <v>7.7777777777777777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52</v>
      </c>
      <c r="S26" s="16">
        <f t="shared" si="5"/>
        <v>5200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5075</v>
      </c>
      <c r="G27" s="7"/>
      <c r="H27" s="7" t="s">
        <v>6</v>
      </c>
      <c r="I27" s="2" t="s">
        <v>275</v>
      </c>
      <c r="J27" s="8"/>
      <c r="K27" s="9">
        <v>15</v>
      </c>
      <c r="L27" s="10">
        <f>'25-04'!$K27+('25-04'!$J27/90)</f>
        <v>15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6380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1090</v>
      </c>
      <c r="D28" s="1"/>
      <c r="E28" s="1"/>
      <c r="F28" s="1"/>
      <c r="G28" s="1"/>
      <c r="H28" s="7" t="s">
        <v>6</v>
      </c>
      <c r="I28" s="2" t="s">
        <v>916</v>
      </c>
      <c r="J28" s="8">
        <v>-90</v>
      </c>
      <c r="K28" s="9">
        <v>10</v>
      </c>
      <c r="L28" s="10">
        <f>'25-04'!$K28+('25-04'!$J28/90)</f>
        <v>9</v>
      </c>
      <c r="M28" s="3"/>
      <c r="N28" s="12" t="s">
        <v>11</v>
      </c>
      <c r="O28" s="12"/>
      <c r="P28" s="6">
        <f>SUM(P22:P27)</f>
        <v>3040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-1580</v>
      </c>
      <c r="G29" s="1"/>
      <c r="H29" s="7" t="s">
        <v>6</v>
      </c>
      <c r="I29" s="2"/>
      <c r="J29" s="8">
        <v>-200</v>
      </c>
      <c r="K29" s="9">
        <v>5</v>
      </c>
      <c r="L29" s="10">
        <f>'25-04'!$K29+('25-04'!$J29/90)</f>
        <v>2.7777777777777777</v>
      </c>
      <c r="M29" s="3"/>
      <c r="N29" s="1"/>
      <c r="O29" s="1"/>
      <c r="P29" s="18"/>
      <c r="Q29" s="237" t="s">
        <v>21</v>
      </c>
      <c r="R29" s="238"/>
      <c r="S29" s="17">
        <f>SUM('25-04'!$J$22:$J$137)</f>
        <v>3285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50</v>
      </c>
      <c r="D30" s="1"/>
      <c r="E30" s="1"/>
      <c r="F30" s="8"/>
      <c r="G30" s="1"/>
      <c r="H30" s="7" t="s">
        <v>6</v>
      </c>
      <c r="I30" s="40" t="s">
        <v>918</v>
      </c>
      <c r="J30" s="8"/>
      <c r="K30" s="9">
        <v>200</v>
      </c>
      <c r="L30" s="10">
        <f>'25-04'!$K30+('25-04'!$J30/90)</f>
        <v>200</v>
      </c>
      <c r="M30" s="3"/>
      <c r="N30" s="237" t="s">
        <v>23</v>
      </c>
      <c r="O30" s="238"/>
      <c r="P30" s="6">
        <f>SUM('25-04'!$K$22:$K$137)</f>
        <v>356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917</v>
      </c>
      <c r="J31" s="8">
        <v>320</v>
      </c>
      <c r="K31" s="9"/>
      <c r="L31" s="10">
        <f>'25-04'!$K31+('25-04'!$J31/90)</f>
        <v>3.5555555555555554</v>
      </c>
      <c r="M31" s="3"/>
      <c r="N31" s="1"/>
      <c r="O31" s="1"/>
      <c r="P31" s="18"/>
      <c r="Q31" s="12" t="s">
        <v>25</v>
      </c>
      <c r="R31" s="12"/>
      <c r="S31" s="17">
        <f>S27-S29-F27</f>
        <v>-1980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/>
      <c r="J32" s="8">
        <v>-270</v>
      </c>
      <c r="K32" s="9">
        <v>20</v>
      </c>
      <c r="L32" s="10">
        <f>'25-04'!$K32+('25-04'!$J32/90)</f>
        <v>17</v>
      </c>
      <c r="M32" s="3"/>
      <c r="N32" s="12" t="s">
        <v>25</v>
      </c>
      <c r="O32" s="12"/>
      <c r="P32" s="6">
        <f>P28-P30-C28</f>
        <v>1594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919</v>
      </c>
      <c r="J33" s="8">
        <v>-100</v>
      </c>
      <c r="K33" s="9">
        <v>20</v>
      </c>
      <c r="L33" s="10">
        <f>'25-04'!$K33+('25-04'!$J33/90)</f>
        <v>18.888888888888889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/>
      <c r="J34" s="8"/>
      <c r="K34" s="9"/>
      <c r="L34" s="10">
        <f>'25-04'!$K34+('25-04'!$J34/90)</f>
        <v>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/>
      <c r="J35" s="8"/>
      <c r="K35" s="9"/>
      <c r="L35" s="10">
        <f>'25-04'!$K35+('25-04'!$J35/90)</f>
        <v>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/>
      <c r="J36" s="8"/>
      <c r="K36" s="9">
        <v>25</v>
      </c>
      <c r="L36" s="10">
        <f>'25-04'!$K36+('25-04'!$J36/90)</f>
        <v>25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341</v>
      </c>
      <c r="J37" s="8"/>
      <c r="K37" s="9">
        <v>20</v>
      </c>
      <c r="L37" s="10">
        <f>'25-04'!$K37+('25-04'!$J37/90)</f>
        <v>20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920</v>
      </c>
      <c r="J38" s="8">
        <v>100</v>
      </c>
      <c r="K38" s="9"/>
      <c r="L38" s="10">
        <f>'25-04'!$K38+('25-04'!$J38/90)</f>
        <v>1.1111111111111112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43" t="s">
        <v>40</v>
      </c>
      <c r="I39" s="40" t="s">
        <v>95</v>
      </c>
      <c r="J39" s="8"/>
      <c r="K39" s="9">
        <v>-100</v>
      </c>
      <c r="L39" s="10">
        <f>'25-04'!$K39+('25-04'!$J39/90)</f>
        <v>-100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95</v>
      </c>
      <c r="J40" s="8"/>
      <c r="K40" s="9">
        <v>96</v>
      </c>
      <c r="L40" s="10">
        <f>'25-04'!$K40+('25-04'!$J40/90)</f>
        <v>96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40" t="s">
        <v>95</v>
      </c>
      <c r="J41" s="8"/>
      <c r="K41" s="9">
        <v>-96</v>
      </c>
      <c r="L41" s="10">
        <f>'25-04'!$K41+('25-04'!$J41/90)</f>
        <v>-96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921</v>
      </c>
      <c r="J42" s="8">
        <v>100</v>
      </c>
      <c r="K42" s="9">
        <v>1</v>
      </c>
      <c r="L42" s="10">
        <f>'25-04'!$K42+('25-04'!$J42/90)</f>
        <v>2.1111111111111112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100</v>
      </c>
      <c r="L43" s="10">
        <f>'25-04'!$K43+('25-04'!$J43/90)</f>
        <v>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922</v>
      </c>
      <c r="J44" s="8">
        <v>250</v>
      </c>
      <c r="K44" s="9"/>
      <c r="L44" s="10">
        <f>'25-04'!$K44+('25-04'!$J44/90)</f>
        <v>2.7777777777777777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783</v>
      </c>
      <c r="J45" s="8">
        <v>200</v>
      </c>
      <c r="K45" s="9"/>
      <c r="L45" s="10">
        <f>'25-04'!$K45+('25-04'!$J45/90)</f>
        <v>2.2222222222222223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16</v>
      </c>
      <c r="J46" s="8">
        <v>100</v>
      </c>
      <c r="K46" s="9">
        <v>5</v>
      </c>
      <c r="L46" s="10">
        <f>'25-04'!$K46+('25-04'!$J46/90)</f>
        <v>6.1111111111111107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923</v>
      </c>
      <c r="J47" s="8"/>
      <c r="K47" s="9">
        <v>66</v>
      </c>
      <c r="L47" s="10">
        <f>'25-04'!$K47+('25-04'!$J47/90)</f>
        <v>66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95</v>
      </c>
      <c r="J48" s="8"/>
      <c r="K48" s="9">
        <v>-66</v>
      </c>
      <c r="L48" s="10">
        <f>'25-04'!$K48+('25-04'!$J48/90)</f>
        <v>-66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373</v>
      </c>
      <c r="J49" s="8"/>
      <c r="K49" s="9">
        <v>300</v>
      </c>
      <c r="L49" s="10">
        <f>'25-04'!$K49+('25-04'!$J49/90)</f>
        <v>300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95</v>
      </c>
      <c r="J50" s="8"/>
      <c r="K50" s="9">
        <v>-300</v>
      </c>
      <c r="L50" s="10">
        <f>'25-04'!$K50+('25-04'!$J50/90)</f>
        <v>-300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/>
      <c r="J51" s="8">
        <v>300</v>
      </c>
      <c r="K51" s="9"/>
      <c r="L51" s="10">
        <f>'25-04'!$K51+('25-04'!$J51/90)</f>
        <v>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229</v>
      </c>
      <c r="J52" s="8">
        <v>-240</v>
      </c>
      <c r="K52" s="9"/>
      <c r="L52" s="10">
        <f>'25-04'!$K52+('25-04'!$J52/90)</f>
        <v>-2.6666666666666665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924</v>
      </c>
      <c r="J53" s="8"/>
      <c r="K53" s="9">
        <v>5</v>
      </c>
      <c r="L53" s="10">
        <f>'25-04'!$K53+('25-04'!$J53/90)</f>
        <v>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925</v>
      </c>
      <c r="J54" s="8"/>
      <c r="K54" s="9">
        <v>339</v>
      </c>
      <c r="L54" s="10">
        <f>'25-04'!$K54+('25-04'!$J54/90)</f>
        <v>339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926</v>
      </c>
      <c r="J55" s="8"/>
      <c r="K55" s="9">
        <v>6</v>
      </c>
      <c r="L55" s="10">
        <f>'25-04'!$K55+('25-04'!$J55/90)</f>
        <v>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373</v>
      </c>
      <c r="J56" s="8"/>
      <c r="K56" s="9">
        <v>300</v>
      </c>
      <c r="L56" s="10">
        <f>'25-04'!$K56+('25-04'!$J56/90)</f>
        <v>300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371</v>
      </c>
      <c r="J57" s="8"/>
      <c r="K57" s="9">
        <v>10</v>
      </c>
      <c r="L57" s="10">
        <f>'25-04'!$K57+('25-04'!$J57/90)</f>
        <v>10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927</v>
      </c>
      <c r="J58" s="8">
        <v>-50</v>
      </c>
      <c r="K58" s="9">
        <v>5</v>
      </c>
      <c r="L58" s="10">
        <f>'25-04'!$K58+('25-04'!$J58/90)</f>
        <v>4.4444444444444446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925</v>
      </c>
      <c r="J59" s="8">
        <v>-300</v>
      </c>
      <c r="K59" s="9">
        <v>100</v>
      </c>
      <c r="L59" s="10">
        <f>'25-04'!$K59+('25-04'!$J59/90)</f>
        <v>96.666666666666671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/>
      <c r="J60" s="8">
        <v>-130</v>
      </c>
      <c r="K60" s="9">
        <v>5</v>
      </c>
      <c r="L60" s="10">
        <f>'25-04'!$K60+('25-04'!$J60/90)</f>
        <v>3.5555555555555554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120</v>
      </c>
      <c r="K61" s="9"/>
      <c r="L61" s="10">
        <f>'25-04'!$K61+('25-04'!$J61/90)</f>
        <v>1.3333333333333333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180</v>
      </c>
      <c r="J62" s="8">
        <v>180</v>
      </c>
      <c r="K62" s="9"/>
      <c r="L62" s="10">
        <f>'25-04'!$K62+('25-04'!$J62/90)</f>
        <v>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928</v>
      </c>
      <c r="J63" s="8"/>
      <c r="K63" s="9">
        <v>38</v>
      </c>
      <c r="L63" s="10">
        <f>'25-04'!$K63+('25-04'!$J63/90)</f>
        <v>38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-200</v>
      </c>
      <c r="K64" s="9">
        <v>5</v>
      </c>
      <c r="L64" s="10">
        <f>'25-04'!$K64+('25-04'!$J64/90)</f>
        <v>2.7777777777777777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20</v>
      </c>
      <c r="L65" s="37">
        <f>'25-04'!$K65+('25-04'!$J65/90)</f>
        <v>20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696</v>
      </c>
      <c r="J66" s="38">
        <v>160</v>
      </c>
      <c r="K66" s="39"/>
      <c r="L66" s="37">
        <f>'25-04'!$K66+('25-04'!$J66/90)</f>
        <v>1.7777777777777777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930</v>
      </c>
      <c r="J67" s="35">
        <v>-270</v>
      </c>
      <c r="K67" s="36">
        <v>125</v>
      </c>
      <c r="L67" s="37">
        <f>'25-04'!$K67+('25-04'!$J67/90)</f>
        <v>122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929</v>
      </c>
      <c r="J68" s="38"/>
      <c r="K68" s="39">
        <v>25</v>
      </c>
      <c r="L68" s="37">
        <f>'25-04'!$K68+('25-04'!$J68/90)</f>
        <v>25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931</v>
      </c>
      <c r="J69" s="35">
        <v>100</v>
      </c>
      <c r="K69" s="36"/>
      <c r="L69" s="37">
        <f>'25-04'!$K69+('25-04'!$J69/90)</f>
        <v>1.1111111111111112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932</v>
      </c>
      <c r="J70" s="35">
        <v>-450</v>
      </c>
      <c r="K70" s="36">
        <v>80</v>
      </c>
      <c r="L70" s="37">
        <f>'25-04'!$K70+('25-04'!$J70/90)</f>
        <v>75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933</v>
      </c>
      <c r="J71" s="8"/>
      <c r="K71" s="9">
        <v>660</v>
      </c>
      <c r="L71" s="10">
        <f>'25-04'!$K71+('25-04'!$J71/90)</f>
        <v>660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934</v>
      </c>
      <c r="J72" s="8">
        <v>2250</v>
      </c>
      <c r="K72" s="9">
        <v>100</v>
      </c>
      <c r="L72" s="10">
        <f>'25-04'!$K72+('25-04'!$J72/90)</f>
        <v>125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935</v>
      </c>
      <c r="J73" s="8"/>
      <c r="K73" s="9">
        <v>-2000</v>
      </c>
      <c r="L73" s="10">
        <f>'25-04'!$K73+('25-04'!$J73/90)</f>
        <v>-2000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139</v>
      </c>
      <c r="J74" s="8">
        <v>-630</v>
      </c>
      <c r="K74" s="9">
        <v>40</v>
      </c>
      <c r="L74" s="10">
        <f>'25-04'!$K74+('25-04'!$J74/90)</f>
        <v>33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48</v>
      </c>
      <c r="J75" s="8">
        <v>-330</v>
      </c>
      <c r="K75" s="9">
        <v>180</v>
      </c>
      <c r="L75" s="10">
        <f>'25-04'!$K75+('25-04'!$J75/90)</f>
        <v>176.33333333333334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-180</v>
      </c>
      <c r="K76" s="9">
        <v>10</v>
      </c>
      <c r="L76" s="10">
        <f>'25-04'!$K76+('25-04'!$J76/90)</f>
        <v>8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936</v>
      </c>
      <c r="J77" s="8"/>
      <c r="K77" s="9">
        <v>800</v>
      </c>
      <c r="L77" s="10">
        <f>'25-04'!$K77+('25-04'!$J77/90)</f>
        <v>800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937</v>
      </c>
      <c r="J78" s="8">
        <v>-100</v>
      </c>
      <c r="K78" s="9">
        <v>10</v>
      </c>
      <c r="L78" s="10">
        <f>'25-04'!$K78+('25-04'!$J78/90)</f>
        <v>8.8888888888888893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938</v>
      </c>
      <c r="J79" s="8"/>
      <c r="K79" s="9">
        <v>55</v>
      </c>
      <c r="L79" s="10">
        <f>'25-04'!$K79+('25-04'!$J79/90)</f>
        <v>55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939</v>
      </c>
      <c r="J80" s="8">
        <v>-630</v>
      </c>
      <c r="K80" s="9">
        <v>30</v>
      </c>
      <c r="L80" s="10">
        <f>'25-04'!$K80+('25-04'!$J80/90)</f>
        <v>23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450</v>
      </c>
      <c r="K81" s="9"/>
      <c r="L81" s="10">
        <f>'25-04'!$K81+('25-04'!$J81/90)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783</v>
      </c>
      <c r="J82" s="8">
        <v>50</v>
      </c>
      <c r="K82" s="9"/>
      <c r="L82" s="10">
        <f>'25-04'!$K82+('25-04'!$J82/90)</f>
        <v>0.55555555555555558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940</v>
      </c>
      <c r="J83" s="8">
        <v>50</v>
      </c>
      <c r="K83" s="9"/>
      <c r="L83" s="10">
        <f>'25-04'!$K83+('25-04'!$J83/90)</f>
        <v>0.55555555555555558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941</v>
      </c>
      <c r="J84" s="8">
        <v>350</v>
      </c>
      <c r="K84" s="9"/>
      <c r="L84" s="10">
        <f>'25-04'!$K84+('25-04'!$J84/90)</f>
        <v>3.8888888888888888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942</v>
      </c>
      <c r="J85" s="8">
        <v>60</v>
      </c>
      <c r="K85" s="9"/>
      <c r="L85" s="10">
        <f>'25-04'!$K85+('25-04'!$J85/90)</f>
        <v>0.66666666666666663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943</v>
      </c>
      <c r="J86" s="8">
        <v>-250</v>
      </c>
      <c r="K86" s="9">
        <v>5</v>
      </c>
      <c r="L86" s="10">
        <f>'25-04'!$K86+('25-04'!$J86/90)</f>
        <v>2.2222222222222223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100</v>
      </c>
      <c r="L87" s="10">
        <f>'25-04'!$K87+('25-04'!$J87/90)</f>
        <v>100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90</v>
      </c>
      <c r="K88" s="9"/>
      <c r="L88" s="10">
        <f>'25-04'!$K88+('25-04'!$J88/90)</f>
        <v>1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944</v>
      </c>
      <c r="J89" s="8"/>
      <c r="K89" s="9">
        <v>617</v>
      </c>
      <c r="L89" s="10">
        <f>'25-04'!$K89+('25-04'!$J89/90)</f>
        <v>617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2" t="s">
        <v>95</v>
      </c>
      <c r="J90" s="8"/>
      <c r="K90" s="9">
        <v>-617</v>
      </c>
      <c r="L90" s="10">
        <f>'25-04'!$K90+('25-04'!$J90/90)</f>
        <v>-617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945</v>
      </c>
      <c r="J91" s="8"/>
      <c r="K91" s="9">
        <v>150</v>
      </c>
      <c r="L91" s="10">
        <f>'25-04'!$K91+('25-04'!$J91/90)</f>
        <v>150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40</v>
      </c>
      <c r="I92" s="2" t="s">
        <v>95</v>
      </c>
      <c r="J92" s="8"/>
      <c r="K92" s="9">
        <v>-150</v>
      </c>
      <c r="L92" s="10">
        <f>'25-04'!$K92+('25-04'!$J92/90)</f>
        <v>-150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340</v>
      </c>
      <c r="J93" s="8">
        <v>200</v>
      </c>
      <c r="K93" s="9"/>
      <c r="L93" s="10">
        <f>'25-04'!$K93+('25-04'!$J93/90)</f>
        <v>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2" t="s">
        <v>35</v>
      </c>
      <c r="J94" s="8">
        <v>-300</v>
      </c>
      <c r="K94" s="9"/>
      <c r="L94" s="10">
        <f>'25-04'!$K94+('25-04'!$J94/90)</f>
        <v>-3.3333333333333335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946</v>
      </c>
      <c r="J95" s="8">
        <v>220</v>
      </c>
      <c r="K95" s="9">
        <v>5</v>
      </c>
      <c r="L95" s="10">
        <f>'25-04'!$K95+('25-04'!$J95/90)</f>
        <v>7.4444444444444446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161</v>
      </c>
      <c r="J96" s="8"/>
      <c r="K96" s="9">
        <v>30</v>
      </c>
      <c r="L96" s="10">
        <f>'25-04'!$K96+('25-04'!$J96/90)</f>
        <v>30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947</v>
      </c>
      <c r="J97" s="8">
        <v>-140</v>
      </c>
      <c r="K97" s="9">
        <v>10</v>
      </c>
      <c r="L97" s="10">
        <f>'25-04'!$K97+('25-04'!$J97/90)</f>
        <v>8.4444444444444446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486</v>
      </c>
      <c r="J98" s="8">
        <v>100</v>
      </c>
      <c r="K98" s="9">
        <v>20</v>
      </c>
      <c r="L98" s="10">
        <f>'25-04'!$K98+('25-04'!$J98/90)</f>
        <v>21.111111111111111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121</v>
      </c>
      <c r="J99" s="8">
        <v>100</v>
      </c>
      <c r="K99" s="9"/>
      <c r="L99" s="10">
        <f>'25-04'!$K99+('25-04'!$J99/90)</f>
        <v>1.1111111111111112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123</v>
      </c>
      <c r="J100" s="8">
        <v>630</v>
      </c>
      <c r="K100" s="9"/>
      <c r="L100" s="10">
        <f>'25-04'!$K100+('25-04'!$J100/90)</f>
        <v>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-270</v>
      </c>
      <c r="K101" s="9">
        <v>5</v>
      </c>
      <c r="L101" s="10">
        <f>'25-04'!$K101+('25-04'!$J101/90)</f>
        <v>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503</v>
      </c>
      <c r="J102" s="8"/>
      <c r="K102" s="9">
        <v>300</v>
      </c>
      <c r="L102" s="10">
        <f>'25-04'!$K102+('25-04'!$J102/90)</f>
        <v>300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43" t="s">
        <v>1796</v>
      </c>
      <c r="I103" s="2" t="s">
        <v>948</v>
      </c>
      <c r="J103" s="8"/>
      <c r="K103" s="9">
        <v>70</v>
      </c>
      <c r="L103" s="10">
        <f>'25-04'!$K103+('25-04'!$J103/90)</f>
        <v>70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60</v>
      </c>
      <c r="K104" s="9"/>
      <c r="L104" s="10">
        <f>'25-04'!$K104+('25-04'!$J104/90)</f>
        <v>0.66666666666666663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56</v>
      </c>
      <c r="J105" s="8">
        <v>280</v>
      </c>
      <c r="K105" s="9">
        <v>86</v>
      </c>
      <c r="L105" s="10">
        <f>'25-04'!$K105+('25-04'!$J105/90)</f>
        <v>89.111111111111114</v>
      </c>
      <c r="M105" s="3"/>
      <c r="N105" s="9" t="s">
        <v>118</v>
      </c>
      <c r="O105" s="9"/>
      <c r="P105" s="6">
        <v>3040</v>
      </c>
      <c r="Q105" s="9"/>
      <c r="R105" s="9"/>
      <c r="S105" s="17">
        <v>6380</v>
      </c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20</v>
      </c>
      <c r="K106" s="9"/>
      <c r="L106" s="10">
        <f>'25-04'!$K106+('25-04'!$J106/90)</f>
        <v>0.22222222222222221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150</v>
      </c>
      <c r="J107" s="8">
        <v>-100</v>
      </c>
      <c r="K107" s="9">
        <v>150</v>
      </c>
      <c r="L107" s="10">
        <f>'25-04'!$K107+('25-04'!$J107/90)</f>
        <v>148.88888888888889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949</v>
      </c>
      <c r="J108" s="8">
        <v>270</v>
      </c>
      <c r="K108" s="9"/>
      <c r="L108" s="10">
        <f>'25-04'!$K108+('25-04'!$J108/90)</f>
        <v>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95</v>
      </c>
      <c r="J109" s="8"/>
      <c r="K109" s="9">
        <v>-2000</v>
      </c>
      <c r="L109" s="10">
        <f>'25-04'!$K109+('25-04'!$J109/90)</f>
        <v>-2000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950</v>
      </c>
      <c r="J110" s="8">
        <v>-100</v>
      </c>
      <c r="K110" s="9">
        <v>10</v>
      </c>
      <c r="L110" s="10">
        <f>'25-04'!$K110+('25-04'!$J110/90)</f>
        <v>8.8888888888888893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951</v>
      </c>
      <c r="J111" s="8"/>
      <c r="K111" s="9">
        <v>85</v>
      </c>
      <c r="L111" s="10">
        <f>'25-04'!$K111+('25-04'!$J111/90)</f>
        <v>85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-300</v>
      </c>
      <c r="K112" s="9">
        <v>5</v>
      </c>
      <c r="L112" s="10">
        <f>'25-04'!$K112+('25-04'!$J112/90)</f>
        <v>1.6666666666666665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147</v>
      </c>
      <c r="J113" s="8">
        <v>220</v>
      </c>
      <c r="K113" s="9"/>
      <c r="L113" s="10">
        <f>'25-04'!$K113+('25-04'!$J113/90)</f>
        <v>2.4444444444444446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721</v>
      </c>
      <c r="J114" s="8">
        <v>100</v>
      </c>
      <c r="K114" s="9">
        <v>20</v>
      </c>
      <c r="L114" s="10">
        <f>'25-04'!$K114+('25-04'!$J114/90)</f>
        <v>21.111111111111111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739</v>
      </c>
      <c r="J115" s="8">
        <v>50</v>
      </c>
      <c r="K115" s="9"/>
      <c r="L115" s="10">
        <f>'25-04'!$K115+('25-04'!$J115/90)</f>
        <v>0.55555555555555558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952</v>
      </c>
      <c r="J116" s="8"/>
      <c r="K116" s="9">
        <v>25</v>
      </c>
      <c r="L116" s="10">
        <f>'25-04'!$K116+('25-04'!$J116/90)</f>
        <v>25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200</v>
      </c>
      <c r="K117" s="9"/>
      <c r="L117" s="10">
        <f>'25-04'!$K117+('25-04'!$J117/90)</f>
        <v>2.2222222222222223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400</v>
      </c>
      <c r="K118" s="9"/>
      <c r="L118" s="10">
        <f>'25-04'!$K118+('25-04'!$J118/90)</f>
        <v>4.4444444444444446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513</v>
      </c>
      <c r="J119" s="8">
        <v>150</v>
      </c>
      <c r="K119" s="9"/>
      <c r="L119" s="10">
        <f>'25-04'!$K119+('25-04'!$J119/90)</f>
        <v>1.6666666666666667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28</v>
      </c>
      <c r="I120" s="2" t="s">
        <v>43</v>
      </c>
      <c r="J120" s="8"/>
      <c r="K120" s="9">
        <v>-20</v>
      </c>
      <c r="L120" s="10">
        <f>'25-04'!$K120+('25-04'!$J120/90)</f>
        <v>-20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130</v>
      </c>
      <c r="J121" s="8">
        <v>450</v>
      </c>
      <c r="K121" s="9"/>
      <c r="L121" s="10">
        <f>'25-04'!$K121+('25-04'!$J121/90)</f>
        <v>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953</v>
      </c>
      <c r="J122" s="8">
        <v>-900</v>
      </c>
      <c r="K122" s="9">
        <v>10</v>
      </c>
      <c r="L122" s="10">
        <f>'25-04'!$K122+('25-04'!$J122/90)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881</v>
      </c>
      <c r="J123" s="8"/>
      <c r="K123" s="9">
        <v>130</v>
      </c>
      <c r="L123" s="10">
        <f>'25-04'!$K123+('25-04'!$J123/90)</f>
        <v>130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805</v>
      </c>
      <c r="J124" s="8">
        <v>100</v>
      </c>
      <c r="K124" s="9"/>
      <c r="L124" s="10">
        <f>'25-04'!$K124+('25-04'!$J124/90)</f>
        <v>1.1111111111111112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2" t="s">
        <v>605</v>
      </c>
      <c r="J125" s="8"/>
      <c r="K125" s="9">
        <v>-20</v>
      </c>
      <c r="L125" s="10">
        <f>'25-04'!$K125+('25-04'!$J125/90)</f>
        <v>-20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154</v>
      </c>
      <c r="J126" s="8">
        <v>200</v>
      </c>
      <c r="K126" s="9"/>
      <c r="L126" s="10">
        <f>'25-04'!$K126+('25-04'!$J126/90)</f>
        <v>2.2222222222222223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13</v>
      </c>
      <c r="J127" s="8">
        <v>100</v>
      </c>
      <c r="K127" s="9"/>
      <c r="L127" s="10">
        <f>'25-04'!$K127+('25-04'!$J127/90)</f>
        <v>1.1111111111111112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598</v>
      </c>
      <c r="J128" s="8">
        <v>600</v>
      </c>
      <c r="K128" s="9"/>
      <c r="L128" s="10">
        <f>'25-04'!$K128+('25-04'!$J128/90)</f>
        <v>6.666666666666667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955</v>
      </c>
      <c r="J129" s="8">
        <v>220</v>
      </c>
      <c r="K129" s="9"/>
      <c r="L129" s="10">
        <f>'25-04'!$K129+('25-04'!$J129/90)</f>
        <v>2.4444444444444446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956</v>
      </c>
      <c r="J130" s="8">
        <v>-100</v>
      </c>
      <c r="K130" s="9">
        <v>5</v>
      </c>
      <c r="L130" s="10">
        <f>'25-04'!$K130+('25-04'!$J130/90)</f>
        <v>3.8888888888888888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418</v>
      </c>
      <c r="J131" s="8">
        <v>150</v>
      </c>
      <c r="K131" s="9"/>
      <c r="L131" s="10">
        <f>'25-04'!$K131+('25-04'!$J131/90)</f>
        <v>1.6666666666666667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163</v>
      </c>
      <c r="J132" s="8">
        <v>150</v>
      </c>
      <c r="K132" s="9"/>
      <c r="L132" s="10">
        <f>'25-04'!$K132+('25-04'!$J132/90)</f>
        <v>1.6666666666666667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5</v>
      </c>
      <c r="L133" s="10">
        <f>'25-04'!$K133+('25-04'!$J133/90)</f>
        <v>5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180</v>
      </c>
      <c r="J134" s="8">
        <v>100</v>
      </c>
      <c r="K134" s="9">
        <v>1</v>
      </c>
      <c r="L134" s="10">
        <f>'25-04'!$K134+('25-04'!$J134/90)</f>
        <v>2.1111111111111112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43" t="s">
        <v>40</v>
      </c>
      <c r="I135" s="40" t="s">
        <v>57</v>
      </c>
      <c r="J135" s="8"/>
      <c r="K135" s="9">
        <v>2200</v>
      </c>
      <c r="L135" s="10">
        <f>'25-04'!$K135+('25-04'!$J135/90)</f>
        <v>2200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43" t="s">
        <v>28</v>
      </c>
      <c r="I136" s="40" t="s">
        <v>1004</v>
      </c>
      <c r="J136" s="8"/>
      <c r="K136" s="9">
        <v>-2200</v>
      </c>
      <c r="L136" s="10">
        <f>'25-04'!$K136+('25-04'!$J136/90)</f>
        <v>-2200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'25-04'!$K137+('25-04'!$J137/90)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</sheetData>
  <mergeCells count="6">
    <mergeCell ref="A20:F20"/>
    <mergeCell ref="N20:S20"/>
    <mergeCell ref="D29:E29"/>
    <mergeCell ref="Q29:R29"/>
    <mergeCell ref="A30:B30"/>
    <mergeCell ref="N30:O30"/>
  </mergeCell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5D50-AA14-4D4F-B156-5CB5D8A44A96}">
  <sheetPr codeName="Sheet26">
    <pageSetUpPr fitToPage="1"/>
  </sheetPr>
  <dimension ref="A1:Z143"/>
  <sheetViews>
    <sheetView rightToLeft="1" topLeftCell="A131" workbookViewId="0">
      <selection activeCell="A143" sqref="A14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1470</v>
      </c>
      <c r="K1" s="3">
        <f t="shared" si="0"/>
        <v>135</v>
      </c>
      <c r="L1" s="3">
        <f t="shared" si="0"/>
        <v>151.33333333333334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105</v>
      </c>
      <c r="J3" s="8"/>
      <c r="K3" s="9">
        <v>55</v>
      </c>
      <c r="L3" s="10">
        <f t="shared" ref="L3:L18" si="1">K3+(J3/90)</f>
        <v>55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-20</v>
      </c>
      <c r="L4" s="10">
        <f t="shared" si="1"/>
        <v>-20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957</v>
      </c>
      <c r="J5" s="8">
        <v>-100</v>
      </c>
      <c r="K5" s="9">
        <v>24</v>
      </c>
      <c r="L5" s="10">
        <f t="shared" si="1"/>
        <v>22.888888888888889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76</v>
      </c>
      <c r="J7" s="8">
        <v>180</v>
      </c>
      <c r="K7" s="9"/>
      <c r="L7" s="10">
        <f t="shared" si="1"/>
        <v>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597</v>
      </c>
      <c r="J8" s="8">
        <v>270</v>
      </c>
      <c r="K8" s="9">
        <v>60</v>
      </c>
      <c r="L8" s="10">
        <f t="shared" si="1"/>
        <v>63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958</v>
      </c>
      <c r="J9" s="8">
        <v>1200</v>
      </c>
      <c r="K9" s="9"/>
      <c r="L9" s="10">
        <f t="shared" si="1"/>
        <v>13.333333333333334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598</v>
      </c>
      <c r="J10" s="8">
        <v>100</v>
      </c>
      <c r="K10" s="9">
        <v>1</v>
      </c>
      <c r="L10" s="10">
        <f t="shared" si="1"/>
        <v>2.1111111111111112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8">
        <v>-180</v>
      </c>
      <c r="K11" s="9">
        <v>15</v>
      </c>
      <c r="L11" s="10">
        <f t="shared" si="1"/>
        <v>13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909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SUM('27-04'!$J$22:$J$143)</f>
        <v>-3380</v>
      </c>
      <c r="K20" s="3">
        <f>SUM('27-04'!$K$22:$K$143)</f>
        <v>-861</v>
      </c>
      <c r="L20" s="3">
        <f>SUM('27-04'!$L$22:$L$143)</f>
        <v>-898.55555555555588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954</v>
      </c>
      <c r="J22" s="8">
        <v>550</v>
      </c>
      <c r="K22" s="9"/>
      <c r="L22" s="10">
        <f>'27-04'!$K22+('27-04'!$J22/90)</f>
        <v>6.1111111111111107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64</v>
      </c>
      <c r="F23" s="16">
        <f t="shared" si="3"/>
        <v>640</v>
      </c>
      <c r="G23" s="7"/>
      <c r="H23" s="7" t="s">
        <v>6</v>
      </c>
      <c r="I23" s="40" t="s">
        <v>171</v>
      </c>
      <c r="J23" s="8"/>
      <c r="K23" s="9">
        <v>25</v>
      </c>
      <c r="L23" s="10">
        <f>'27-04'!$K23+('27-04'!$J23/90)</f>
        <v>25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155</v>
      </c>
      <c r="S23" s="16">
        <f t="shared" si="5"/>
        <v>1550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91</v>
      </c>
      <c r="C24" s="14">
        <f t="shared" si="2"/>
        <v>910</v>
      </c>
      <c r="D24" s="15">
        <v>20</v>
      </c>
      <c r="E24" s="1">
        <v>18</v>
      </c>
      <c r="F24" s="16">
        <f t="shared" si="3"/>
        <v>360</v>
      </c>
      <c r="G24" s="7"/>
      <c r="H24" s="7" t="s">
        <v>6</v>
      </c>
      <c r="I24" s="2" t="s">
        <v>31</v>
      </c>
      <c r="J24" s="8"/>
      <c r="K24" s="9">
        <v>4</v>
      </c>
      <c r="L24" s="10">
        <f>'27-04'!$K24+('27-04'!$J24/90)</f>
        <v>4</v>
      </c>
      <c r="M24" s="3"/>
      <c r="N24" s="13">
        <v>10</v>
      </c>
      <c r="O24" s="1">
        <v>79</v>
      </c>
      <c r="P24" s="14">
        <f t="shared" si="4"/>
        <v>790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40" t="s">
        <v>960</v>
      </c>
      <c r="J25" s="8">
        <v>160</v>
      </c>
      <c r="K25" s="9"/>
      <c r="L25" s="10">
        <f>'27-04'!$K25+('27-04'!$J25/90)</f>
        <v>1.7777777777777777</v>
      </c>
      <c r="M25" s="3"/>
      <c r="N25" s="13">
        <v>20</v>
      </c>
      <c r="O25" s="1">
        <v>2</v>
      </c>
      <c r="P25" s="14">
        <f t="shared" si="4"/>
        <v>40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87</v>
      </c>
      <c r="F26" s="16">
        <f t="shared" si="3"/>
        <v>8700</v>
      </c>
      <c r="G26" s="7"/>
      <c r="H26" s="7" t="s">
        <v>6</v>
      </c>
      <c r="I26" s="41" t="s">
        <v>539</v>
      </c>
      <c r="J26" s="8"/>
      <c r="K26" s="9">
        <v>35</v>
      </c>
      <c r="L26" s="10">
        <f>'27-04'!$K26+('27-04'!$J26/90)</f>
        <v>35</v>
      </c>
      <c r="M26" s="3"/>
      <c r="N26" s="13">
        <v>50</v>
      </c>
      <c r="O26" s="1">
        <v>8</v>
      </c>
      <c r="P26" s="14">
        <f t="shared" si="4"/>
        <v>400</v>
      </c>
      <c r="Q26" s="15">
        <v>100</v>
      </c>
      <c r="R26" s="1">
        <v>126</v>
      </c>
      <c r="S26" s="16">
        <f t="shared" si="5"/>
        <v>12600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9830</v>
      </c>
      <c r="G27" s="7"/>
      <c r="H27" s="7" t="s">
        <v>40</v>
      </c>
      <c r="I27" s="2" t="s">
        <v>95</v>
      </c>
      <c r="J27" s="8"/>
      <c r="K27" s="9">
        <v>-40</v>
      </c>
      <c r="L27" s="10">
        <f>'27-04'!$K27+('27-04'!$J27/90)</f>
        <v>-40</v>
      </c>
      <c r="M27" s="3"/>
      <c r="N27" s="13">
        <v>100</v>
      </c>
      <c r="O27" s="1">
        <v>9</v>
      </c>
      <c r="P27" s="14">
        <f t="shared" si="4"/>
        <v>900</v>
      </c>
      <c r="Q27" s="12" t="s">
        <v>11</v>
      </c>
      <c r="R27" s="12"/>
      <c r="S27" s="17">
        <f>SUM(S22:S26)</f>
        <v>14335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1581</v>
      </c>
      <c r="D28" s="1"/>
      <c r="E28" s="1"/>
      <c r="F28" s="1"/>
      <c r="G28" s="1"/>
      <c r="H28" s="46" t="s">
        <v>6</v>
      </c>
      <c r="I28" s="2" t="s">
        <v>961</v>
      </c>
      <c r="J28" s="8">
        <v>180</v>
      </c>
      <c r="K28" s="9"/>
      <c r="L28" s="10">
        <f>'27-04'!$K28+('27-04'!$J28/90)</f>
        <v>2</v>
      </c>
      <c r="M28" s="3"/>
      <c r="N28" s="12" t="s">
        <v>11</v>
      </c>
      <c r="O28" s="12"/>
      <c r="P28" s="6">
        <f>SUM(P22:P27)</f>
        <v>2146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4755</v>
      </c>
      <c r="G29" s="1"/>
      <c r="H29" s="46" t="s">
        <v>6</v>
      </c>
      <c r="I29" s="2" t="s">
        <v>275</v>
      </c>
      <c r="J29" s="8"/>
      <c r="K29" s="9">
        <v>20</v>
      </c>
      <c r="L29" s="10">
        <f>'27-04'!$K29+('27-04'!$J29/90)</f>
        <v>20</v>
      </c>
      <c r="M29" s="3"/>
      <c r="N29" s="1"/>
      <c r="O29" s="1"/>
      <c r="P29" s="18"/>
      <c r="Q29" s="237" t="s">
        <v>21</v>
      </c>
      <c r="R29" s="238"/>
      <c r="S29" s="17">
        <f>SUM('27-04'!$J$22:$J$143)</f>
        <v>-3380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491</v>
      </c>
      <c r="D30" s="1"/>
      <c r="E30" s="1"/>
      <c r="F30" s="8"/>
      <c r="G30" s="1"/>
      <c r="H30" s="7" t="s">
        <v>40</v>
      </c>
      <c r="I30" s="40" t="s">
        <v>985</v>
      </c>
      <c r="J30" s="8"/>
      <c r="K30" s="9">
        <v>-20</v>
      </c>
      <c r="L30" s="10">
        <f>'27-04'!$K30+('27-04'!$J30/90)</f>
        <v>-20</v>
      </c>
      <c r="M30" s="3"/>
      <c r="N30" s="237" t="s">
        <v>23</v>
      </c>
      <c r="O30" s="238"/>
      <c r="P30" s="6">
        <f>SUM('27-04'!$K$22:$K$143)</f>
        <v>-861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/>
      <c r="J31" s="8">
        <v>40</v>
      </c>
      <c r="K31" s="9"/>
      <c r="L31" s="10">
        <f>'27-04'!$K31+('27-04'!$J31/90)</f>
        <v>0.44444444444444442</v>
      </c>
      <c r="M31" s="3"/>
      <c r="N31" s="1"/>
      <c r="O31" s="1"/>
      <c r="P31" s="18"/>
      <c r="Q31" s="12" t="s">
        <v>25</v>
      </c>
      <c r="R31" s="12"/>
      <c r="S31" s="17">
        <f>S27-S29-F27</f>
        <v>7885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13</v>
      </c>
      <c r="J32" s="8">
        <v>150</v>
      </c>
      <c r="K32" s="9"/>
      <c r="L32" s="10">
        <f>'27-04'!$K32+('27-04'!$J32/90)</f>
        <v>1.6666666666666667</v>
      </c>
      <c r="M32" s="3"/>
      <c r="N32" s="12" t="s">
        <v>25</v>
      </c>
      <c r="O32" s="12"/>
      <c r="P32" s="6">
        <f>P28-P30-C28</f>
        <v>1426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430</v>
      </c>
      <c r="J33" s="8">
        <v>350</v>
      </c>
      <c r="K33" s="9"/>
      <c r="L33" s="10">
        <f>'27-04'!$K33+('27-04'!$J33/90)</f>
        <v>3.8888888888888888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292</v>
      </c>
      <c r="J34" s="8"/>
      <c r="K34" s="9">
        <v>300</v>
      </c>
      <c r="L34" s="10">
        <f>'27-04'!$K34+('27-04'!$J34/90)</f>
        <v>300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-300</v>
      </c>
      <c r="L35" s="10">
        <f>'27-04'!$K35+('27-04'!$J35/90)</f>
        <v>-300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962</v>
      </c>
      <c r="J36" s="8"/>
      <c r="K36" s="9">
        <v>200</v>
      </c>
      <c r="L36" s="10">
        <f>'27-04'!$K36+('27-04'!$J36/90)</f>
        <v>200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963</v>
      </c>
      <c r="J37" s="8"/>
      <c r="K37" s="9">
        <v>30</v>
      </c>
      <c r="L37" s="10">
        <f>'27-04'!$K37+('27-04'!$J37/90)</f>
        <v>30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964</v>
      </c>
      <c r="J38" s="8">
        <v>220</v>
      </c>
      <c r="K38" s="9"/>
      <c r="L38" s="10">
        <f>'27-04'!$K38+('27-04'!$J38/90)</f>
        <v>2.4444444444444446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95</v>
      </c>
      <c r="J39" s="8"/>
      <c r="K39" s="9">
        <v>14</v>
      </c>
      <c r="L39" s="10">
        <f>'27-04'!$K39+('27-04'!$J39/90)</f>
        <v>14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40" t="s">
        <v>95</v>
      </c>
      <c r="J40" s="8"/>
      <c r="K40" s="9">
        <v>-14</v>
      </c>
      <c r="L40" s="10">
        <f>'27-04'!$K40+('27-04'!$J40/90)</f>
        <v>-14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780</v>
      </c>
      <c r="J41" s="8">
        <v>80</v>
      </c>
      <c r="K41" s="9"/>
      <c r="L41" s="10">
        <f>'27-04'!$K41+('27-04'!$J41/90)</f>
        <v>0.88888888888888884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965</v>
      </c>
      <c r="J42" s="8">
        <v>225</v>
      </c>
      <c r="K42" s="9"/>
      <c r="L42" s="10">
        <f>'27-04'!$K42+('27-04'!$J42/90)</f>
        <v>2.5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209</v>
      </c>
      <c r="J43" s="8">
        <v>250</v>
      </c>
      <c r="K43" s="9"/>
      <c r="L43" s="10">
        <f>'27-04'!$K43+('27-04'!$J43/90)</f>
        <v>2.7777777777777777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123</v>
      </c>
      <c r="J44" s="8">
        <v>350</v>
      </c>
      <c r="K44" s="9"/>
      <c r="L44" s="10">
        <f>'27-04'!$K44+('27-04'!$J44/90)</f>
        <v>3.8888888888888888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588</v>
      </c>
      <c r="J45" s="8">
        <v>100</v>
      </c>
      <c r="K45" s="9"/>
      <c r="L45" s="10">
        <f>'27-04'!$K45+('27-04'!$J45/90)</f>
        <v>1.1111111111111112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966</v>
      </c>
      <c r="J46" s="8">
        <v>-270</v>
      </c>
      <c r="K46" s="9">
        <v>15</v>
      </c>
      <c r="L46" s="10">
        <f>'27-04'!$K46+('27-04'!$J46/90)</f>
        <v>12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967</v>
      </c>
      <c r="J47" s="8"/>
      <c r="K47" s="9">
        <v>18</v>
      </c>
      <c r="L47" s="10">
        <f>'27-04'!$K47+('27-04'!$J47/90)</f>
        <v>18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968</v>
      </c>
      <c r="J48" s="8">
        <v>180</v>
      </c>
      <c r="K48" s="9"/>
      <c r="L48" s="10">
        <f>'27-04'!$K48+('27-04'!$J48/90)</f>
        <v>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969</v>
      </c>
      <c r="J49" s="8">
        <v>400</v>
      </c>
      <c r="K49" s="9"/>
      <c r="L49" s="10">
        <f>'27-04'!$K49+('27-04'!$J49/90)</f>
        <v>4.4444444444444446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/>
      <c r="J50" s="8">
        <v>-50</v>
      </c>
      <c r="K50" s="9">
        <v>5</v>
      </c>
      <c r="L50" s="10">
        <f>'27-04'!$K50+('27-04'!$J50/90)</f>
        <v>4.4444444444444446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527</v>
      </c>
      <c r="J51" s="8">
        <v>-360</v>
      </c>
      <c r="K51" s="9">
        <v>10</v>
      </c>
      <c r="L51" s="10">
        <f>'27-04'!$K51+('27-04'!$J51/90)</f>
        <v>6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668</v>
      </c>
      <c r="J52" s="8">
        <v>400</v>
      </c>
      <c r="K52" s="9"/>
      <c r="L52" s="10">
        <f>'27-04'!$K52+('27-04'!$J52/90)</f>
        <v>4.4444444444444446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214</v>
      </c>
      <c r="J53" s="8">
        <v>-100</v>
      </c>
      <c r="K53" s="9">
        <v>105</v>
      </c>
      <c r="L53" s="10">
        <f>'27-04'!$K53+('27-04'!$J53/90)</f>
        <v>103.88888888888889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/>
      <c r="J54" s="8">
        <v>-225</v>
      </c>
      <c r="K54" s="9">
        <v>5</v>
      </c>
      <c r="L54" s="10">
        <f>'27-04'!$K54+('27-04'!$J54/90)</f>
        <v>2.5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737</v>
      </c>
      <c r="J55" s="8"/>
      <c r="K55" s="9">
        <v>100</v>
      </c>
      <c r="L55" s="10">
        <f>'27-04'!$K55+('27-04'!$J55/90)</f>
        <v>100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95</v>
      </c>
      <c r="J56" s="8"/>
      <c r="K56" s="9">
        <v>-100</v>
      </c>
      <c r="L56" s="10">
        <f>'27-04'!$K56+('27-04'!$J56/90)</f>
        <v>-100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970</v>
      </c>
      <c r="J57" s="8">
        <v>-100</v>
      </c>
      <c r="K57" s="9">
        <v>20</v>
      </c>
      <c r="L57" s="10">
        <f>'27-04'!$K57+('27-04'!$J57/90)</f>
        <v>18.888888888888889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135</v>
      </c>
      <c r="K58" s="9">
        <v>20</v>
      </c>
      <c r="L58" s="10">
        <f>'27-04'!$K58+('27-04'!$J58/90)</f>
        <v>21.5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971</v>
      </c>
      <c r="J59" s="8"/>
      <c r="K59" s="9">
        <v>300</v>
      </c>
      <c r="L59" s="10">
        <f>'27-04'!$K59+('27-04'!$J59/90)</f>
        <v>300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8"/>
      <c r="K60" s="9">
        <v>-300</v>
      </c>
      <c r="L60" s="10">
        <f>'27-04'!$K60+('27-04'!$J60/90)</f>
        <v>-300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-150</v>
      </c>
      <c r="K61" s="9">
        <v>5</v>
      </c>
      <c r="L61" s="10">
        <f>'27-04'!$K61+('27-04'!$J61/90)</f>
        <v>3.333333333333333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972</v>
      </c>
      <c r="J62" s="8">
        <v>230</v>
      </c>
      <c r="K62" s="9">
        <v>20</v>
      </c>
      <c r="L62" s="10">
        <f>'27-04'!$K62+('27-04'!$J62/90)</f>
        <v>22.555555555555557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973</v>
      </c>
      <c r="J63" s="8">
        <v>90</v>
      </c>
      <c r="K63" s="9">
        <v>20</v>
      </c>
      <c r="L63" s="10">
        <f>'27-04'!$K63+('27-04'!$J63/90)</f>
        <v>21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16</v>
      </c>
      <c r="J64" s="8">
        <v>-250</v>
      </c>
      <c r="K64" s="9">
        <v>30</v>
      </c>
      <c r="L64" s="10">
        <f>'27-04'!$K64+('27-04'!$J64/90)</f>
        <v>27.222222222222221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130</v>
      </c>
      <c r="J65" s="35">
        <v>120</v>
      </c>
      <c r="K65" s="36"/>
      <c r="L65" s="37">
        <f>'27-04'!$K65+('27-04'!$J65/90)</f>
        <v>1.3333333333333333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776</v>
      </c>
      <c r="J66" s="38"/>
      <c r="K66" s="39">
        <v>600</v>
      </c>
      <c r="L66" s="37">
        <f>'27-04'!$K66+('27-04'!$J66/90)</f>
        <v>600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95</v>
      </c>
      <c r="J67" s="35"/>
      <c r="K67" s="36">
        <v>-600</v>
      </c>
      <c r="L67" s="37">
        <f>'27-04'!$K67+('27-04'!$J67/90)</f>
        <v>-600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974</v>
      </c>
      <c r="J68" s="38">
        <v>360</v>
      </c>
      <c r="K68" s="39"/>
      <c r="L68" s="37">
        <f>'27-04'!$K68+('27-04'!$J68/90)</f>
        <v>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964</v>
      </c>
      <c r="J69" s="35">
        <v>100</v>
      </c>
      <c r="K69" s="36"/>
      <c r="L69" s="37">
        <f>'27-04'!$K69+('27-04'!$J69/90)</f>
        <v>1.1111111111111112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250</v>
      </c>
      <c r="J70" s="35">
        <v>-450</v>
      </c>
      <c r="K70" s="36">
        <v>60</v>
      </c>
      <c r="L70" s="37">
        <f>'27-04'!$K70+('27-04'!$J70/90)</f>
        <v>55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975</v>
      </c>
      <c r="J71" s="8">
        <v>-720</v>
      </c>
      <c r="K71" s="9">
        <v>10</v>
      </c>
      <c r="L71" s="10">
        <f>'27-04'!$K71+('27-04'!$J71/90)</f>
        <v>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97</v>
      </c>
      <c r="J72" s="8">
        <v>320</v>
      </c>
      <c r="K72" s="9"/>
      <c r="L72" s="10">
        <f>'27-04'!$K72+('27-04'!$J72/90)</f>
        <v>3.5555555555555554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404</v>
      </c>
      <c r="J73" s="8">
        <v>220</v>
      </c>
      <c r="K73" s="9"/>
      <c r="L73" s="10">
        <f>'27-04'!$K73+('27-04'!$J73/90)</f>
        <v>2.4444444444444446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132</v>
      </c>
      <c r="J74" s="8">
        <v>350</v>
      </c>
      <c r="K74" s="9"/>
      <c r="L74" s="10">
        <f>'27-04'!$K74+('27-04'!$J74/90)</f>
        <v>3.8888888888888888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415</v>
      </c>
      <c r="J75" s="8">
        <v>350</v>
      </c>
      <c r="K75" s="9">
        <v>10</v>
      </c>
      <c r="L75" s="10">
        <f>'27-04'!$K75+('27-04'!$J75/90)</f>
        <v>13.888888888888889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976</v>
      </c>
      <c r="J76" s="8">
        <v>400</v>
      </c>
      <c r="K76" s="9"/>
      <c r="L76" s="10">
        <f>'27-04'!$K76+('27-04'!$J76/90)</f>
        <v>4.4444444444444446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937</v>
      </c>
      <c r="J77" s="8">
        <v>-200</v>
      </c>
      <c r="K77" s="9">
        <v>100</v>
      </c>
      <c r="L77" s="10">
        <f>'27-04'!$K77+('27-04'!$J77/90)</f>
        <v>97.777777777777771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2" t="s">
        <v>977</v>
      </c>
      <c r="J78" s="8">
        <v>-300</v>
      </c>
      <c r="K78" s="9"/>
      <c r="L78" s="10">
        <f>'27-04'!$K78+('27-04'!$J78/90)</f>
        <v>-3.3333333333333335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138</v>
      </c>
      <c r="J79" s="8">
        <v>-450</v>
      </c>
      <c r="K79" s="9">
        <v>10</v>
      </c>
      <c r="L79" s="10">
        <f>'27-04'!$K79+('27-04'!$J79/90)</f>
        <v>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887</v>
      </c>
      <c r="J80" s="8">
        <v>300</v>
      </c>
      <c r="K80" s="9"/>
      <c r="L80" s="10">
        <f>'27-04'!$K80+('27-04'!$J80/90)</f>
        <v>3.3333333333333335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978</v>
      </c>
      <c r="J81" s="8">
        <v>450</v>
      </c>
      <c r="K81" s="9">
        <v>6</v>
      </c>
      <c r="L81" s="10">
        <f>'27-04'!$K81+('27-04'!$J81/90)</f>
        <v>11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979</v>
      </c>
      <c r="J82" s="8">
        <v>-300</v>
      </c>
      <c r="K82" s="9">
        <v>10</v>
      </c>
      <c r="L82" s="10">
        <f>'27-04'!$K82+('27-04'!$J82/90)</f>
        <v>6.6666666666666661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83</v>
      </c>
      <c r="J83" s="8">
        <v>50</v>
      </c>
      <c r="K83" s="9">
        <v>10</v>
      </c>
      <c r="L83" s="10">
        <f>'27-04'!$K83+('27-04'!$J83/90)</f>
        <v>10.555555555555555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60</v>
      </c>
      <c r="L84" s="10">
        <f>'27-04'!$K84+('27-04'!$J84/90)</f>
        <v>60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46</v>
      </c>
      <c r="J85" s="8"/>
      <c r="K85" s="9">
        <v>10</v>
      </c>
      <c r="L85" s="10">
        <f>'27-04'!$K85+('27-04'!$J85/90)</f>
        <v>10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980</v>
      </c>
      <c r="J86" s="8"/>
      <c r="K86" s="9">
        <v>20</v>
      </c>
      <c r="L86" s="10">
        <f>'27-04'!$K86+('27-04'!$J86/90)</f>
        <v>20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288</v>
      </c>
      <c r="J87" s="8">
        <v>-400</v>
      </c>
      <c r="K87" s="9">
        <v>10</v>
      </c>
      <c r="L87" s="10">
        <f>'27-04'!$K87+('27-04'!$J87/90)</f>
        <v>5.5555555555555554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751</v>
      </c>
      <c r="J88" s="8"/>
      <c r="K88" s="9">
        <v>129</v>
      </c>
      <c r="L88" s="10">
        <f>'27-04'!$K88+('27-04'!$J88/90)</f>
        <v>129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316</v>
      </c>
      <c r="J89" s="8">
        <v>-100</v>
      </c>
      <c r="K89" s="9">
        <v>25</v>
      </c>
      <c r="L89" s="10">
        <f>'27-04'!$K89+('27-04'!$J89/90)</f>
        <v>23.888888888888889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28</v>
      </c>
      <c r="I90" s="2" t="s">
        <v>982</v>
      </c>
      <c r="J90" s="8">
        <v>-200</v>
      </c>
      <c r="K90" s="9"/>
      <c r="L90" s="10">
        <f>'27-04'!$K90+('27-04'!$J90/90)</f>
        <v>-2.2222222222222223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40</v>
      </c>
      <c r="I91" s="2" t="s">
        <v>981</v>
      </c>
      <c r="J91" s="8"/>
      <c r="K91" s="9">
        <v>-720</v>
      </c>
      <c r="L91" s="10">
        <f>'27-04'!$K91+('27-04'!$J91/90)</f>
        <v>-720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984</v>
      </c>
      <c r="J92" s="8"/>
      <c r="K92" s="9">
        <v>31</v>
      </c>
      <c r="L92" s="10">
        <f>'27-04'!$K92+('27-04'!$J92/90)</f>
        <v>31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983</v>
      </c>
      <c r="J93" s="8">
        <v>140</v>
      </c>
      <c r="K93" s="9"/>
      <c r="L93" s="10">
        <f>'27-04'!$K93+('27-04'!$J93/90)</f>
        <v>1.5555555555555556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620</v>
      </c>
      <c r="J94" s="8">
        <v>140</v>
      </c>
      <c r="K94" s="9"/>
      <c r="L94" s="10">
        <f>'27-04'!$K94+('27-04'!$J94/90)</f>
        <v>1.5555555555555556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737</v>
      </c>
      <c r="J95" s="8">
        <v>20</v>
      </c>
      <c r="K95" s="9"/>
      <c r="L95" s="10">
        <f>'27-04'!$K95+('27-04'!$J95/90)</f>
        <v>0.22222222222222221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78</v>
      </c>
      <c r="J96" s="8">
        <v>100</v>
      </c>
      <c r="K96" s="9">
        <v>13</v>
      </c>
      <c r="L96" s="10">
        <f>'27-04'!$K96+('27-04'!$J96/90)</f>
        <v>14.111111111111111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986</v>
      </c>
      <c r="J97" s="8">
        <v>40</v>
      </c>
      <c r="K97" s="9"/>
      <c r="L97" s="10">
        <f>'27-04'!$K97+('27-04'!$J97/90)</f>
        <v>0.44444444444444442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987</v>
      </c>
      <c r="J98" s="8">
        <v>580</v>
      </c>
      <c r="K98" s="9"/>
      <c r="L98" s="10">
        <f>'27-04'!$K98+('27-04'!$J98/90)</f>
        <v>6.4444444444444446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988</v>
      </c>
      <c r="J99" s="8">
        <v>400</v>
      </c>
      <c r="K99" s="9"/>
      <c r="L99" s="10">
        <f>'27-04'!$K99+('27-04'!$J99/90)</f>
        <v>4.4444444444444446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989</v>
      </c>
      <c r="J100" s="8">
        <v>-450</v>
      </c>
      <c r="K100" s="9">
        <v>80</v>
      </c>
      <c r="L100" s="10">
        <f>'27-04'!$K100+('27-04'!$J100/90)</f>
        <v>75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990</v>
      </c>
      <c r="J101" s="8">
        <v>-150</v>
      </c>
      <c r="K101" s="9">
        <v>5</v>
      </c>
      <c r="L101" s="10">
        <f>'27-04'!$K101+('27-04'!$J101/90)</f>
        <v>3.333333333333333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439</v>
      </c>
      <c r="J102" s="8"/>
      <c r="K102" s="9">
        <v>8</v>
      </c>
      <c r="L102" s="10">
        <f>'27-04'!$K102+('27-04'!$J102/90)</f>
        <v>8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72</v>
      </c>
      <c r="J103" s="8">
        <v>100</v>
      </c>
      <c r="K103" s="9"/>
      <c r="L103" s="10">
        <f>'27-04'!$K103+('27-04'!$J103/90)</f>
        <v>1.1111111111111112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56</v>
      </c>
      <c r="J104" s="8">
        <v>-220</v>
      </c>
      <c r="K104" s="9">
        <v>-28</v>
      </c>
      <c r="L104" s="10">
        <f>'27-04'!$K104+('27-04'!$J104/90)</f>
        <v>-30.444444444444443</v>
      </c>
      <c r="M104" s="3"/>
      <c r="N104" s="9" t="s">
        <v>118</v>
      </c>
      <c r="O104" s="9"/>
      <c r="P104" s="6">
        <v>1967</v>
      </c>
      <c r="Q104" s="9"/>
      <c r="R104" s="9"/>
      <c r="S104" s="17">
        <v>13015</v>
      </c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539</v>
      </c>
      <c r="J105" s="8"/>
      <c r="K105" s="9">
        <v>13</v>
      </c>
      <c r="L105" s="10">
        <f>'27-04'!$K105+('27-04'!$J105/90)</f>
        <v>13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991</v>
      </c>
      <c r="J106" s="8"/>
      <c r="K106" s="9">
        <v>20</v>
      </c>
      <c r="L106" s="10">
        <f>'27-04'!$K106+('27-04'!$J106/90)</f>
        <v>20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992</v>
      </c>
      <c r="J107" s="8">
        <v>-315</v>
      </c>
      <c r="K107" s="9">
        <v>10</v>
      </c>
      <c r="L107" s="10">
        <f>'27-04'!$K107+('27-04'!$J107/90)</f>
        <v>6.5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77</v>
      </c>
      <c r="J108" s="8">
        <v>180</v>
      </c>
      <c r="K108" s="9"/>
      <c r="L108" s="10">
        <f>'27-04'!$K108+('27-04'!$J108/90)</f>
        <v>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993</v>
      </c>
      <c r="J109" s="8">
        <v>50</v>
      </c>
      <c r="K109" s="9">
        <v>3</v>
      </c>
      <c r="L109" s="10">
        <f>'27-04'!$K109+('27-04'!$J109/90)</f>
        <v>3.5555555555555554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154</v>
      </c>
      <c r="J110" s="8">
        <v>50</v>
      </c>
      <c r="K110" s="9"/>
      <c r="L110" s="10">
        <f>'27-04'!$K110+('27-04'!$J110/90)</f>
        <v>0.55555555555555558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994</v>
      </c>
      <c r="J111" s="8">
        <v>-315</v>
      </c>
      <c r="K111" s="9">
        <v>30</v>
      </c>
      <c r="L111" s="10">
        <f>'27-04'!$K111+('27-04'!$J111/90)</f>
        <v>26.5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513</v>
      </c>
      <c r="J112" s="8">
        <v>100</v>
      </c>
      <c r="K112" s="9"/>
      <c r="L112" s="10">
        <f>'27-04'!$K112+('27-04'!$J112/90)</f>
        <v>1.1111111111111112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620</v>
      </c>
      <c r="J113" s="8">
        <v>270</v>
      </c>
      <c r="K113" s="9"/>
      <c r="L113" s="10">
        <f>'27-04'!$K113+('27-04'!$J113/90)</f>
        <v>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395</v>
      </c>
      <c r="J114" s="8"/>
      <c r="K114" s="9">
        <v>10</v>
      </c>
      <c r="L114" s="10">
        <f>'27-04'!$K114+('27-04'!$J114/90)</f>
        <v>10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'27-04'!$K115+('27-04'!$J115/90)</f>
        <v>1.1111111111111112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995</v>
      </c>
      <c r="J116" s="8"/>
      <c r="K116" s="9">
        <v>10</v>
      </c>
      <c r="L116" s="10">
        <f>'27-04'!$K116+('27-04'!$J116/90)</f>
        <v>10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598</v>
      </c>
      <c r="J117" s="8">
        <v>180</v>
      </c>
      <c r="K117" s="9"/>
      <c r="L117" s="10">
        <f>'27-04'!$K117+('27-04'!$J117/90)</f>
        <v>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556</v>
      </c>
      <c r="J118" s="8">
        <v>60</v>
      </c>
      <c r="K118" s="9"/>
      <c r="L118" s="10">
        <f>'27-04'!$K118+('27-04'!$J118/90)</f>
        <v>0.66666666666666663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120</v>
      </c>
      <c r="K119" s="9"/>
      <c r="L119" s="10">
        <f>'27-04'!$K119+('27-04'!$J119/90)</f>
        <v>1.3333333333333333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470</v>
      </c>
      <c r="J120" s="8">
        <v>60</v>
      </c>
      <c r="K120" s="9"/>
      <c r="L120" s="10">
        <f>'27-04'!$K120+('27-04'!$J120/90)</f>
        <v>0.66666666666666663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996</v>
      </c>
      <c r="J121" s="8"/>
      <c r="K121" s="9">
        <v>29</v>
      </c>
      <c r="L121" s="10">
        <f>'27-04'!$K121+('27-04'!$J121/90)</f>
        <v>29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778</v>
      </c>
      <c r="J122" s="8">
        <v>100</v>
      </c>
      <c r="K122" s="9"/>
      <c r="L122" s="10">
        <f>'27-04'!$K122+('27-04'!$J122/90)</f>
        <v>1.1111111111111112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997</v>
      </c>
      <c r="J123" s="8">
        <v>100</v>
      </c>
      <c r="K123" s="9">
        <v>20</v>
      </c>
      <c r="L123" s="10">
        <f>'27-04'!$K123+('27-04'!$J123/90)</f>
        <v>21.111111111111111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513</v>
      </c>
      <c r="J124" s="8">
        <v>125</v>
      </c>
      <c r="K124" s="9"/>
      <c r="L124" s="10">
        <f>'27-04'!$K124+('27-04'!$J124/90)</f>
        <v>1.3888888888888888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951</v>
      </c>
      <c r="J125" s="8">
        <v>-160</v>
      </c>
      <c r="K125" s="9">
        <v>15</v>
      </c>
      <c r="L125" s="10">
        <f>'27-04'!$K125+('27-04'!$J125/90)</f>
        <v>13.222222222222221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950</v>
      </c>
      <c r="J126" s="8"/>
      <c r="K126" s="9">
        <v>10</v>
      </c>
      <c r="L126" s="10">
        <f>'27-04'!$K126+('27-04'!$J126/90)</f>
        <v>10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998</v>
      </c>
      <c r="J127" s="8">
        <v>260</v>
      </c>
      <c r="K127" s="9"/>
      <c r="L127" s="10">
        <f>'27-04'!$K127+('27-04'!$J127/90)</f>
        <v>2.8888888888888888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999</v>
      </c>
      <c r="J128" s="8">
        <v>300</v>
      </c>
      <c r="K128" s="9"/>
      <c r="L128" s="10">
        <f>'27-04'!$K128+('27-04'!$J128/90)</f>
        <v>3.3333333333333335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1000</v>
      </c>
      <c r="J129" s="8"/>
      <c r="K129" s="9">
        <v>9</v>
      </c>
      <c r="L129" s="10">
        <f>'27-04'!$K129+('27-04'!$J129/90)</f>
        <v>9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60</v>
      </c>
      <c r="K130" s="9"/>
      <c r="L130" s="10">
        <f>'27-04'!$K130+('27-04'!$J130/90)</f>
        <v>0.66666666666666663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56</v>
      </c>
      <c r="J131" s="8">
        <v>-5</v>
      </c>
      <c r="K131" s="9"/>
      <c r="L131" s="10">
        <f>'27-04'!$K131+('27-04'!$J131/90)</f>
        <v>-5.5555555555555552E-2</v>
      </c>
      <c r="M131" s="3"/>
      <c r="N131" s="9" t="s">
        <v>118</v>
      </c>
      <c r="O131" s="9"/>
      <c r="P131" s="6">
        <v>2146</v>
      </c>
      <c r="Q131" s="9"/>
      <c r="R131" s="9"/>
      <c r="S131" s="17">
        <v>14355</v>
      </c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112</v>
      </c>
      <c r="J132" s="8">
        <v>180</v>
      </c>
      <c r="K132" s="9"/>
      <c r="L132" s="10">
        <f>'27-04'!$K132+('27-04'!$J132/90)</f>
        <v>2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1001</v>
      </c>
      <c r="J133" s="8">
        <v>55</v>
      </c>
      <c r="K133" s="9"/>
      <c r="L133" s="10">
        <f>'27-04'!$K133+('27-04'!$J133/90)</f>
        <v>0.61111111111111116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1002</v>
      </c>
      <c r="J134" s="8"/>
      <c r="K134" s="9">
        <v>50</v>
      </c>
      <c r="L134" s="10">
        <f>'27-04'!$K134+('27-04'!$J134/90)</f>
        <v>50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1003</v>
      </c>
      <c r="J135" s="8"/>
      <c r="K135" s="9">
        <v>9</v>
      </c>
      <c r="L135" s="10">
        <f>'27-04'!$K135+('27-04'!$J135/90)</f>
        <v>9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-270</v>
      </c>
      <c r="K136" s="9">
        <v>15</v>
      </c>
      <c r="L136" s="10">
        <f>'27-04'!$K136+('27-04'!$J136/90)</f>
        <v>12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150</v>
      </c>
      <c r="K137" s="9"/>
      <c r="L137" s="10">
        <f>'27-04'!$K137+('27-04'!$J137/90)</f>
        <v>1.6666666666666667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40" t="s">
        <v>95</v>
      </c>
      <c r="J138" s="8">
        <v>-8000</v>
      </c>
      <c r="K138" s="9">
        <v>-1500</v>
      </c>
      <c r="L138" s="10">
        <f>'27-04'!$K138+('27-04'!$J138/90)</f>
        <v>-1588.8888888888889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'27-04'!$K139+('27-04'!$J139/90)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'27-04'!$K140+('27-04'!$J140/90)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'27-04'!$K141+('27-04'!$J141/90)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'27-04'!$K142+('27-04'!$J142/90)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'27-04'!$K143+('27-04'!$J143/90)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4 H27 H30:H143" xr:uid="{B9B54943-4BCE-447B-A709-25F39F63D72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F385-4195-41C0-A70B-E1BD1EA05EAD}">
  <sheetPr codeName="Sheet27">
    <pageSetUpPr fitToPage="1"/>
  </sheetPr>
  <dimension ref="A1:Z111"/>
  <sheetViews>
    <sheetView rightToLeft="1" topLeftCell="A100" workbookViewId="0">
      <selection activeCell="A111" sqref="A11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350</v>
      </c>
      <c r="K1" s="3">
        <f t="shared" si="0"/>
        <v>438</v>
      </c>
      <c r="L1" s="3">
        <f t="shared" si="0"/>
        <v>441.88888888888886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100</v>
      </c>
      <c r="K3" s="9"/>
      <c r="L3" s="10">
        <f t="shared" ref="L3:L18" si="1">K3+(J3/90)</f>
        <v>1.1111111111111112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1007</v>
      </c>
      <c r="J4" s="8"/>
      <c r="K4" s="9">
        <v>105</v>
      </c>
      <c r="L4" s="10">
        <f t="shared" si="1"/>
        <v>105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162</v>
      </c>
      <c r="L5" s="10">
        <f t="shared" si="1"/>
        <v>162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33</v>
      </c>
      <c r="L6" s="10">
        <f t="shared" si="1"/>
        <v>33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50</v>
      </c>
      <c r="L7" s="10">
        <f t="shared" si="1"/>
        <v>50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200</v>
      </c>
      <c r="K8" s="9">
        <v>33</v>
      </c>
      <c r="L8" s="10">
        <f t="shared" si="1"/>
        <v>35.222222222222221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50</v>
      </c>
      <c r="K9" s="9">
        <v>55</v>
      </c>
      <c r="L9" s="10">
        <f t="shared" si="1"/>
        <v>55.555555555555557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959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SUM('28-04'!$J$22:$J$111)</f>
        <v>-2435</v>
      </c>
      <c r="K20" s="3">
        <f>SUM('28-04'!$K$22:$K$111)</f>
        <v>-578</v>
      </c>
      <c r="L20" s="3">
        <f>SUM('28-04'!$L$22:$L$111)</f>
        <v>-605.0555555555552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40</v>
      </c>
      <c r="I22" s="2" t="s">
        <v>1006</v>
      </c>
      <c r="J22" s="8"/>
      <c r="K22" s="9">
        <v>-240</v>
      </c>
      <c r="L22" s="10">
        <f>'28-04'!$K22+('28-04'!$J22/90)</f>
        <v>-240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155</v>
      </c>
      <c r="F23" s="16">
        <f t="shared" si="3"/>
        <v>1550</v>
      </c>
      <c r="G23" s="7"/>
      <c r="H23" s="7" t="s">
        <v>6</v>
      </c>
      <c r="I23" s="40" t="s">
        <v>121</v>
      </c>
      <c r="J23" s="8">
        <v>90</v>
      </c>
      <c r="K23" s="9"/>
      <c r="L23" s="10">
        <f>'28-04'!$K23+('28-04'!$J23/90)</f>
        <v>1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135</v>
      </c>
      <c r="S23" s="16">
        <f t="shared" si="5"/>
        <v>1350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72</v>
      </c>
      <c r="C24" s="14">
        <f t="shared" si="2"/>
        <v>720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/>
      <c r="J24" s="8">
        <v>20</v>
      </c>
      <c r="K24" s="9"/>
      <c r="L24" s="10">
        <f>'28-04'!$K24+('28-04'!$J24/90)</f>
        <v>0.22222222222222221</v>
      </c>
      <c r="M24" s="3"/>
      <c r="N24" s="13">
        <v>10</v>
      </c>
      <c r="O24" s="1">
        <v>55</v>
      </c>
      <c r="P24" s="14">
        <f t="shared" si="4"/>
        <v>550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737</v>
      </c>
      <c r="J25" s="8">
        <v>700</v>
      </c>
      <c r="K25" s="9">
        <v>360</v>
      </c>
      <c r="L25" s="10">
        <f>'28-04'!$K25+('28-04'!$J25/90)</f>
        <v>367.77777777777777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52</v>
      </c>
      <c r="F26" s="16">
        <f t="shared" si="3"/>
        <v>5200</v>
      </c>
      <c r="G26" s="7"/>
      <c r="H26" s="7" t="s">
        <v>6</v>
      </c>
      <c r="I26" s="41" t="s">
        <v>16</v>
      </c>
      <c r="J26" s="8"/>
      <c r="K26" s="9">
        <v>30</v>
      </c>
      <c r="L26" s="10">
        <f>'28-04'!$K26+('28-04'!$J26/90)</f>
        <v>30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66</v>
      </c>
      <c r="S26" s="16">
        <f t="shared" si="5"/>
        <v>6600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6800</v>
      </c>
      <c r="G27" s="7"/>
      <c r="H27" s="7" t="s">
        <v>6</v>
      </c>
      <c r="I27" s="2"/>
      <c r="J27" s="8"/>
      <c r="K27" s="9">
        <v>50</v>
      </c>
      <c r="L27" s="10">
        <f>'28-04'!$K27+('28-04'!$J27/90)</f>
        <v>50</v>
      </c>
      <c r="M27" s="3"/>
      <c r="N27" s="13">
        <v>100</v>
      </c>
      <c r="O27" s="1">
        <v>19</v>
      </c>
      <c r="P27" s="14">
        <f t="shared" si="4"/>
        <v>1900</v>
      </c>
      <c r="Q27" s="12" t="s">
        <v>11</v>
      </c>
      <c r="R27" s="12"/>
      <c r="S27" s="17">
        <f>SUM(S22:S26)</f>
        <v>7975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1158</v>
      </c>
      <c r="D28" s="1"/>
      <c r="E28" s="1"/>
      <c r="F28" s="1"/>
      <c r="G28" s="1"/>
      <c r="H28" s="7" t="s">
        <v>6</v>
      </c>
      <c r="I28" s="40" t="s">
        <v>154</v>
      </c>
      <c r="J28" s="8">
        <v>50</v>
      </c>
      <c r="K28" s="9"/>
      <c r="L28" s="10">
        <f>'28-04'!$K28+('28-04'!$J28/90)</f>
        <v>0.55555555555555558</v>
      </c>
      <c r="M28" s="3"/>
      <c r="N28" s="12" t="s">
        <v>11</v>
      </c>
      <c r="O28" s="12"/>
      <c r="P28" s="6">
        <f>SUM(P22:P27)</f>
        <v>2580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-3030</v>
      </c>
      <c r="G29" s="1"/>
      <c r="H29" s="7" t="s">
        <v>6</v>
      </c>
      <c r="I29" s="40" t="s">
        <v>275</v>
      </c>
      <c r="J29" s="8"/>
      <c r="K29" s="9">
        <v>8</v>
      </c>
      <c r="L29" s="10">
        <f>'28-04'!$K29+('28-04'!$J29/90)</f>
        <v>8</v>
      </c>
      <c r="M29" s="3"/>
      <c r="N29" s="1"/>
      <c r="O29" s="1"/>
      <c r="P29" s="18"/>
      <c r="Q29" s="237" t="s">
        <v>21</v>
      </c>
      <c r="R29" s="238"/>
      <c r="S29" s="17">
        <f>SUM('28-04'!$J$22:$J$111)</f>
        <v>-2435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-423</v>
      </c>
      <c r="D30" s="1"/>
      <c r="E30" s="1"/>
      <c r="F30" s="8"/>
      <c r="G30" s="1"/>
      <c r="H30" s="7" t="s">
        <v>6</v>
      </c>
      <c r="I30" s="40" t="s">
        <v>1008</v>
      </c>
      <c r="J30" s="8"/>
      <c r="K30" s="9">
        <v>-40</v>
      </c>
      <c r="L30" s="10">
        <f>'28-04'!$K30+('28-04'!$J30/90)</f>
        <v>-40</v>
      </c>
      <c r="M30" s="3"/>
      <c r="N30" s="237" t="s">
        <v>23</v>
      </c>
      <c r="O30" s="238"/>
      <c r="P30" s="6">
        <f>SUM('28-04'!$K$22:$K$111)</f>
        <v>-578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1009</v>
      </c>
      <c r="J31" s="8"/>
      <c r="K31" s="9">
        <v>70</v>
      </c>
      <c r="L31" s="10">
        <f>'28-04'!$K31+('28-04'!$J31/90)</f>
        <v>70</v>
      </c>
      <c r="M31" s="3"/>
      <c r="N31" s="1"/>
      <c r="O31" s="1"/>
      <c r="P31" s="18"/>
      <c r="Q31" s="12" t="s">
        <v>25</v>
      </c>
      <c r="R31" s="12"/>
      <c r="S31" s="17">
        <f>S27-S29-F27</f>
        <v>3610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881</v>
      </c>
      <c r="J32" s="8">
        <v>400</v>
      </c>
      <c r="K32" s="9">
        <v>440</v>
      </c>
      <c r="L32" s="10">
        <f>'28-04'!$K32+('28-04'!$J32/90)</f>
        <v>444.44444444444446</v>
      </c>
      <c r="M32" s="3"/>
      <c r="N32" s="12" t="s">
        <v>25</v>
      </c>
      <c r="O32" s="12"/>
      <c r="P32" s="6">
        <f>P28-P30-C28</f>
        <v>2000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2" t="s">
        <v>437</v>
      </c>
      <c r="J33" s="8">
        <v>-300</v>
      </c>
      <c r="K33" s="9"/>
      <c r="L33" s="10">
        <f>'28-04'!$K33+('28-04'!$J33/90)</f>
        <v>-3.3333333333333335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 t="s">
        <v>658</v>
      </c>
      <c r="J34" s="8">
        <v>-100</v>
      </c>
      <c r="K34" s="9">
        <v>14</v>
      </c>
      <c r="L34" s="10">
        <f>'28-04'!$K34+('28-04'!$J34/90)</f>
        <v>12.888888888888889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209</v>
      </c>
      <c r="J35" s="8">
        <v>100</v>
      </c>
      <c r="K35" s="9"/>
      <c r="L35" s="10">
        <f>'28-04'!$K35+('28-04'!$J35/90)</f>
        <v>1.1111111111111112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465</v>
      </c>
      <c r="J36" s="8">
        <v>400</v>
      </c>
      <c r="K36" s="9"/>
      <c r="L36" s="10">
        <f>'28-04'!$K36+('28-04'!$J36/90)</f>
        <v>4.4444444444444446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453</v>
      </c>
      <c r="J37" s="8"/>
      <c r="K37" s="9">
        <v>10</v>
      </c>
      <c r="L37" s="10">
        <f>'28-04'!$K37+('28-04'!$J37/90)</f>
        <v>10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1010</v>
      </c>
      <c r="J38" s="8"/>
      <c r="K38" s="9">
        <v>60</v>
      </c>
      <c r="L38" s="10">
        <f>'28-04'!$K38+('28-04'!$J38/90)</f>
        <v>60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266</v>
      </c>
      <c r="J39" s="8">
        <v>200</v>
      </c>
      <c r="K39" s="9"/>
      <c r="L39" s="10">
        <f>'28-04'!$K39+('28-04'!$J39/90)</f>
        <v>2.2222222222222223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>
        <v>-100</v>
      </c>
      <c r="K40" s="9">
        <v>10</v>
      </c>
      <c r="L40" s="10">
        <f>'28-04'!$K40+('28-04'!$J40/90)</f>
        <v>8.8888888888888893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1011</v>
      </c>
      <c r="J41" s="8"/>
      <c r="K41" s="9">
        <v>66</v>
      </c>
      <c r="L41" s="10">
        <f>'28-04'!$K41+('28-04'!$J41/90)</f>
        <v>66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1012</v>
      </c>
      <c r="J42" s="8"/>
      <c r="K42" s="9">
        <v>-35</v>
      </c>
      <c r="L42" s="10">
        <f>'28-04'!$K42+('28-04'!$J42/90)</f>
        <v>-35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-200</v>
      </c>
      <c r="K43" s="9">
        <v>69</v>
      </c>
      <c r="L43" s="10">
        <f>'28-04'!$K43+('28-04'!$J43/90)</f>
        <v>66.777777777777771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103</v>
      </c>
      <c r="J44" s="8">
        <v>-310</v>
      </c>
      <c r="K44" s="9">
        <v>90</v>
      </c>
      <c r="L44" s="10">
        <f>'28-04'!$K44+('28-04'!$J44/90)</f>
        <v>86.555555555555557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470</v>
      </c>
      <c r="J45" s="8">
        <v>500</v>
      </c>
      <c r="K45" s="9"/>
      <c r="L45" s="10">
        <f>'28-04'!$K45+('28-04'!$J45/90)</f>
        <v>5.5555555555555554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57</v>
      </c>
      <c r="J46" s="8"/>
      <c r="K46" s="9">
        <v>40</v>
      </c>
      <c r="L46" s="10">
        <f>'28-04'!$K46+('28-04'!$J46/90)</f>
        <v>40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28</v>
      </c>
      <c r="I47" s="40" t="s">
        <v>1013</v>
      </c>
      <c r="J47" s="8"/>
      <c r="K47" s="9">
        <v>-40</v>
      </c>
      <c r="L47" s="10">
        <f>'28-04'!$K47+('28-04'!$J47/90)</f>
        <v>-40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95</v>
      </c>
      <c r="J48" s="8"/>
      <c r="K48" s="9">
        <v>60</v>
      </c>
      <c r="L48" s="10">
        <f>'28-04'!$K48+('28-04'!$J48/90)</f>
        <v>60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95</v>
      </c>
      <c r="J49" s="8"/>
      <c r="K49" s="9">
        <v>-60</v>
      </c>
      <c r="L49" s="10">
        <f>'28-04'!$K49+('28-04'!$J49/90)</f>
        <v>-60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1014</v>
      </c>
      <c r="J50" s="8"/>
      <c r="K50" s="9">
        <v>-300</v>
      </c>
      <c r="L50" s="10">
        <f>'28-04'!$K50+('28-04'!$J50/90)</f>
        <v>-300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1015</v>
      </c>
      <c r="J51" s="8"/>
      <c r="K51" s="9">
        <v>85</v>
      </c>
      <c r="L51" s="10">
        <f>'28-04'!$K51+('28-04'!$J51/90)</f>
        <v>85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1016</v>
      </c>
      <c r="J52" s="8">
        <v>-500</v>
      </c>
      <c r="K52" s="9">
        <v>10</v>
      </c>
      <c r="L52" s="10">
        <f>'28-04'!$K52+('28-04'!$J52/90)</f>
        <v>4.4444444444444446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351</v>
      </c>
      <c r="J53" s="8">
        <v>350</v>
      </c>
      <c r="K53" s="9"/>
      <c r="L53" s="10">
        <f>'28-04'!$K53+('28-04'!$J53/90)</f>
        <v>3.8888888888888888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46</v>
      </c>
      <c r="J54" s="8">
        <v>900</v>
      </c>
      <c r="K54" s="9"/>
      <c r="L54" s="10">
        <f>'28-04'!$K54+('28-04'!$J54/90)</f>
        <v>10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1017</v>
      </c>
      <c r="J55" s="8">
        <v>-100</v>
      </c>
      <c r="K55" s="9">
        <v>10</v>
      </c>
      <c r="L55" s="10">
        <f>'28-04'!$K55+('28-04'!$J55/90)</f>
        <v>8.8888888888888893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28</v>
      </c>
      <c r="I56" s="2" t="s">
        <v>35</v>
      </c>
      <c r="J56" s="8">
        <v>-300</v>
      </c>
      <c r="K56" s="9"/>
      <c r="L56" s="10">
        <f>'28-04'!$K56+('28-04'!$J56/90)</f>
        <v>-3.3333333333333335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1018</v>
      </c>
      <c r="J57" s="8">
        <v>100</v>
      </c>
      <c r="K57" s="9">
        <v>1</v>
      </c>
      <c r="L57" s="10">
        <f>'28-04'!$K57+('28-04'!$J57/90)</f>
        <v>2.1111111111111112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673</v>
      </c>
      <c r="J58" s="8">
        <v>-300</v>
      </c>
      <c r="K58" s="9">
        <v>5</v>
      </c>
      <c r="L58" s="10">
        <f>'28-04'!$K58+('28-04'!$J58/90)</f>
        <v>1.6666666666666665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40" t="s">
        <v>57</v>
      </c>
      <c r="J59" s="8">
        <v>2000</v>
      </c>
      <c r="K59" s="9"/>
      <c r="L59" s="10">
        <f>'28-04'!$K59+('28-04'!$J59/90)</f>
        <v>22.222222222222221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648</v>
      </c>
      <c r="J60" s="8">
        <v>-2000</v>
      </c>
      <c r="K60" s="9"/>
      <c r="L60" s="10">
        <f>'28-04'!$K60+('28-04'!$J60/90)</f>
        <v>-22.222222222222221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72</v>
      </c>
      <c r="J61" s="8">
        <v>-300</v>
      </c>
      <c r="K61" s="9">
        <v>5</v>
      </c>
      <c r="L61" s="10">
        <f>'28-04'!$K61+('28-04'!$J61/90)</f>
        <v>1.6666666666666665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147</v>
      </c>
      <c r="J62" s="8"/>
      <c r="K62" s="9">
        <v>5</v>
      </c>
      <c r="L62" s="10">
        <f>'28-04'!$K62+('28-04'!$J62/90)</f>
        <v>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1020</v>
      </c>
      <c r="J63" s="8">
        <v>450</v>
      </c>
      <c r="K63" s="9"/>
      <c r="L63" s="10">
        <f>'28-04'!$K63+('28-04'!$J63/90)</f>
        <v>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1021</v>
      </c>
      <c r="J64" s="8">
        <v>-60</v>
      </c>
      <c r="K64" s="9"/>
      <c r="L64" s="10">
        <f>'28-04'!$K64+('28-04'!$J64/90)</f>
        <v>-0.66666666666666663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1022</v>
      </c>
      <c r="J65" s="35"/>
      <c r="K65" s="36">
        <v>25</v>
      </c>
      <c r="L65" s="37">
        <f>'28-04'!$K65+('28-04'!$J65/90)</f>
        <v>25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132</v>
      </c>
      <c r="J66" s="38">
        <v>-315</v>
      </c>
      <c r="K66" s="39">
        <v>10</v>
      </c>
      <c r="L66" s="37">
        <f>'28-04'!$K66+('28-04'!$J66/90)</f>
        <v>6.5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1023</v>
      </c>
      <c r="J67" s="35"/>
      <c r="K67" s="36">
        <v>990</v>
      </c>
      <c r="L67" s="37">
        <f>'28-04'!$K67+('28-04'!$J67/90)</f>
        <v>990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95</v>
      </c>
      <c r="J68" s="38"/>
      <c r="K68" s="39">
        <v>-990</v>
      </c>
      <c r="L68" s="37">
        <f>'28-04'!$K68+('28-04'!$J68/90)</f>
        <v>-990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138</v>
      </c>
      <c r="J69" s="35"/>
      <c r="K69" s="36">
        <v>5</v>
      </c>
      <c r="L69" s="37">
        <f>'28-04'!$K69+('28-04'!$J69/90)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13</v>
      </c>
      <c r="J70" s="35">
        <v>300</v>
      </c>
      <c r="K70" s="36"/>
      <c r="L70" s="37">
        <f>'28-04'!$K70+('28-04'!$J70/90)</f>
        <v>3.3333333333333335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1024</v>
      </c>
      <c r="J71" s="8">
        <v>250</v>
      </c>
      <c r="K71" s="9"/>
      <c r="L71" s="10">
        <f>'28-04'!$K71+('28-04'!$J71/90)</f>
        <v>2.7777777777777777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1019</v>
      </c>
      <c r="J72" s="8">
        <v>150</v>
      </c>
      <c r="K72" s="9"/>
      <c r="L72" s="10">
        <f>'28-04'!$K72+('28-04'!$J72/90)</f>
        <v>1.6666666666666667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1025</v>
      </c>
      <c r="J73" s="8"/>
      <c r="K73" s="9">
        <v>24</v>
      </c>
      <c r="L73" s="10">
        <f>'28-04'!$K73+('28-04'!$J73/90)</f>
        <v>24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1026</v>
      </c>
      <c r="J74" s="8">
        <v>-30</v>
      </c>
      <c r="K74" s="9">
        <v>11</v>
      </c>
      <c r="L74" s="10">
        <f>'28-04'!$K74+('28-04'!$J74/90)</f>
        <v>10.666666666666666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28</v>
      </c>
      <c r="I75" s="40" t="s">
        <v>1027</v>
      </c>
      <c r="J75" s="8"/>
      <c r="K75" s="9">
        <v>-50</v>
      </c>
      <c r="L75" s="10">
        <f>'28-04'!$K75+('28-04'!$J75/90)</f>
        <v>-50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1028</v>
      </c>
      <c r="J76" s="8">
        <v>100</v>
      </c>
      <c r="K76" s="9">
        <v>10</v>
      </c>
      <c r="L76" s="10">
        <f>'28-04'!$K76+('28-04'!$J76/90)</f>
        <v>11.111111111111111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847</v>
      </c>
      <c r="J77" s="8"/>
      <c r="K77" s="9">
        <v>55</v>
      </c>
      <c r="L77" s="10">
        <f>'28-04'!$K77+('28-04'!$J77/90)</f>
        <v>55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312</v>
      </c>
      <c r="J78" s="8"/>
      <c r="K78" s="9">
        <v>15</v>
      </c>
      <c r="L78" s="10">
        <f>'28-04'!$K78+('28-04'!$J78/90)</f>
        <v>15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223</v>
      </c>
      <c r="J79" s="8"/>
      <c r="K79" s="9">
        <v>18</v>
      </c>
      <c r="L79" s="10">
        <f>'28-04'!$K79+('28-04'!$J79/90)</f>
        <v>18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180</v>
      </c>
      <c r="K80" s="9">
        <v>5</v>
      </c>
      <c r="L80" s="10">
        <f>'28-04'!$K80+('28-04'!$J80/90)</f>
        <v>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631</v>
      </c>
      <c r="J81" s="8">
        <v>-180</v>
      </c>
      <c r="K81" s="9">
        <v>10</v>
      </c>
      <c r="L81" s="10">
        <f>'28-04'!$K81+('28-04'!$J81/90)</f>
        <v>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40</v>
      </c>
      <c r="I82" s="2" t="s">
        <v>176</v>
      </c>
      <c r="J82" s="8"/>
      <c r="K82" s="9">
        <v>-70</v>
      </c>
      <c r="L82" s="10">
        <f>'28-04'!$K82+('28-04'!$J82/90)</f>
        <v>-70</v>
      </c>
      <c r="M82" s="3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56</v>
      </c>
      <c r="J83" s="8">
        <v>-365</v>
      </c>
      <c r="K83" s="9">
        <v>-4</v>
      </c>
      <c r="L83" s="10">
        <f>'28-04'!$K83+('28-04'!$J83/90)</f>
        <v>-8.0555555555555554</v>
      </c>
      <c r="M83" s="3"/>
      <c r="N83" s="9" t="s">
        <v>118</v>
      </c>
      <c r="O83" s="9"/>
      <c r="P83" s="6">
        <v>2005</v>
      </c>
      <c r="Q83" s="9"/>
      <c r="R83" s="9"/>
      <c r="S83" s="17">
        <v>8580</v>
      </c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1029</v>
      </c>
      <c r="J84" s="8">
        <v>350</v>
      </c>
      <c r="K84" s="9"/>
      <c r="L84" s="10">
        <f>'28-04'!$K84+('28-04'!$J84/90)</f>
        <v>3.8888888888888888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1030</v>
      </c>
      <c r="J85" s="8"/>
      <c r="K85" s="9">
        <v>-15</v>
      </c>
      <c r="L85" s="10">
        <f>'28-04'!$K85+('28-04'!$J85/90)</f>
        <v>-15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5</v>
      </c>
      <c r="L86" s="10">
        <f>'28-04'!$K86+('28-04'!$J86/90)</f>
        <v>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141</v>
      </c>
      <c r="J87" s="8">
        <v>-300</v>
      </c>
      <c r="K87" s="9">
        <v>20</v>
      </c>
      <c r="L87" s="10">
        <f>'28-04'!$K87+('28-04'!$J87/90)</f>
        <v>16.666666666666668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1031</v>
      </c>
      <c r="J88" s="8">
        <v>-350</v>
      </c>
      <c r="K88" s="9">
        <v>190</v>
      </c>
      <c r="L88" s="10">
        <f>'28-04'!$K88+('28-04'!$J88/90)</f>
        <v>186.11111111111111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946</v>
      </c>
      <c r="J89" s="8">
        <v>-200</v>
      </c>
      <c r="K89" s="9">
        <v>15</v>
      </c>
      <c r="L89" s="10">
        <f>'28-04'!$K89+('28-04'!$J89/90)</f>
        <v>12.777777777777779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138</v>
      </c>
      <c r="J90" s="8"/>
      <c r="K90" s="9">
        <v>5</v>
      </c>
      <c r="L90" s="10">
        <f>'28-04'!$K90+('28-04'!$J90/90)</f>
        <v>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1032</v>
      </c>
      <c r="J91" s="8"/>
      <c r="K91" s="9">
        <v>20</v>
      </c>
      <c r="L91" s="10">
        <f>'28-04'!$K91+('28-04'!$J91/90)</f>
        <v>20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1033</v>
      </c>
      <c r="J92" s="8"/>
      <c r="K92" s="9">
        <v>35</v>
      </c>
      <c r="L92" s="10">
        <f>'28-04'!$K92+('28-04'!$J92/90)</f>
        <v>35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787</v>
      </c>
      <c r="J93" s="8">
        <v>100</v>
      </c>
      <c r="K93" s="9"/>
      <c r="L93" s="10">
        <f>'28-04'!$K93+('28-04'!$J93/90)</f>
        <v>1.1111111111111112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614</v>
      </c>
      <c r="J94" s="8">
        <v>-350</v>
      </c>
      <c r="K94" s="9">
        <v>45</v>
      </c>
      <c r="L94" s="10">
        <f>'28-04'!$K94+('28-04'!$J94/90)</f>
        <v>41.111111111111114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614</v>
      </c>
      <c r="J95" s="8"/>
      <c r="K95" s="9">
        <v>5</v>
      </c>
      <c r="L95" s="10">
        <f>'28-04'!$K95+('28-04'!$J95/90)</f>
        <v>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90</v>
      </c>
      <c r="K96" s="9">
        <v>10</v>
      </c>
      <c r="L96" s="10">
        <f>'28-04'!$K96+('28-04'!$J96/90)</f>
        <v>11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134</v>
      </c>
      <c r="J97" s="8">
        <v>100</v>
      </c>
      <c r="K97" s="9"/>
      <c r="L97" s="10">
        <f>'28-04'!$K97+('28-04'!$J97/90)</f>
        <v>1.1111111111111112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229</v>
      </c>
      <c r="J98" s="8">
        <v>-100</v>
      </c>
      <c r="K98" s="9"/>
      <c r="L98" s="10">
        <f>'28-04'!$K98+('28-04'!$J98/90)</f>
        <v>-1.1111111111111112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1034</v>
      </c>
      <c r="J99" s="8"/>
      <c r="K99" s="9">
        <v>90</v>
      </c>
      <c r="L99" s="10">
        <f>'28-04'!$K99+('28-04'!$J99/90)</f>
        <v>90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121</v>
      </c>
      <c r="J100" s="8">
        <v>100</v>
      </c>
      <c r="K100" s="9"/>
      <c r="L100" s="10">
        <f>'28-04'!$K100+('28-04'!$J100/90)</f>
        <v>1.1111111111111112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83</v>
      </c>
      <c r="J101" s="8"/>
      <c r="K101" s="9">
        <v>10</v>
      </c>
      <c r="L101" s="10">
        <f>'28-04'!$K101+('28-04'!$J101/90)</f>
        <v>10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1035</v>
      </c>
      <c r="J102" s="8">
        <v>450</v>
      </c>
      <c r="K102" s="9">
        <v>10</v>
      </c>
      <c r="L102" s="10">
        <f>'28-04'!$K102+('28-04'!$J102/90)</f>
        <v>15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2"/>
      <c r="J103" s="8">
        <v>225</v>
      </c>
      <c r="K103" s="9"/>
      <c r="L103" s="10">
        <f>'28-04'!$K103+('28-04'!$J103/90)</f>
        <v>2.5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437</v>
      </c>
      <c r="J104" s="8">
        <v>-300</v>
      </c>
      <c r="K104" s="9"/>
      <c r="L104" s="10">
        <f>'28-04'!$K104+('28-04'!$J104/90)</f>
        <v>-3.3333333333333335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1036</v>
      </c>
      <c r="J105" s="8">
        <v>-300</v>
      </c>
      <c r="K105" s="9">
        <v>130</v>
      </c>
      <c r="L105" s="10">
        <f>'28-04'!$K105+('28-04'!$J105/90)</f>
        <v>126.66666666666667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56</v>
      </c>
      <c r="J106" s="8">
        <v>-120</v>
      </c>
      <c r="K106" s="9"/>
      <c r="L106" s="10">
        <f>'28-04'!$K106+('28-04'!$J106/90)</f>
        <v>-1.3333333333333333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125</v>
      </c>
      <c r="L107" s="10">
        <f>'28-04'!$K107+('28-04'!$J107/90)</f>
        <v>125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/>
      <c r="J108" s="8"/>
      <c r="K108" s="9">
        <v>-125</v>
      </c>
      <c r="L108" s="10">
        <f>'28-04'!$K108+('28-04'!$J108/90)</f>
        <v>-125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81</v>
      </c>
      <c r="J109" s="8">
        <v>390</v>
      </c>
      <c r="K109" s="9"/>
      <c r="L109" s="10">
        <f>'28-04'!$K109+('28-04'!$J109/90)</f>
        <v>4.333333333333333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2" t="s">
        <v>95</v>
      </c>
      <c r="J110" s="8">
        <v>-4000</v>
      </c>
      <c r="K110" s="9">
        <v>-2000</v>
      </c>
      <c r="L110" s="10">
        <f>'28-04'!$K110+('28-04'!$J110/90)</f>
        <v>-2044.4444444444443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'28-04'!$K111+('28-04'!$J111/90)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2">
    <dataValidation type="list" allowBlank="1" showInputMessage="1" showErrorMessage="1" sqref="H4:H18 H22:H111" xr:uid="{C56D51B0-420B-4BD4-BE1D-470139344078}">
      <formula1>العملية</formula1>
    </dataValidation>
    <dataValidation type="list" allowBlank="1" showInputMessage="1" showErrorMessage="1" errorTitle="خطأ" error="اختار من القائمة فقط" sqref="H3" xr:uid="{99313BDD-8F0C-4153-9D09-C36E0BEEEFE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F9AC-D875-4FF5-829F-7DAD438FDA2C}">
  <sheetPr codeName="Sheet28">
    <pageSetUpPr fitToPage="1"/>
  </sheetPr>
  <dimension ref="A1:Z140"/>
  <sheetViews>
    <sheetView rightToLeft="1" topLeftCell="A128" workbookViewId="0">
      <selection activeCell="A136" sqref="A13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355</v>
      </c>
      <c r="K1" s="3">
        <f t="shared" si="0"/>
        <v>29</v>
      </c>
      <c r="L1" s="3">
        <f t="shared" si="0"/>
        <v>32.944444444444443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1040</v>
      </c>
      <c r="J3" s="8"/>
      <c r="K3" s="9">
        <v>14</v>
      </c>
      <c r="L3" s="10">
        <f t="shared" ref="L3:L18" si="1">K3+(J3/90)</f>
        <v>14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410</v>
      </c>
      <c r="J4" s="8">
        <v>350</v>
      </c>
      <c r="K4" s="9"/>
      <c r="L4" s="10">
        <f t="shared" si="1"/>
        <v>3.8888888888888888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404</v>
      </c>
      <c r="J5" s="8">
        <v>-200</v>
      </c>
      <c r="K5" s="9">
        <v>5</v>
      </c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132</v>
      </c>
      <c r="J6" s="8">
        <v>-320</v>
      </c>
      <c r="K6" s="9">
        <v>10</v>
      </c>
      <c r="L6" s="10">
        <f t="shared" si="1"/>
        <v>6.4444444444444446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90</v>
      </c>
      <c r="J7" s="8">
        <v>200</v>
      </c>
      <c r="K7" s="9"/>
      <c r="L7" s="10">
        <f t="shared" si="1"/>
        <v>2.2222222222222223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154</v>
      </c>
      <c r="J8" s="8">
        <v>100</v>
      </c>
      <c r="K8" s="9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225</v>
      </c>
      <c r="K9" s="9"/>
      <c r="L9" s="10">
        <f t="shared" si="1"/>
        <v>2.5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1005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SUM('29-04'!$J$22:$J$140)</f>
        <v>-1175</v>
      </c>
      <c r="K20" s="3">
        <f>SUM('29-04'!$K$22:$K$140)</f>
        <v>7</v>
      </c>
      <c r="L20" s="3">
        <f>SUM('29-04'!$L$22:$L$140)</f>
        <v>-6.0555555555556815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4</v>
      </c>
      <c r="C22" s="14">
        <f t="shared" ref="C22:C27" si="2">A22*B22</f>
        <v>4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229</v>
      </c>
      <c r="J22" s="8"/>
      <c r="K22" s="9">
        <v>-18</v>
      </c>
      <c r="L22" s="10">
        <f>'29-04'!$K22+('29-04'!$J22/90)</f>
        <v>-18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135</v>
      </c>
      <c r="F23" s="16">
        <f t="shared" si="3"/>
        <v>1350</v>
      </c>
      <c r="G23" s="7"/>
      <c r="H23" s="7" t="s">
        <v>1796</v>
      </c>
      <c r="I23" s="40" t="s">
        <v>64</v>
      </c>
      <c r="J23" s="8"/>
      <c r="K23" s="9">
        <v>250</v>
      </c>
      <c r="L23" s="10">
        <f>'29-04'!$K23+('29-04'!$J23/90)</f>
        <v>250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40" t="s">
        <v>33</v>
      </c>
      <c r="J24" s="8">
        <v>100</v>
      </c>
      <c r="K24" s="9"/>
      <c r="L24" s="10">
        <f>'29-04'!$K24+('29-04'!$J24/90)</f>
        <v>1.1111111111111112</v>
      </c>
      <c r="M24" s="3"/>
      <c r="N24" s="13">
        <v>10</v>
      </c>
      <c r="O24" s="1">
        <v>44</v>
      </c>
      <c r="P24" s="14">
        <f t="shared" si="4"/>
        <v>440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40" t="s">
        <v>95</v>
      </c>
      <c r="J25" s="8"/>
      <c r="K25" s="9">
        <v>128</v>
      </c>
      <c r="L25" s="10">
        <f>'29-04'!$K25+('29-04'!$J25/90)</f>
        <v>128</v>
      </c>
      <c r="M25" s="3"/>
      <c r="N25" s="13">
        <v>20</v>
      </c>
      <c r="O25" s="1">
        <v>6</v>
      </c>
      <c r="P25" s="14">
        <f t="shared" si="4"/>
        <v>120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31</v>
      </c>
      <c r="F26" s="16">
        <f t="shared" si="3"/>
        <v>3100</v>
      </c>
      <c r="G26" s="7"/>
      <c r="H26" s="7" t="s">
        <v>40</v>
      </c>
      <c r="I26" s="41" t="s">
        <v>95</v>
      </c>
      <c r="J26" s="8"/>
      <c r="K26" s="9">
        <v>-128</v>
      </c>
      <c r="L26" s="10">
        <f>'29-04'!$K26+('29-04'!$J26/90)</f>
        <v>-128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4720</v>
      </c>
      <c r="G27" s="7"/>
      <c r="H27" s="7" t="s">
        <v>6</v>
      </c>
      <c r="I27" s="40" t="s">
        <v>1044</v>
      </c>
      <c r="J27" s="8">
        <v>-100</v>
      </c>
      <c r="K27" s="9">
        <v>-1</v>
      </c>
      <c r="L27" s="10">
        <f>'29-04'!$K27+('29-04'!$J27/90)</f>
        <v>-2.1111111111111112</v>
      </c>
      <c r="M27" s="3"/>
      <c r="N27" s="13">
        <v>100</v>
      </c>
      <c r="O27" s="1">
        <v>12</v>
      </c>
      <c r="P27" s="14">
        <f t="shared" si="4"/>
        <v>1200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609</v>
      </c>
      <c r="D28" s="1"/>
      <c r="E28" s="1"/>
      <c r="F28" s="1"/>
      <c r="G28" s="1"/>
      <c r="H28" s="7" t="s">
        <v>6</v>
      </c>
      <c r="I28" s="40" t="s">
        <v>46</v>
      </c>
      <c r="J28" s="8">
        <v>200</v>
      </c>
      <c r="K28" s="9">
        <v>5</v>
      </c>
      <c r="L28" s="10">
        <f>'29-04'!$K28+('29-04'!$J28/90)</f>
        <v>7.2222222222222223</v>
      </c>
      <c r="M28" s="3"/>
      <c r="N28" s="12" t="s">
        <v>11</v>
      </c>
      <c r="O28" s="12"/>
      <c r="P28" s="6">
        <f>SUM(P22:P27)</f>
        <v>2334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-2080</v>
      </c>
      <c r="G29" s="1"/>
      <c r="H29" s="7" t="s">
        <v>6</v>
      </c>
      <c r="I29" s="40"/>
      <c r="J29" s="8"/>
      <c r="K29" s="9">
        <v>15</v>
      </c>
      <c r="L29" s="10">
        <f>'29-04'!$K29+('29-04'!$J29/90)</f>
        <v>15</v>
      </c>
      <c r="M29" s="3"/>
      <c r="N29" s="1"/>
      <c r="O29" s="1"/>
      <c r="P29" s="18"/>
      <c r="Q29" s="237" t="s">
        <v>21</v>
      </c>
      <c r="R29" s="238"/>
      <c r="S29" s="17">
        <f>SUM('29-04'!$J$22:$J$140)</f>
        <v>-1175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-549</v>
      </c>
      <c r="D30" s="1"/>
      <c r="E30" s="1"/>
      <c r="F30" s="8"/>
      <c r="G30" s="1"/>
      <c r="H30" s="7" t="s">
        <v>6</v>
      </c>
      <c r="I30" s="40" t="s">
        <v>1043</v>
      </c>
      <c r="J30" s="8"/>
      <c r="K30" s="9">
        <v>100</v>
      </c>
      <c r="L30" s="10">
        <f>'29-04'!$K30+('29-04'!$J30/90)</f>
        <v>100</v>
      </c>
      <c r="M30" s="3"/>
      <c r="N30" s="237" t="s">
        <v>23</v>
      </c>
      <c r="O30" s="238"/>
      <c r="P30" s="6">
        <f>SUM('29-04'!$K$22:$K$140)</f>
        <v>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180</v>
      </c>
      <c r="J31" s="8">
        <v>-250</v>
      </c>
      <c r="K31" s="9">
        <v>5</v>
      </c>
      <c r="L31" s="10">
        <f>'29-04'!$K31+('29-04'!$J31/90)</f>
        <v>2.2222222222222223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-3545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404</v>
      </c>
      <c r="J32" s="8">
        <v>220</v>
      </c>
      <c r="K32" s="9"/>
      <c r="L32" s="10">
        <f>'29-04'!$K32+('29-04'!$J32/90)</f>
        <v>2.4444444444444446</v>
      </c>
      <c r="M32" s="3"/>
      <c r="N32" s="12" t="s">
        <v>25</v>
      </c>
      <c r="O32" s="12"/>
      <c r="P32" s="6">
        <f>P28-P30-C28</f>
        <v>1718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808</v>
      </c>
      <c r="J33" s="8"/>
      <c r="K33" s="9">
        <v>200</v>
      </c>
      <c r="L33" s="10">
        <f>'29-04'!$K33+('29-04'!$J33/90)</f>
        <v>200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 t="s">
        <v>172</v>
      </c>
      <c r="J34" s="8"/>
      <c r="K34" s="9">
        <v>3</v>
      </c>
      <c r="L34" s="10">
        <f>'29-04'!$K34+('29-04'!$J34/90)</f>
        <v>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1045</v>
      </c>
      <c r="J35" s="8">
        <v>-500</v>
      </c>
      <c r="K35" s="9"/>
      <c r="L35" s="10">
        <f>'29-04'!$K35+('29-04'!$J35/90)</f>
        <v>-5.5555555555555554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578</v>
      </c>
      <c r="J36" s="8"/>
      <c r="K36" s="9">
        <v>7</v>
      </c>
      <c r="L36" s="10">
        <f>'29-04'!$K36+('29-04'!$J36/90)</f>
        <v>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1046</v>
      </c>
      <c r="J37" s="8"/>
      <c r="K37" s="9">
        <v>65</v>
      </c>
      <c r="L37" s="10">
        <f>'29-04'!$K37+('29-04'!$J37/90)</f>
        <v>65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1047</v>
      </c>
      <c r="J38" s="8">
        <v>-225</v>
      </c>
      <c r="K38" s="9">
        <v>5</v>
      </c>
      <c r="L38" s="10">
        <f>'29-04'!$K38+('29-04'!$J38/90)</f>
        <v>2.5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121</v>
      </c>
      <c r="J39" s="8">
        <v>100</v>
      </c>
      <c r="K39" s="9"/>
      <c r="L39" s="10">
        <f>'29-04'!$K39+('29-04'!$J39/90)</f>
        <v>1.1111111111111112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>
        <v>100</v>
      </c>
      <c r="K40" s="9"/>
      <c r="L40" s="10">
        <f>'29-04'!$K40+('29-04'!$J40/90)</f>
        <v>1.1111111111111112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/>
      <c r="J41" s="8">
        <v>30</v>
      </c>
      <c r="K41" s="9"/>
      <c r="L41" s="10">
        <f>'29-04'!$K41+('29-04'!$J41/90)</f>
        <v>0.33333333333333331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/>
      <c r="J42" s="8">
        <v>200</v>
      </c>
      <c r="K42" s="9"/>
      <c r="L42" s="10">
        <f>'29-04'!$K42+('29-04'!$J42/90)</f>
        <v>2.2222222222222223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1048</v>
      </c>
      <c r="J43" s="8">
        <v>-500</v>
      </c>
      <c r="K43" s="9">
        <v>10</v>
      </c>
      <c r="L43" s="10">
        <f>'29-04'!$K43+('29-04'!$J43/90)</f>
        <v>4.4444444444444446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1049</v>
      </c>
      <c r="J44" s="8"/>
      <c r="K44" s="9">
        <v>-10</v>
      </c>
      <c r="L44" s="10">
        <f>'29-04'!$K44+('29-04'!$J44/90)</f>
        <v>-10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1050</v>
      </c>
      <c r="J45" s="8">
        <v>140</v>
      </c>
      <c r="K45" s="9"/>
      <c r="L45" s="10">
        <f>'29-04'!$K45+('29-04'!$J45/90)</f>
        <v>1.5555555555555556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1051</v>
      </c>
      <c r="J46" s="8">
        <v>-420</v>
      </c>
      <c r="K46" s="45">
        <v>-490</v>
      </c>
      <c r="L46" s="10">
        <f>'29-04'!$K46+('29-04'!$J46/90)</f>
        <v>-494.66666666666669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316</v>
      </c>
      <c r="J47" s="8">
        <v>130</v>
      </c>
      <c r="K47" s="9">
        <v>85</v>
      </c>
      <c r="L47" s="10">
        <f>'29-04'!$K47+('29-04'!$J47/90)</f>
        <v>86.444444444444443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275</v>
      </c>
      <c r="J48" s="8"/>
      <c r="K48" s="9">
        <v>10</v>
      </c>
      <c r="L48" s="10">
        <f>'29-04'!$K48+('29-04'!$J48/90)</f>
        <v>10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1020</v>
      </c>
      <c r="J49" s="8">
        <v>450</v>
      </c>
      <c r="K49" s="9"/>
      <c r="L49" s="10">
        <f>'29-04'!$K49+('29-04'!$J49/90)</f>
        <v>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28</v>
      </c>
      <c r="I50" s="40" t="s">
        <v>335</v>
      </c>
      <c r="J50" s="8">
        <v>-100</v>
      </c>
      <c r="K50" s="9"/>
      <c r="L50" s="10">
        <f>'29-04'!$K50+('29-04'!$J50/90)</f>
        <v>-1.1111111111111112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647</v>
      </c>
      <c r="J51" s="8">
        <v>-400</v>
      </c>
      <c r="K51" s="9">
        <v>100</v>
      </c>
      <c r="L51" s="10">
        <f>'29-04'!$K51+('29-04'!$J51/90)</f>
        <v>95.555555555555557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1052</v>
      </c>
      <c r="J52" s="8">
        <v>70</v>
      </c>
      <c r="K52" s="9"/>
      <c r="L52" s="10">
        <f>'29-04'!$K52+('29-04'!$J52/90)</f>
        <v>0.77777777777777779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1053</v>
      </c>
      <c r="J53" s="8">
        <v>60</v>
      </c>
      <c r="K53" s="9"/>
      <c r="L53" s="10">
        <f>'29-04'!$K53+('29-04'!$J53/90)</f>
        <v>0.66666666666666663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583</v>
      </c>
      <c r="J54" s="8"/>
      <c r="K54" s="9">
        <v>6</v>
      </c>
      <c r="L54" s="10">
        <f>'29-04'!$K54+('29-04'!$J54/90)</f>
        <v>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730</v>
      </c>
      <c r="J55" s="8"/>
      <c r="K55" s="9">
        <v>117</v>
      </c>
      <c r="L55" s="10">
        <f>'29-04'!$K55+('29-04'!$J55/90)</f>
        <v>117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103</v>
      </c>
      <c r="J56" s="8"/>
      <c r="K56" s="9">
        <v>65</v>
      </c>
      <c r="L56" s="10">
        <f>'29-04'!$K56+('29-04'!$J56/90)</f>
        <v>65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100</v>
      </c>
      <c r="K57" s="9"/>
      <c r="L57" s="10">
        <f>'29-04'!$K57+('29-04'!$J57/90)</f>
        <v>1.1111111111111112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40" t="s">
        <v>605</v>
      </c>
      <c r="J58" s="8"/>
      <c r="K58" s="9">
        <v>-20</v>
      </c>
      <c r="L58" s="10">
        <f>'29-04'!$K58+('29-04'!$J58/90)</f>
        <v>-20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40" t="s">
        <v>95</v>
      </c>
      <c r="J59" s="8"/>
      <c r="K59" s="9">
        <v>-73</v>
      </c>
      <c r="L59" s="10">
        <f>'29-04'!$K59+('29-04'!$J59/90)</f>
        <v>-73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1054</v>
      </c>
      <c r="J60" s="8">
        <v>150</v>
      </c>
      <c r="K60" s="9"/>
      <c r="L60" s="10">
        <f>'29-04'!$K60+('29-04'!$J60/90)</f>
        <v>1.6666666666666667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>
        <v>350</v>
      </c>
      <c r="K61" s="9"/>
      <c r="L61" s="10">
        <f>'29-04'!$K61+('29-04'!$J61/90)</f>
        <v>3.8888888888888888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270</v>
      </c>
      <c r="K62" s="9"/>
      <c r="L62" s="10">
        <f>'29-04'!$K62+('29-04'!$J62/90)</f>
        <v>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1055</v>
      </c>
      <c r="J63" s="8"/>
      <c r="K63" s="9">
        <v>75</v>
      </c>
      <c r="L63" s="10">
        <f>'29-04'!$K63+('29-04'!$J63/90)</f>
        <v>75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1056</v>
      </c>
      <c r="J64" s="8">
        <v>-270</v>
      </c>
      <c r="K64" s="9">
        <v>-15</v>
      </c>
      <c r="L64" s="10">
        <f>'29-04'!$K64+('29-04'!$J64/90)</f>
        <v>-18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43" t="s">
        <v>28</v>
      </c>
      <c r="I65" s="44" t="s">
        <v>437</v>
      </c>
      <c r="J65" s="35">
        <v>-300</v>
      </c>
      <c r="K65" s="36"/>
      <c r="L65" s="37">
        <f>'29-04'!$K65+('29-04'!$J65/90)</f>
        <v>-3.3333333333333335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513</v>
      </c>
      <c r="J66" s="38">
        <v>225</v>
      </c>
      <c r="K66" s="39"/>
      <c r="L66" s="37">
        <f>'29-04'!$K66+('29-04'!$J66/90)</f>
        <v>2.5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46</v>
      </c>
      <c r="J67" s="35">
        <v>-540</v>
      </c>
      <c r="K67" s="36">
        <v>30</v>
      </c>
      <c r="L67" s="37">
        <f>'29-04'!$K67+('29-04'!$J67/90)</f>
        <v>24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1057</v>
      </c>
      <c r="J68" s="38">
        <v>-135</v>
      </c>
      <c r="K68" s="39">
        <v>15</v>
      </c>
      <c r="L68" s="37">
        <f>'29-04'!$K68+('29-04'!$J68/90)</f>
        <v>13.5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1058</v>
      </c>
      <c r="J69" s="35">
        <v>200</v>
      </c>
      <c r="K69" s="36"/>
      <c r="L69" s="37">
        <f>'29-04'!$K69+('29-04'!$J69/90)</f>
        <v>2.2222222222222223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1059</v>
      </c>
      <c r="J70" s="35"/>
      <c r="K70" s="36">
        <v>50</v>
      </c>
      <c r="L70" s="37">
        <f>'29-04'!$K70+('29-04'!$J70/90)</f>
        <v>50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1060</v>
      </c>
      <c r="J71" s="8"/>
      <c r="K71" s="9">
        <v>50</v>
      </c>
      <c r="L71" s="10">
        <f>'29-04'!$K71+('29-04'!$J71/90)</f>
        <v>50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1061</v>
      </c>
      <c r="J72" s="8">
        <v>250</v>
      </c>
      <c r="K72" s="9"/>
      <c r="L72" s="10">
        <f>'29-04'!$K72+('29-04'!$J72/90)</f>
        <v>2.7777777777777777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1062</v>
      </c>
      <c r="J73" s="8">
        <v>-135</v>
      </c>
      <c r="K73" s="9">
        <v>40</v>
      </c>
      <c r="L73" s="10">
        <f>'29-04'!$K73+('29-04'!$J73/90)</f>
        <v>38.5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1063</v>
      </c>
      <c r="J74" s="8">
        <v>450</v>
      </c>
      <c r="K74" s="9"/>
      <c r="L74" s="10">
        <f>'29-04'!$K74+('29-04'!$J74/90)</f>
        <v>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1069</v>
      </c>
      <c r="J75" s="8">
        <v>-180</v>
      </c>
      <c r="K75" s="9">
        <v>-100</v>
      </c>
      <c r="L75" s="10">
        <f>'29-04'!$K75+('29-04'!$J75/90)</f>
        <v>-102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32</v>
      </c>
      <c r="J76" s="8">
        <v>200</v>
      </c>
      <c r="K76" s="9"/>
      <c r="L76" s="10">
        <f>'29-04'!$K76+('29-04'!$J76/90)</f>
        <v>2.2222222222222223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250</v>
      </c>
      <c r="K77" s="9"/>
      <c r="L77" s="10">
        <f>'29-04'!$K77+('29-04'!$J77/90)</f>
        <v>2.7777777777777777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1064</v>
      </c>
      <c r="J78" s="8">
        <v>-270</v>
      </c>
      <c r="K78" s="9">
        <v>15</v>
      </c>
      <c r="L78" s="10">
        <f>'29-04'!$K78+('29-04'!$J78/90)</f>
        <v>12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1065</v>
      </c>
      <c r="J79" s="8">
        <v>-30</v>
      </c>
      <c r="K79" s="9">
        <v>80</v>
      </c>
      <c r="L79" s="10">
        <f>'29-04'!$K79+('29-04'!$J79/90)</f>
        <v>79.666666666666671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140</v>
      </c>
      <c r="K80" s="9"/>
      <c r="L80" s="10">
        <f>'29-04'!$K80+('29-04'!$J80/90)</f>
        <v>1.5555555555555556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783</v>
      </c>
      <c r="J81" s="8">
        <v>50</v>
      </c>
      <c r="K81" s="9"/>
      <c r="L81" s="10">
        <f>'29-04'!$K81+('29-04'!$J81/90)</f>
        <v>0.55555555555555558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697</v>
      </c>
      <c r="J82" s="8">
        <v>800</v>
      </c>
      <c r="K82" s="9"/>
      <c r="L82" s="10">
        <f>'29-04'!$K82+('29-04'!$J82/90)</f>
        <v>8.8888888888888893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1066</v>
      </c>
      <c r="J83" s="8"/>
      <c r="K83" s="9">
        <v>21.4</v>
      </c>
      <c r="L83" s="10">
        <f>'29-04'!$K83+('29-04'!$J83/90)</f>
        <v>21.4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1066</v>
      </c>
      <c r="J84" s="8"/>
      <c r="K84" s="9">
        <v>-21.4</v>
      </c>
      <c r="L84" s="10">
        <f>'29-04'!$K84+('29-04'!$J84/90)</f>
        <v>-21.4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63</v>
      </c>
      <c r="J85" s="8">
        <v>-340</v>
      </c>
      <c r="K85" s="9">
        <v>10</v>
      </c>
      <c r="L85" s="10">
        <f>'29-04'!$K85+('29-04'!$J85/90)</f>
        <v>6.2222222222222223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1067</v>
      </c>
      <c r="J86" s="8">
        <v>235</v>
      </c>
      <c r="K86" s="9"/>
      <c r="L86" s="10">
        <f>'29-04'!$K86+('29-04'!$J86/90)</f>
        <v>2.6111111111111112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121</v>
      </c>
      <c r="J87" s="8">
        <v>100</v>
      </c>
      <c r="K87" s="9"/>
      <c r="L87" s="10">
        <f>'29-04'!$K87+('29-04'!$J87/90)</f>
        <v>1.1111111111111112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100</v>
      </c>
      <c r="J88" s="8">
        <v>-135</v>
      </c>
      <c r="K88" s="9">
        <v>30</v>
      </c>
      <c r="L88" s="10">
        <f>'29-04'!$K88+('29-04'!$J88/90)</f>
        <v>28.5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1068</v>
      </c>
      <c r="J89" s="8"/>
      <c r="K89" s="9">
        <v>5</v>
      </c>
      <c r="L89" s="10">
        <f>'29-04'!$K89+('29-04'!$J89/90)</f>
        <v>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389</v>
      </c>
      <c r="J90" s="8">
        <v>270</v>
      </c>
      <c r="K90" s="9"/>
      <c r="L90" s="10">
        <f>'29-04'!$K90+('29-04'!$J90/90)</f>
        <v>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46</v>
      </c>
      <c r="J91" s="8"/>
      <c r="K91" s="9">
        <v>10</v>
      </c>
      <c r="L91" s="10">
        <f>'29-04'!$K91+('29-04'!$J91/90)</f>
        <v>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56</v>
      </c>
      <c r="J92" s="8">
        <v>-1100</v>
      </c>
      <c r="K92" s="9">
        <v>15</v>
      </c>
      <c r="L92" s="10">
        <f>'29-04'!$K92+('29-04'!$J92/90)</f>
        <v>2.7777777777777786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800</v>
      </c>
      <c r="J93" s="8">
        <v>70</v>
      </c>
      <c r="K93" s="9"/>
      <c r="L93" s="10">
        <f>'29-04'!$K93+('29-04'!$J93/90)</f>
        <v>0.77777777777777779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214</v>
      </c>
      <c r="J94" s="8">
        <v>300</v>
      </c>
      <c r="K94" s="9"/>
      <c r="L94" s="10">
        <f>'29-04'!$K94+('29-04'!$J94/90)</f>
        <v>3.3333333333333335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1043</v>
      </c>
      <c r="J95" s="8">
        <v>-300</v>
      </c>
      <c r="K95" s="9">
        <v>70</v>
      </c>
      <c r="L95" s="10">
        <f>'29-04'!$K95+('29-04'!$J95/90)</f>
        <v>66.666666666666671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1070</v>
      </c>
      <c r="J96" s="8">
        <v>300</v>
      </c>
      <c r="K96" s="9"/>
      <c r="L96" s="10">
        <f>'29-04'!$K96+('29-04'!$J96/90)</f>
        <v>3.3333333333333335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209</v>
      </c>
      <c r="J97" s="8">
        <v>200</v>
      </c>
      <c r="K97" s="9"/>
      <c r="L97" s="10">
        <f>'29-04'!$K97+('29-04'!$J97/90)</f>
        <v>2.2222222222222223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101</v>
      </c>
      <c r="J98" s="8">
        <v>-100</v>
      </c>
      <c r="K98" s="9">
        <v>15</v>
      </c>
      <c r="L98" s="10">
        <f>'29-04'!$K98+('29-04'!$J98/90)</f>
        <v>13.888888888888889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1071</v>
      </c>
      <c r="J99" s="8"/>
      <c r="K99" s="9">
        <v>30</v>
      </c>
      <c r="L99" s="10">
        <f>'29-04'!$K99+('29-04'!$J99/90)</f>
        <v>30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1072</v>
      </c>
      <c r="J100" s="8">
        <v>-100</v>
      </c>
      <c r="K100" s="9">
        <v>50</v>
      </c>
      <c r="L100" s="10">
        <f>'29-04'!$K100+('29-04'!$J100/90)</f>
        <v>48.888888888888886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1073</v>
      </c>
      <c r="J101" s="8">
        <v>200</v>
      </c>
      <c r="K101" s="9">
        <v>80</v>
      </c>
      <c r="L101" s="10">
        <f>'29-04'!$K101+('29-04'!$J101/90)</f>
        <v>82.222222222222229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578</v>
      </c>
      <c r="J102" s="8">
        <v>-270</v>
      </c>
      <c r="K102" s="9">
        <v>10</v>
      </c>
      <c r="L102" s="10">
        <f>'29-04'!$K102+('29-04'!$J102/90)</f>
        <v>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50</v>
      </c>
      <c r="K103" s="9"/>
      <c r="L103" s="10">
        <f>'29-04'!$K103+('29-04'!$J103/90)</f>
        <v>0.55555555555555558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1074</v>
      </c>
      <c r="J104" s="8">
        <v>200</v>
      </c>
      <c r="K104" s="9"/>
      <c r="L104" s="10">
        <f>'29-04'!$K104+('29-04'!$J104/90)</f>
        <v>2.2222222222222223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180</v>
      </c>
      <c r="J105" s="8">
        <v>400</v>
      </c>
      <c r="K105" s="9"/>
      <c r="L105" s="10">
        <f>'29-04'!$K105+('29-04'!$J105/90)</f>
        <v>4.4444444444444446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155</v>
      </c>
      <c r="J106" s="8">
        <v>-130</v>
      </c>
      <c r="K106" s="9">
        <v>5</v>
      </c>
      <c r="L106" s="10">
        <f>'29-04'!$K106+('29-04'!$J106/90)</f>
        <v>3.5555555555555554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1075</v>
      </c>
      <c r="J107" s="8"/>
      <c r="K107" s="9">
        <v>5</v>
      </c>
      <c r="L107" s="10">
        <f>'29-04'!$K107+('29-04'!$J107/90)</f>
        <v>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-50</v>
      </c>
      <c r="K108" s="9">
        <v>10</v>
      </c>
      <c r="L108" s="10">
        <f>'29-04'!$K108+('29-04'!$J108/90)</f>
        <v>9.4444444444444446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227</v>
      </c>
      <c r="J109" s="8">
        <v>300</v>
      </c>
      <c r="K109" s="9"/>
      <c r="L109" s="10">
        <f>'29-04'!$K109+('29-04'!$J109/90)</f>
        <v>3.3333333333333335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700</v>
      </c>
      <c r="K110" s="9"/>
      <c r="L110" s="10">
        <f>'29-04'!$K110+('29-04'!$J110/90)</f>
        <v>7.7777777777777777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299</v>
      </c>
      <c r="J111" s="8"/>
      <c r="K111" s="9">
        <v>185</v>
      </c>
      <c r="L111" s="10">
        <f>'29-04'!$K111+('29-04'!$J111/90)</f>
        <v>185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400</v>
      </c>
      <c r="K112" s="9"/>
      <c r="L112" s="10">
        <f>'29-04'!$K112+('29-04'!$J112/90)</f>
        <v>4.4444444444444446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200</v>
      </c>
      <c r="K113" s="9">
        <v>10</v>
      </c>
      <c r="L113" s="10">
        <f>'29-04'!$K113+('29-04'!$J113/90)</f>
        <v>12.222222222222221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46</v>
      </c>
      <c r="J114" s="8">
        <v>-300</v>
      </c>
      <c r="K114" s="9">
        <v>15</v>
      </c>
      <c r="L114" s="10">
        <f>'29-04'!$K114+('29-04'!$J114/90)</f>
        <v>11.666666666666666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275</v>
      </c>
      <c r="J115" s="8">
        <v>600</v>
      </c>
      <c r="K115" s="9"/>
      <c r="L115" s="10">
        <f>'29-04'!$K115+('29-04'!$J115/90)</f>
        <v>6.666666666666667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188</v>
      </c>
      <c r="J116" s="8">
        <v>180</v>
      </c>
      <c r="K116" s="9"/>
      <c r="L116" s="10">
        <f>'29-04'!$K116+('29-04'!$J116/90)</f>
        <v>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1076</v>
      </c>
      <c r="J117" s="8">
        <v>270</v>
      </c>
      <c r="K117" s="9"/>
      <c r="L117" s="10">
        <f>'29-04'!$K117+('29-04'!$J117/90)</f>
        <v>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1048</v>
      </c>
      <c r="J118" s="8">
        <v>360</v>
      </c>
      <c r="K118" s="9"/>
      <c r="L118" s="10">
        <f>'29-04'!$K118+('29-04'!$J118/90)</f>
        <v>4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508</v>
      </c>
      <c r="J119" s="8">
        <v>-150</v>
      </c>
      <c r="K119" s="9">
        <v>5</v>
      </c>
      <c r="L119" s="10">
        <f>'29-04'!$K119+('29-04'!$J119/90)</f>
        <v>3.333333333333333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1077</v>
      </c>
      <c r="J120" s="8">
        <v>300</v>
      </c>
      <c r="K120" s="9"/>
      <c r="L120" s="10">
        <f>'29-04'!$K120+('29-04'!$J120/90)</f>
        <v>3.3333333333333335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1077</v>
      </c>
      <c r="J121" s="8">
        <v>200</v>
      </c>
      <c r="K121" s="9"/>
      <c r="L121" s="10">
        <f>'29-04'!$K121+('29-04'!$J121/90)</f>
        <v>2.2222222222222223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1078</v>
      </c>
      <c r="J122" s="8">
        <v>50</v>
      </c>
      <c r="K122" s="9">
        <v>15</v>
      </c>
      <c r="L122" s="10">
        <f>'29-04'!$K122+('29-04'!$J122/90)</f>
        <v>15.555555555555555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997</v>
      </c>
      <c r="J123" s="8"/>
      <c r="K123" s="9">
        <v>474</v>
      </c>
      <c r="L123" s="10">
        <f>'29-04'!$K123+('29-04'!$J123/90)</f>
        <v>474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505</v>
      </c>
      <c r="J124" s="8">
        <v>-5000</v>
      </c>
      <c r="K124" s="9">
        <v>-1750</v>
      </c>
      <c r="L124" s="10">
        <f>'29-04'!$K124+('29-04'!$J124/90)</f>
        <v>-1805.5555555555557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505</v>
      </c>
      <c r="J125" s="8">
        <v>85</v>
      </c>
      <c r="K125" s="9">
        <v>12</v>
      </c>
      <c r="L125" s="10">
        <f>'29-04'!$K125+('29-04'!$J125/90)</f>
        <v>12.944444444444445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1079</v>
      </c>
      <c r="J126" s="8">
        <v>150</v>
      </c>
      <c r="K126" s="9"/>
      <c r="L126" s="10">
        <f>'29-04'!$K126+('29-04'!$J126/90)</f>
        <v>1.6666666666666667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970</v>
      </c>
      <c r="J127" s="8">
        <v>-200</v>
      </c>
      <c r="K127" s="9">
        <v>5</v>
      </c>
      <c r="L127" s="10">
        <f>'29-04'!$K127+('29-04'!$J127/90)</f>
        <v>2.7777777777777777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15</v>
      </c>
      <c r="L128" s="10">
        <f>'29-04'!$K128+('29-04'!$J128/90)</f>
        <v>15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-100</v>
      </c>
      <c r="K129" s="9"/>
      <c r="L129" s="10">
        <f>'29-04'!$K129+('29-04'!$J129/90)</f>
        <v>-1.1111111111111112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100</v>
      </c>
      <c r="K130" s="9"/>
      <c r="L130" s="10">
        <f>'29-04'!$K130+('29-04'!$J130/90)</f>
        <v>1.1111111111111112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'29-04'!$K131+('29-04'!$J131/90)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'29-04'!$K132+('29-04'!$J132/90)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'29-04'!$K133+('29-04'!$J133/90)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'29-04'!$K134+('29-04'!$J134/90)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'29-04'!$K135+('29-04'!$J135/90)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'29-04'!$K136+('29-04'!$J136/90)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'29-04'!$K137+('29-04'!$J137/90)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'29-04'!$K138+('29-04'!$J138/90)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'29-04'!$K139+('29-04'!$J139/90)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'29-04'!$K140+('29-04'!$J140/90)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2">
    <dataValidation type="list" allowBlank="1" showInputMessage="1" showErrorMessage="1" errorTitle="خطأ" error="اختار من القائمة فقط" sqref="H3" xr:uid="{4FA4B994-2CBB-44FE-AC0C-830F4537F45F}">
      <formula1>العملية</formula1>
    </dataValidation>
    <dataValidation type="list" allowBlank="1" showInputMessage="1" showErrorMessage="1" sqref="H22:H140 H4:H18" xr:uid="{3885FB6D-87F4-4144-8751-388581FBC40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20BF-1B90-44C1-9B8A-974ACEAC3E83}">
  <sheetPr codeName="Sheet29">
    <pageSetUpPr fitToPage="1"/>
  </sheetPr>
  <dimension ref="A1:Z137"/>
  <sheetViews>
    <sheetView rightToLeft="1" topLeftCell="A125" workbookViewId="0">
      <selection activeCell="C137" sqref="C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</v>
      </c>
      <c r="K1" s="3">
        <f t="shared" si="0"/>
        <v>0</v>
      </c>
      <c r="L1" s="3">
        <f t="shared" si="0"/>
        <v>1.6666666666666667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57</v>
      </c>
      <c r="J3" s="8"/>
      <c r="K3" s="9">
        <v>900</v>
      </c>
      <c r="L3" s="10">
        <f t="shared" ref="L3:L18" si="1">K3+(J3/90)</f>
        <v>900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1037</v>
      </c>
      <c r="J4" s="8"/>
      <c r="K4" s="9">
        <v>-900</v>
      </c>
      <c r="L4" s="10">
        <f t="shared" si="1"/>
        <v>-900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57</v>
      </c>
      <c r="J5" s="8"/>
      <c r="K5" s="9">
        <v>2500</v>
      </c>
      <c r="L5" s="10">
        <f t="shared" si="1"/>
        <v>2500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1038</v>
      </c>
      <c r="J6" s="8"/>
      <c r="K6" s="9">
        <v>-2500</v>
      </c>
      <c r="L6" s="10">
        <f t="shared" si="1"/>
        <v>-2500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50</v>
      </c>
      <c r="K7" s="9"/>
      <c r="L7" s="10">
        <f t="shared" si="1"/>
        <v>0.55555555555555558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100</v>
      </c>
      <c r="K8" s="9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1039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SUM('30-04'!$J$22:$J$137)</f>
        <v>6505</v>
      </c>
      <c r="K20" s="3">
        <f>SUM('30-04'!$K$22:$K$137)</f>
        <v>2362</v>
      </c>
      <c r="L20" s="3">
        <f>SUM('30-04'!$L$22:$L$137)</f>
        <v>2434.2777777777774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6</v>
      </c>
      <c r="C22" s="14">
        <f t="shared" ref="C22:C27" si="2">A22*B22</f>
        <v>6</v>
      </c>
      <c r="D22" s="15">
        <v>5</v>
      </c>
      <c r="E22" s="1">
        <v>11</v>
      </c>
      <c r="F22" s="16">
        <f t="shared" ref="F22:F26" si="3">D22*E22</f>
        <v>55</v>
      </c>
      <c r="G22" s="7"/>
      <c r="H22" s="7" t="s">
        <v>28</v>
      </c>
      <c r="I22" s="2" t="s">
        <v>35</v>
      </c>
      <c r="J22" s="8">
        <v>-300</v>
      </c>
      <c r="K22" s="9"/>
      <c r="L22" s="10">
        <f>'30-04'!$K22+('30-04'!$J22/90)</f>
        <v>-3.3333333333333335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124</v>
      </c>
      <c r="F23" s="16">
        <f t="shared" si="3"/>
        <v>1240</v>
      </c>
      <c r="G23" s="7"/>
      <c r="H23" s="7" t="s">
        <v>6</v>
      </c>
      <c r="I23" s="40" t="s">
        <v>154</v>
      </c>
      <c r="J23" s="8">
        <v>-30</v>
      </c>
      <c r="K23" s="9">
        <v>7</v>
      </c>
      <c r="L23" s="10">
        <f>'30-04'!$K23+('30-04'!$J23/90)</f>
        <v>6.666666666666667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40</v>
      </c>
      <c r="S23" s="16">
        <f t="shared" si="5"/>
        <v>400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44</v>
      </c>
      <c r="C24" s="14">
        <f t="shared" si="2"/>
        <v>440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1081</v>
      </c>
      <c r="J24" s="8">
        <v>180</v>
      </c>
      <c r="K24" s="9"/>
      <c r="L24" s="10">
        <f>'30-04'!$K24+('30-04'!$J24/90)</f>
        <v>2</v>
      </c>
      <c r="M24" s="3"/>
      <c r="N24" s="13">
        <v>10</v>
      </c>
      <c r="O24" s="1">
        <v>43</v>
      </c>
      <c r="P24" s="14">
        <f t="shared" si="4"/>
        <v>430</v>
      </c>
      <c r="Q24" s="15">
        <v>20</v>
      </c>
      <c r="R24" s="1">
        <v>4</v>
      </c>
      <c r="S24" s="16">
        <f t="shared" si="5"/>
        <v>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61</v>
      </c>
      <c r="J25" s="8"/>
      <c r="K25" s="9">
        <v>67</v>
      </c>
      <c r="L25" s="10">
        <f>'30-04'!$K25+('30-04'!$J25/90)</f>
        <v>67</v>
      </c>
      <c r="M25" s="3"/>
      <c r="N25" s="13">
        <v>20</v>
      </c>
      <c r="O25" s="1">
        <v>9</v>
      </c>
      <c r="P25" s="14">
        <f t="shared" si="4"/>
        <v>180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24</v>
      </c>
      <c r="F26" s="16">
        <f t="shared" si="3"/>
        <v>2400</v>
      </c>
      <c r="G26" s="7"/>
      <c r="H26" s="7" t="s">
        <v>6</v>
      </c>
      <c r="I26" s="41" t="s">
        <v>1082</v>
      </c>
      <c r="J26" s="8"/>
      <c r="K26" s="9">
        <v>115</v>
      </c>
      <c r="L26" s="10">
        <f>'30-04'!$K26+('30-04'!$J26/90)</f>
        <v>115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95</v>
      </c>
      <c r="S26" s="16">
        <f t="shared" si="5"/>
        <v>9500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3695</v>
      </c>
      <c r="G27" s="7"/>
      <c r="H27" s="7" t="s">
        <v>6</v>
      </c>
      <c r="I27" s="2" t="s">
        <v>1083</v>
      </c>
      <c r="J27" s="8">
        <v>1600</v>
      </c>
      <c r="K27" s="9"/>
      <c r="L27" s="10">
        <f>'30-04'!$K27+('30-04'!$J27/90)</f>
        <v>17.777777777777779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10160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616</v>
      </c>
      <c r="D28" s="1"/>
      <c r="E28" s="1"/>
      <c r="F28" s="1"/>
      <c r="G28" s="1"/>
      <c r="H28" s="7" t="s">
        <v>6</v>
      </c>
      <c r="I28" s="2" t="s">
        <v>418</v>
      </c>
      <c r="J28" s="8">
        <v>100</v>
      </c>
      <c r="K28" s="9"/>
      <c r="L28" s="10">
        <f>'30-04'!$K28+('30-04'!$J28/90)</f>
        <v>1.1111111111111112</v>
      </c>
      <c r="M28" s="3"/>
      <c r="N28" s="12" t="s">
        <v>11</v>
      </c>
      <c r="O28" s="12"/>
      <c r="P28" s="6">
        <f>SUM(P22:P27)</f>
        <v>2918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-1025</v>
      </c>
      <c r="G29" s="1"/>
      <c r="H29" s="7" t="s">
        <v>40</v>
      </c>
      <c r="I29" s="2" t="s">
        <v>57</v>
      </c>
      <c r="J29" s="8"/>
      <c r="K29" s="9">
        <v>-40</v>
      </c>
      <c r="L29" s="10">
        <f>'30-04'!$K29+('30-04'!$J29/90)</f>
        <v>-40</v>
      </c>
      <c r="M29" s="3"/>
      <c r="N29" s="1"/>
      <c r="O29" s="1"/>
      <c r="P29" s="18"/>
      <c r="Q29" s="237" t="s">
        <v>21</v>
      </c>
      <c r="R29" s="238"/>
      <c r="S29" s="17">
        <f>SUM('30-04'!$J$22:$J$137)</f>
        <v>6505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7</v>
      </c>
      <c r="D30" s="1"/>
      <c r="E30" s="1"/>
      <c r="F30" s="8"/>
      <c r="G30" s="1"/>
      <c r="H30" s="7" t="s">
        <v>6</v>
      </c>
      <c r="I30" s="40" t="s">
        <v>1014</v>
      </c>
      <c r="J30" s="8"/>
      <c r="K30" s="9">
        <v>115</v>
      </c>
      <c r="L30" s="10">
        <f>'30-04'!$K30+('30-04'!$J30/90)</f>
        <v>115</v>
      </c>
      <c r="M30" s="3"/>
      <c r="N30" s="237" t="s">
        <v>23</v>
      </c>
      <c r="O30" s="238"/>
      <c r="P30" s="6">
        <f>SUM('30-04'!$K$22:$K$137)</f>
        <v>2362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1084</v>
      </c>
      <c r="J31" s="8"/>
      <c r="K31" s="9">
        <v>40</v>
      </c>
      <c r="L31" s="10">
        <f>'30-04'!$K31+('30-04'!$J31/90)</f>
        <v>40</v>
      </c>
      <c r="M31" s="3"/>
      <c r="N31" s="1"/>
      <c r="O31" s="1"/>
      <c r="P31" s="18"/>
      <c r="Q31" s="12" t="s">
        <v>25</v>
      </c>
      <c r="R31" s="12"/>
      <c r="S31" s="17">
        <f>S27-S29-F27</f>
        <v>-40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1085</v>
      </c>
      <c r="J32" s="8"/>
      <c r="K32" s="9">
        <v>19</v>
      </c>
      <c r="L32" s="10">
        <f>'30-04'!$K32+('30-04'!$J32/90)</f>
        <v>19</v>
      </c>
      <c r="M32" s="3"/>
      <c r="N32" s="12" t="s">
        <v>25</v>
      </c>
      <c r="O32" s="12"/>
      <c r="P32" s="6">
        <f>P28-P30-C28</f>
        <v>-60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2" t="s">
        <v>437</v>
      </c>
      <c r="J33" s="8">
        <v>-300</v>
      </c>
      <c r="K33" s="9"/>
      <c r="L33" s="10">
        <f>'30-04'!$K33+('30-04'!$J33/90)</f>
        <v>-3.3333333333333335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2" t="s">
        <v>64</v>
      </c>
      <c r="J34" s="8"/>
      <c r="K34" s="9">
        <v>220</v>
      </c>
      <c r="L34" s="10">
        <f>'30-04'!$K34+('30-04'!$J34/90)</f>
        <v>220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1086</v>
      </c>
      <c r="J35" s="8">
        <v>500</v>
      </c>
      <c r="K35" s="9"/>
      <c r="L35" s="10">
        <f>'30-04'!$K35+('30-04'!$J35/90)</f>
        <v>5.5555555555555554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299</v>
      </c>
      <c r="J36" s="8">
        <v>145</v>
      </c>
      <c r="K36" s="9">
        <v>10</v>
      </c>
      <c r="L36" s="10">
        <f>'30-04'!$K36+('30-04'!$J36/90)</f>
        <v>11.611111111111111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951</v>
      </c>
      <c r="J37" s="8">
        <v>150</v>
      </c>
      <c r="K37" s="9">
        <v>70</v>
      </c>
      <c r="L37" s="10">
        <f>'30-04'!$K37+('30-04'!$J37/90)</f>
        <v>71.666666666666671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50</v>
      </c>
      <c r="J38" s="8"/>
      <c r="K38" s="9">
        <v>30</v>
      </c>
      <c r="L38" s="10">
        <f>'30-04'!$K38+('30-04'!$J38/90)</f>
        <v>30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132</v>
      </c>
      <c r="J39" s="8">
        <v>300</v>
      </c>
      <c r="K39" s="9"/>
      <c r="L39" s="10">
        <f>'30-04'!$K39+('30-04'!$J39/90)</f>
        <v>3.3333333333333335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52" t="s">
        <v>214</v>
      </c>
      <c r="J40" s="8">
        <v>250</v>
      </c>
      <c r="K40" s="9"/>
      <c r="L40" s="10">
        <f>'30-04'!$K40+('30-04'!$J40/90)</f>
        <v>2.7777777777777777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275</v>
      </c>
      <c r="J41" s="8"/>
      <c r="K41" s="9">
        <v>4</v>
      </c>
      <c r="L41" s="10">
        <f>'30-04'!$K41+('30-04'!$J41/90)</f>
        <v>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1087</v>
      </c>
      <c r="J42" s="8"/>
      <c r="K42" s="9">
        <v>-70</v>
      </c>
      <c r="L42" s="10">
        <f>'30-04'!$K42+('30-04'!$J42/90)</f>
        <v>-70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670</v>
      </c>
      <c r="J43" s="8">
        <v>300</v>
      </c>
      <c r="K43" s="9"/>
      <c r="L43" s="10">
        <f>'30-04'!$K43+('30-04'!$J43/90)</f>
        <v>3.3333333333333335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1088</v>
      </c>
      <c r="J44" s="8">
        <v>-2000</v>
      </c>
      <c r="K44" s="9"/>
      <c r="L44" s="10">
        <f>'30-04'!$K44+('30-04'!$J44/90)</f>
        <v>-22.222222222222221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76</v>
      </c>
      <c r="J45" s="8"/>
      <c r="K45" s="9">
        <v>4</v>
      </c>
      <c r="L45" s="10">
        <f>'30-04'!$K45+('30-04'!$J45/90)</f>
        <v>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/>
      <c r="J46" s="8">
        <v>790</v>
      </c>
      <c r="K46" s="9"/>
      <c r="L46" s="10">
        <f>'30-04'!$K46+('30-04'!$J46/90)</f>
        <v>8.7777777777777786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1090</v>
      </c>
      <c r="J47" s="8"/>
      <c r="K47" s="9">
        <v>1000</v>
      </c>
      <c r="L47" s="10">
        <f>'30-04'!$K47+('30-04'!$J47/90)</f>
        <v>1000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1089</v>
      </c>
      <c r="J48" s="8"/>
      <c r="K48" s="9">
        <v>-120</v>
      </c>
      <c r="L48" s="10">
        <f>'30-04'!$K48+('30-04'!$J48/90)</f>
        <v>-120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/>
      <c r="J49" s="8">
        <v>300</v>
      </c>
      <c r="K49" s="9"/>
      <c r="L49" s="10">
        <f>'30-04'!$K49+('30-04'!$J49/90)</f>
        <v>3.3333333333333335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489</v>
      </c>
      <c r="J50" s="8">
        <v>450</v>
      </c>
      <c r="K50" s="9"/>
      <c r="L50" s="10">
        <f>'30-04'!$K50+('30-04'!$J50/90)</f>
        <v>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/>
      <c r="J51" s="8">
        <v>1000</v>
      </c>
      <c r="K51" s="9"/>
      <c r="L51" s="10">
        <f>'30-04'!$K51+('30-04'!$J51/90)</f>
        <v>11.111111111111111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/>
      <c r="J52" s="8">
        <v>-100</v>
      </c>
      <c r="K52" s="9">
        <v>8</v>
      </c>
      <c r="L52" s="10">
        <f>'30-04'!$K52+('30-04'!$J52/90)</f>
        <v>6.8888888888888893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121</v>
      </c>
      <c r="J53" s="8">
        <v>-225</v>
      </c>
      <c r="K53" s="9">
        <v>5</v>
      </c>
      <c r="L53" s="10">
        <f>'30-04'!$K53+('30-04'!$J53/90)</f>
        <v>2.5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194</v>
      </c>
      <c r="J54" s="8">
        <v>300</v>
      </c>
      <c r="K54" s="9"/>
      <c r="L54" s="10">
        <f>'30-04'!$K54+('30-04'!$J54/90)</f>
        <v>3.3333333333333335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180</v>
      </c>
      <c r="J55" s="8">
        <v>200</v>
      </c>
      <c r="K55" s="9"/>
      <c r="L55" s="10">
        <f>'30-04'!$K55+('30-04'!$J55/90)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t="s">
        <v>918</v>
      </c>
      <c r="J56" s="8">
        <v>-180</v>
      </c>
      <c r="K56" s="9">
        <v>70</v>
      </c>
      <c r="L56" s="10">
        <f>'30-04'!$K56+('30-04'!$J56/90)</f>
        <v>68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1094</v>
      </c>
      <c r="J57" s="8">
        <v>-200</v>
      </c>
      <c r="K57" s="9">
        <v>20</v>
      </c>
      <c r="L57" s="10">
        <f>'30-04'!$K57+('30-04'!$J57/90)</f>
        <v>17.777777777777779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250</v>
      </c>
      <c r="K58" s="9"/>
      <c r="L58" s="10">
        <f>'30-04'!$K58+('30-04'!$J58/90)</f>
        <v>2.7777777777777777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1091</v>
      </c>
      <c r="J59" s="8">
        <v>-360</v>
      </c>
      <c r="K59" s="9">
        <v>80</v>
      </c>
      <c r="L59" s="10">
        <f>'30-04'!$K59+('30-04'!$J59/90)</f>
        <v>76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1092</v>
      </c>
      <c r="J60" s="8">
        <v>200</v>
      </c>
      <c r="K60" s="9"/>
      <c r="L60" s="10">
        <f>'30-04'!$K60+('30-04'!$J60/90)</f>
        <v>2.2222222222222223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1093</v>
      </c>
      <c r="J61" s="8">
        <v>-250</v>
      </c>
      <c r="K61" s="9">
        <v>5</v>
      </c>
      <c r="L61" s="10">
        <f>'30-04'!$K61+('30-04'!$J61/90)</f>
        <v>2.2222222222222223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1095</v>
      </c>
      <c r="J62" s="8">
        <v>350</v>
      </c>
      <c r="K62" s="9"/>
      <c r="L62" s="10">
        <f>'30-04'!$K62+('30-04'!$J62/90)</f>
        <v>3.8888888888888888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1096</v>
      </c>
      <c r="J63" s="8">
        <v>200</v>
      </c>
      <c r="K63" s="9"/>
      <c r="L63" s="10">
        <f>'30-04'!$K63+('30-04'!$J63/90)</f>
        <v>2.2222222222222223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275</v>
      </c>
      <c r="J64" s="8">
        <v>-100</v>
      </c>
      <c r="K64" s="9">
        <v>5</v>
      </c>
      <c r="L64" s="10">
        <f>'30-04'!$K64+('30-04'!$J64/90)</f>
        <v>3.8888888888888888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1097</v>
      </c>
      <c r="J65" s="35">
        <v>900</v>
      </c>
      <c r="K65" s="36"/>
      <c r="L65" s="37">
        <f>'30-04'!$K65+('30-04'!$J65/90)</f>
        <v>10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414</v>
      </c>
      <c r="J66" s="38">
        <v>700</v>
      </c>
      <c r="K66" s="39"/>
      <c r="L66" s="37">
        <f>'30-04'!$K66+('30-04'!$J66/90)</f>
        <v>7.7777777777777777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78</v>
      </c>
      <c r="J67" s="35">
        <v>-100</v>
      </c>
      <c r="K67" s="36">
        <v>25</v>
      </c>
      <c r="L67" s="37">
        <f>'30-04'!$K67+('30-04'!$J67/90)</f>
        <v>23.888888888888889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341</v>
      </c>
      <c r="J68" s="38">
        <v>300</v>
      </c>
      <c r="K68" s="39"/>
      <c r="L68" s="37">
        <f>'30-04'!$K68+('30-04'!$J68/90)</f>
        <v>3.3333333333333335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1098</v>
      </c>
      <c r="J69" s="35">
        <v>-180</v>
      </c>
      <c r="K69" s="36">
        <v>-10</v>
      </c>
      <c r="L69" s="37">
        <f>'30-04'!$K69+('30-04'!$J69/90)</f>
        <v>-12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743</v>
      </c>
      <c r="J70" s="35"/>
      <c r="K70" s="36">
        <v>5</v>
      </c>
      <c r="L70" s="37">
        <f>'30-04'!$K70+('30-04'!$J70/90)</f>
        <v>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404</v>
      </c>
      <c r="J71" s="8">
        <v>-225</v>
      </c>
      <c r="K71" s="9">
        <v>5</v>
      </c>
      <c r="L71" s="10">
        <f>'30-04'!$K71+('30-04'!$J71/90)</f>
        <v>2.5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1099</v>
      </c>
      <c r="J72" s="8">
        <v>400</v>
      </c>
      <c r="K72" s="9"/>
      <c r="L72" s="10">
        <f>'30-04'!$K72+('30-04'!$J72/90)</f>
        <v>4.4444444444444446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945</v>
      </c>
      <c r="J73" s="8"/>
      <c r="K73" s="9">
        <v>150</v>
      </c>
      <c r="L73" s="10">
        <f>'30-04'!$K73+('30-04'!$J73/90)</f>
        <v>150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8"/>
      <c r="K74" s="9">
        <v>-150</v>
      </c>
      <c r="L74" s="10">
        <f>'30-04'!$K74+('30-04'!$J74/90)</f>
        <v>-150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25</v>
      </c>
      <c r="K75" s="9"/>
      <c r="L75" s="10">
        <f>'30-04'!$K75+('30-04'!$J75/90)</f>
        <v>0.27777777777777779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250</v>
      </c>
      <c r="K76" s="9"/>
      <c r="L76" s="10">
        <f>'30-04'!$K76+('30-04'!$J76/90)</f>
        <v>2.7777777777777777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270</v>
      </c>
      <c r="K77" s="9"/>
      <c r="L77" s="10">
        <f>'30-04'!$K77+('30-04'!$J77/90)</f>
        <v>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350</v>
      </c>
      <c r="K78" s="9"/>
      <c r="L78" s="10">
        <f>'30-04'!$K78+('30-04'!$J78/90)</f>
        <v>3.8888888888888888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-40</v>
      </c>
      <c r="K79" s="9">
        <v>10</v>
      </c>
      <c r="L79" s="10">
        <f>'30-04'!$K79+('30-04'!$J79/90)</f>
        <v>9.5555555555555554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418</v>
      </c>
      <c r="J80" s="8">
        <v>150</v>
      </c>
      <c r="K80" s="9"/>
      <c r="L80" s="10">
        <f>'30-04'!$K80+('30-04'!$J80/90)</f>
        <v>1.6666666666666667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90</v>
      </c>
      <c r="K81" s="9"/>
      <c r="L81" s="10">
        <f>'30-04'!$K81+('30-04'!$J81/90)</f>
        <v>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220</v>
      </c>
      <c r="K82" s="9"/>
      <c r="L82" s="10">
        <f>'30-04'!$K82+('30-04'!$J82/90)</f>
        <v>2.4444444444444446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275</v>
      </c>
      <c r="J83" s="8">
        <v>-100</v>
      </c>
      <c r="K83" s="9">
        <v>10</v>
      </c>
      <c r="L83" s="10">
        <f>'30-04'!$K83+('30-04'!$J83/90)</f>
        <v>8.8888888888888893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260</v>
      </c>
      <c r="K84" s="9">
        <v>10</v>
      </c>
      <c r="L84" s="10">
        <f>'30-04'!$K84+('30-04'!$J84/90)</f>
        <v>12.888888888888889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80</v>
      </c>
      <c r="K85" s="9"/>
      <c r="L85" s="10">
        <f>'30-04'!$K85+('30-04'!$J85/90)</f>
        <v>0.88888888888888884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80</v>
      </c>
      <c r="K86" s="9"/>
      <c r="L86" s="10">
        <f>'30-04'!$K86+('30-04'!$J86/90)</f>
        <v>0.88888888888888884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324</v>
      </c>
      <c r="J87" s="8"/>
      <c r="K87" s="9">
        <v>65</v>
      </c>
      <c r="L87" s="10">
        <f>'30-04'!$K87+('30-04'!$J87/90)</f>
        <v>65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1100</v>
      </c>
      <c r="J88" s="8">
        <v>-100</v>
      </c>
      <c r="K88" s="9">
        <v>60</v>
      </c>
      <c r="L88" s="10">
        <f>'30-04'!$K88+('30-04'!$J88/90)</f>
        <v>58.888888888888886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1101</v>
      </c>
      <c r="J89" s="8">
        <v>400</v>
      </c>
      <c r="K89" s="9"/>
      <c r="L89" s="10">
        <f>'30-04'!$K89+('30-04'!$J89/90)</f>
        <v>4.4444444444444446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1097</v>
      </c>
      <c r="J90" s="8"/>
      <c r="K90" s="9">
        <v>10</v>
      </c>
      <c r="L90" s="10">
        <f>'30-04'!$K90+('30-04'!$J90/90)</f>
        <v>10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81</v>
      </c>
      <c r="J91" s="8">
        <v>-270</v>
      </c>
      <c r="K91" s="9">
        <v>5</v>
      </c>
      <c r="L91" s="10">
        <f>'30-04'!$K91+('30-04'!$J91/90)</f>
        <v>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805</v>
      </c>
      <c r="J92" s="8">
        <v>100</v>
      </c>
      <c r="K92" s="9">
        <v>10</v>
      </c>
      <c r="L92" s="10">
        <f>'30-04'!$K92+('30-04'!$J92/90)</f>
        <v>11.111111111111111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1102</v>
      </c>
      <c r="J93" s="8">
        <v>-180</v>
      </c>
      <c r="K93" s="9">
        <v>85</v>
      </c>
      <c r="L93" s="10">
        <f>'30-04'!$K93+('30-04'!$J93/90)</f>
        <v>83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1103</v>
      </c>
      <c r="J94" s="8">
        <v>-200</v>
      </c>
      <c r="K94" s="9">
        <v>20</v>
      </c>
      <c r="L94" s="10">
        <f>'30-04'!$K94+('30-04'!$J94/90)</f>
        <v>17.777777777777779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341</v>
      </c>
      <c r="J95" s="8">
        <v>-900</v>
      </c>
      <c r="K95" s="9">
        <v>40</v>
      </c>
      <c r="L95" s="10">
        <f>'30-04'!$K95+('30-04'!$J95/90)</f>
        <v>30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154</v>
      </c>
      <c r="J96" s="8">
        <v>360</v>
      </c>
      <c r="K96" s="9"/>
      <c r="L96" s="10">
        <f>'30-04'!$K96+('30-04'!$J96/90)</f>
        <v>4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1104</v>
      </c>
      <c r="J97" s="8">
        <v>-550</v>
      </c>
      <c r="K97" s="9">
        <v>10</v>
      </c>
      <c r="L97" s="10">
        <f>'30-04'!$K97+('30-04'!$J97/90)</f>
        <v>3.8888888888888893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1044</v>
      </c>
      <c r="J98" s="8">
        <v>-300</v>
      </c>
      <c r="K98" s="9">
        <v>30</v>
      </c>
      <c r="L98" s="10">
        <f>'30-04'!$K98+('30-04'!$J98/90)</f>
        <v>26.666666666666668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1105</v>
      </c>
      <c r="J99" s="8">
        <v>-100</v>
      </c>
      <c r="K99" s="9">
        <v>10</v>
      </c>
      <c r="L99" s="10">
        <f>'30-04'!$K99+('30-04'!$J99/90)</f>
        <v>8.8888888888888893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56</v>
      </c>
      <c r="J100" s="8">
        <v>1270</v>
      </c>
      <c r="K100" s="9"/>
      <c r="L100" s="10">
        <f>'30-04'!$K100+('30-04'!$J100/90)</f>
        <v>14.111111111111111</v>
      </c>
      <c r="M100" s="3"/>
      <c r="N100" s="9" t="s">
        <v>118</v>
      </c>
      <c r="O100" s="9"/>
      <c r="P100" s="6">
        <v>2680</v>
      </c>
      <c r="Q100" s="9"/>
      <c r="R100" s="9"/>
      <c r="S100" s="17">
        <v>10175</v>
      </c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828</v>
      </c>
      <c r="J101" s="8">
        <v>100</v>
      </c>
      <c r="K101" s="9"/>
      <c r="L101" s="10">
        <f>'30-04'!$K101+('30-04'!$J101/90)</f>
        <v>1.1111111111111112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-520</v>
      </c>
      <c r="K102" s="9">
        <v>10</v>
      </c>
      <c r="L102" s="10">
        <f>'30-04'!$K102+('30-04'!$J102/90)</f>
        <v>4.2222222222222223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237</v>
      </c>
      <c r="J103" s="8">
        <v>30</v>
      </c>
      <c r="K103" s="9"/>
      <c r="L103" s="10">
        <f>'30-04'!$K103+('30-04'!$J103/90)</f>
        <v>0.33333333333333331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150</v>
      </c>
      <c r="K104" s="9"/>
      <c r="L104" s="10">
        <f>'30-04'!$K104+('30-04'!$J104/90)</f>
        <v>1.6666666666666667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72</v>
      </c>
      <c r="J105" s="8">
        <v>100</v>
      </c>
      <c r="K105" s="9"/>
      <c r="L105" s="10">
        <f>'30-04'!$K105+('30-04'!$J105/90)</f>
        <v>1.1111111111111112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90</v>
      </c>
      <c r="J106" s="8">
        <v>640</v>
      </c>
      <c r="K106" s="9"/>
      <c r="L106" s="10">
        <f>'30-04'!$K106+('30-04'!$J106/90)</f>
        <v>7.1111111111111107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496</v>
      </c>
      <c r="J107" s="8">
        <v>630</v>
      </c>
      <c r="K107" s="9"/>
      <c r="L107" s="10">
        <f>'30-04'!$K107+('30-04'!$J107/90)</f>
        <v>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1106</v>
      </c>
      <c r="J108" s="8">
        <v>50</v>
      </c>
      <c r="K108" s="9"/>
      <c r="L108" s="10">
        <f>'30-04'!$K108+('30-04'!$J108/90)</f>
        <v>0.55555555555555558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123</v>
      </c>
      <c r="J109" s="8">
        <v>-500</v>
      </c>
      <c r="K109" s="9">
        <v>10</v>
      </c>
      <c r="L109" s="10">
        <f>'30-04'!$K109+('30-04'!$J109/90)</f>
        <v>4.4444444444444446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1107</v>
      </c>
      <c r="J110" s="8">
        <v>-855</v>
      </c>
      <c r="K110" s="9">
        <v>100</v>
      </c>
      <c r="L110" s="10">
        <f>'30-04'!$K110+('30-04'!$J110/90)</f>
        <v>90.5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-360</v>
      </c>
      <c r="K111" s="9">
        <v>10</v>
      </c>
      <c r="L111" s="10">
        <f>'30-04'!$K111+('30-04'!$J111/90)</f>
        <v>6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-270</v>
      </c>
      <c r="K112" s="9">
        <v>20</v>
      </c>
      <c r="L112" s="10">
        <f>'30-04'!$K112+('30-04'!$J112/90)</f>
        <v>17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90</v>
      </c>
      <c r="K113" s="9"/>
      <c r="L113" s="10">
        <f>'30-04'!$K113+('30-04'!$J113/90)</f>
        <v>1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5</v>
      </c>
      <c r="L114" s="10">
        <f>'30-04'!$K114+('30-04'!$J114/90)</f>
        <v>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1108</v>
      </c>
      <c r="J115" s="8">
        <v>-100</v>
      </c>
      <c r="K115" s="9">
        <v>30</v>
      </c>
      <c r="L115" s="10">
        <f>'30-04'!$K115+('30-04'!$J115/90)</f>
        <v>28.888888888888889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16</v>
      </c>
      <c r="J116" s="8">
        <v>140</v>
      </c>
      <c r="K116" s="9"/>
      <c r="L116" s="10">
        <f>'30-04'!$K116+('30-04'!$J116/90)</f>
        <v>1.5555555555555556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57</v>
      </c>
      <c r="J117" s="8"/>
      <c r="K117" s="9">
        <v>60</v>
      </c>
      <c r="L117" s="10">
        <f>'30-04'!$K117+('30-04'!$J117/90)</f>
        <v>60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28</v>
      </c>
      <c r="I118" s="2" t="s">
        <v>1109</v>
      </c>
      <c r="J118" s="8"/>
      <c r="K118" s="9">
        <v>-60</v>
      </c>
      <c r="L118" s="10">
        <f>'30-04'!$K118+('30-04'!$J118/90)</f>
        <v>-60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10</v>
      </c>
      <c r="L119" s="10">
        <f>'30-04'!$K119+('30-04'!$J119/90)</f>
        <v>10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150</v>
      </c>
      <c r="K120" s="9"/>
      <c r="L120" s="10">
        <f>'30-04'!$K120+('30-04'!$J120/90)</f>
        <v>1.6666666666666667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250</v>
      </c>
      <c r="K121" s="9"/>
      <c r="L121" s="10">
        <f>'30-04'!$K121+('30-04'!$J121/90)</f>
        <v>2.7777777777777777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180</v>
      </c>
      <c r="K122" s="9">
        <v>1</v>
      </c>
      <c r="L122" s="10">
        <f>'30-04'!$K122+('30-04'!$J122/90)</f>
        <v>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486</v>
      </c>
      <c r="J123" s="8"/>
      <c r="K123" s="9">
        <v>15</v>
      </c>
      <c r="L123" s="10">
        <f>'30-04'!$K123+('30-04'!$J123/90)</f>
        <v>15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578</v>
      </c>
      <c r="J124" s="8">
        <v>180</v>
      </c>
      <c r="K124" s="9">
        <v>5</v>
      </c>
      <c r="L124" s="10">
        <f>'30-04'!$K124+('30-04'!$J124/90)</f>
        <v>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1110</v>
      </c>
      <c r="J125" s="8"/>
      <c r="K125" s="9">
        <v>20</v>
      </c>
      <c r="L125" s="10">
        <f>'30-04'!$K125+('30-04'!$J125/90)</f>
        <v>20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1111</v>
      </c>
      <c r="J126" s="8"/>
      <c r="K126" s="9">
        <v>2</v>
      </c>
      <c r="L126" s="10">
        <f>'30-04'!$K126+('30-04'!$J126/90)</f>
        <v>2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56</v>
      </c>
      <c r="J127" s="8">
        <v>-100</v>
      </c>
      <c r="K127" s="9"/>
      <c r="L127" s="10">
        <f>'30-04'!$K127+('30-04'!$J127/90)</f>
        <v>-1.1111111111111112</v>
      </c>
      <c r="M127" s="3"/>
      <c r="N127" s="9" t="s">
        <v>118</v>
      </c>
      <c r="O127" s="9"/>
      <c r="P127" s="6">
        <v>2918</v>
      </c>
      <c r="Q127" s="9"/>
      <c r="R127" s="9"/>
      <c r="S127" s="17">
        <v>10160</v>
      </c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121</v>
      </c>
      <c r="J128" s="8">
        <v>400</v>
      </c>
      <c r="K128" s="9"/>
      <c r="L128" s="10">
        <f>'30-04'!$K128+('30-04'!$J128/90)</f>
        <v>4.4444444444444446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-360</v>
      </c>
      <c r="K129" s="9">
        <v>60</v>
      </c>
      <c r="L129" s="10">
        <f>'30-04'!$K129+('30-04'!$J129/90)</f>
        <v>56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28</v>
      </c>
      <c r="I130" s="40" t="s">
        <v>1203</v>
      </c>
      <c r="J130" s="8"/>
      <c r="K130" s="9">
        <v>-2830</v>
      </c>
      <c r="L130" s="10">
        <f>'30-04'!$K130+('30-04'!$J130/90)</f>
        <v>-2830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40" t="s">
        <v>57</v>
      </c>
      <c r="J131" s="8"/>
      <c r="K131" s="9">
        <v>2830</v>
      </c>
      <c r="L131" s="10">
        <f>'30-04'!$K131+('30-04'!$J131/90)</f>
        <v>2830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'30-04'!$K132+('30-04'!$J132/90)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'30-04'!$K133+('30-04'!$J133/90)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'30-04'!$K134+('30-04'!$J134/90)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'30-04'!$K135+('30-04'!$J135/90)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'30-04'!$K136+('30-04'!$J136/90)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'30-04'!$K137+('30-04'!$J137/90)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37 H3:H18" xr:uid="{EF11954B-F174-463C-BB07-3ED33BBCE46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1FC-C5E7-4D06-96BF-B1018E514C27}">
  <sheetPr codeName="Sheet30">
    <pageSetUpPr fitToPage="1"/>
  </sheetPr>
  <dimension ref="A1:Z145"/>
  <sheetViews>
    <sheetView rightToLeft="1" topLeftCell="A133" workbookViewId="0">
      <selection activeCell="A145" sqref="A14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25</v>
      </c>
      <c r="K1" s="3">
        <f t="shared" si="0"/>
        <v>348</v>
      </c>
      <c r="L1" s="3">
        <f t="shared" si="0"/>
        <v>348.27777777777783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95</v>
      </c>
      <c r="J3" s="8"/>
      <c r="K3" s="9">
        <v>600</v>
      </c>
      <c r="L3" s="10">
        <f t="shared" ref="L3:L18" si="1">K3+(J3/90)</f>
        <v>600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1113</v>
      </c>
      <c r="J4" s="8"/>
      <c r="K4" s="9">
        <v>-600</v>
      </c>
      <c r="L4" s="10">
        <f t="shared" si="1"/>
        <v>-600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1114</v>
      </c>
      <c r="J5" s="8">
        <v>400</v>
      </c>
      <c r="K5" s="9"/>
      <c r="L5" s="10">
        <f t="shared" si="1"/>
        <v>4.4444444444444446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456</v>
      </c>
      <c r="J6" s="8">
        <v>-100</v>
      </c>
      <c r="K6" s="9"/>
      <c r="L6" s="10">
        <f t="shared" si="1"/>
        <v>-1.1111111111111112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13</v>
      </c>
      <c r="L7" s="10">
        <f t="shared" si="1"/>
        <v>13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400</v>
      </c>
      <c r="K8" s="9"/>
      <c r="L8" s="10">
        <f t="shared" si="1"/>
        <v>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99</v>
      </c>
      <c r="J9" s="8">
        <v>-300</v>
      </c>
      <c r="K9" s="9"/>
      <c r="L9" s="10">
        <f t="shared" si="1"/>
        <v>-3.3333333333333335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10</v>
      </c>
      <c r="L10" s="10">
        <f t="shared" si="1"/>
        <v>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 t="s">
        <v>99</v>
      </c>
      <c r="J11" s="8">
        <v>-300</v>
      </c>
      <c r="K11" s="9"/>
      <c r="L11" s="10">
        <f t="shared" si="1"/>
        <v>-3.3333333333333335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>
        <v>16</v>
      </c>
      <c r="L12" s="10">
        <f t="shared" si="1"/>
        <v>16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4</v>
      </c>
      <c r="L13" s="10">
        <f t="shared" si="1"/>
        <v>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>
        <v>-200</v>
      </c>
      <c r="K14" s="9"/>
      <c r="L14" s="10">
        <f t="shared" si="1"/>
        <v>-2.2222222222222223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917</v>
      </c>
      <c r="J15" s="8">
        <v>90</v>
      </c>
      <c r="K15" s="9"/>
      <c r="L15" s="10">
        <f t="shared" si="1"/>
        <v>1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1115</v>
      </c>
      <c r="J16" s="8"/>
      <c r="K16" s="9">
        <v>305</v>
      </c>
      <c r="L16" s="10">
        <f t="shared" si="1"/>
        <v>305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>
        <v>35</v>
      </c>
      <c r="K17" s="9"/>
      <c r="L17" s="10">
        <f t="shared" si="1"/>
        <v>0.3888888888888889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1080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SUM('01-05'!$J$22:$J$145)</f>
        <v>-1320</v>
      </c>
      <c r="K20" s="3">
        <f>SUM('01-05'!$K$22:$K$145)</f>
        <v>-1635</v>
      </c>
      <c r="L20" s="3">
        <f>SUM('01-05'!$L$22:$L$145)</f>
        <v>-1649.666666666667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15</v>
      </c>
      <c r="F22" s="16">
        <f t="shared" ref="F22:F26" si="3">D22*E22</f>
        <v>75</v>
      </c>
      <c r="G22" s="7"/>
      <c r="H22" s="7" t="s">
        <v>6</v>
      </c>
      <c r="I22" s="2" t="s">
        <v>1116</v>
      </c>
      <c r="J22" s="8"/>
      <c r="K22" s="9">
        <v>49</v>
      </c>
      <c r="L22" s="10">
        <f>'01-05'!$K22+('01-05'!$J22/90)</f>
        <v>49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9</v>
      </c>
      <c r="S22" s="16">
        <f t="shared" ref="S22:S26" si="5">Q22*R22</f>
        <v>45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39</v>
      </c>
      <c r="F23" s="16">
        <f t="shared" si="3"/>
        <v>390</v>
      </c>
      <c r="G23" s="7"/>
      <c r="H23" s="7" t="s">
        <v>40</v>
      </c>
      <c r="I23" s="40" t="s">
        <v>95</v>
      </c>
      <c r="J23" s="8"/>
      <c r="K23" s="9">
        <v>-49</v>
      </c>
      <c r="L23" s="10">
        <f>'01-05'!$K23+('01-05'!$J23/90)</f>
        <v>-49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29</v>
      </c>
      <c r="S23" s="16">
        <f t="shared" si="5"/>
        <v>290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44</v>
      </c>
      <c r="C24" s="14">
        <f t="shared" si="2"/>
        <v>440</v>
      </c>
      <c r="D24" s="15">
        <v>20</v>
      </c>
      <c r="E24" s="1">
        <v>8</v>
      </c>
      <c r="F24" s="16">
        <f t="shared" si="3"/>
        <v>160</v>
      </c>
      <c r="G24" s="7"/>
      <c r="H24" s="7" t="s">
        <v>6</v>
      </c>
      <c r="I24" s="2" t="s">
        <v>1097</v>
      </c>
      <c r="J24" s="8"/>
      <c r="K24" s="9">
        <v>10</v>
      </c>
      <c r="L24" s="10">
        <f>'01-05'!$K24+('01-05'!$J24/90)</f>
        <v>10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>
        <v>16</v>
      </c>
      <c r="S24" s="16">
        <f t="shared" si="5"/>
        <v>320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40" t="s">
        <v>1117</v>
      </c>
      <c r="J25" s="8">
        <v>300</v>
      </c>
      <c r="K25" s="9"/>
      <c r="L25" s="10">
        <f>'01-05'!$K25+('01-05'!$J25/90)</f>
        <v>3.3333333333333335</v>
      </c>
      <c r="M25" s="3"/>
      <c r="N25" s="13">
        <v>20</v>
      </c>
      <c r="O25" s="1">
        <v>26</v>
      </c>
      <c r="P25" s="14">
        <f t="shared" si="4"/>
        <v>520</v>
      </c>
      <c r="Q25" s="15">
        <v>50</v>
      </c>
      <c r="R25" s="1">
        <v>9</v>
      </c>
      <c r="S25" s="16">
        <f t="shared" si="5"/>
        <v>450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95</v>
      </c>
      <c r="F26" s="16">
        <f t="shared" si="3"/>
        <v>9500</v>
      </c>
      <c r="G26" s="7"/>
      <c r="H26" s="7" t="s">
        <v>6</v>
      </c>
      <c r="I26" s="41" t="s">
        <v>1118</v>
      </c>
      <c r="J26" s="8">
        <v>-650</v>
      </c>
      <c r="K26" s="9">
        <v>40</v>
      </c>
      <c r="L26" s="10">
        <f>'01-05'!$K26+('01-05'!$J26/90)</f>
        <v>32.777777777777779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78</v>
      </c>
      <c r="S26" s="16">
        <f t="shared" si="5"/>
        <v>7800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26</v>
      </c>
      <c r="C27" s="14">
        <f t="shared" si="2"/>
        <v>2600</v>
      </c>
      <c r="D27" s="12" t="s">
        <v>11</v>
      </c>
      <c r="E27" s="12"/>
      <c r="F27" s="17">
        <f>SUM(F22:F26)</f>
        <v>10225</v>
      </c>
      <c r="G27" s="7"/>
      <c r="H27" s="7" t="s">
        <v>6</v>
      </c>
      <c r="I27" s="2"/>
      <c r="J27" s="8"/>
      <c r="K27" s="9">
        <v>29</v>
      </c>
      <c r="L27" s="10">
        <f>'01-05'!$K27+('01-05'!$J27/90)</f>
        <v>29</v>
      </c>
      <c r="M27" s="3"/>
      <c r="N27" s="13">
        <v>100</v>
      </c>
      <c r="O27" s="1">
        <v>2</v>
      </c>
      <c r="P27" s="14">
        <f t="shared" si="4"/>
        <v>200</v>
      </c>
      <c r="Q27" s="12" t="s">
        <v>11</v>
      </c>
      <c r="R27" s="12"/>
      <c r="S27" s="17">
        <f>SUM(S22:S26)</f>
        <v>8905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3326</v>
      </c>
      <c r="D28" s="1"/>
      <c r="E28" s="1"/>
      <c r="F28" s="1"/>
      <c r="G28" s="1"/>
      <c r="H28" s="7" t="s">
        <v>6</v>
      </c>
      <c r="I28" s="2" t="s">
        <v>553</v>
      </c>
      <c r="J28" s="8"/>
      <c r="K28" s="9">
        <v>59</v>
      </c>
      <c r="L28" s="10">
        <f>'01-05'!$K28+('01-05'!$J28/90)</f>
        <v>59</v>
      </c>
      <c r="M28" s="3"/>
      <c r="N28" s="12" t="s">
        <v>11</v>
      </c>
      <c r="O28" s="12"/>
      <c r="P28" s="6">
        <f>SUM(P22:P27)</f>
        <v>1691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6530</v>
      </c>
      <c r="G29" s="1"/>
      <c r="H29" s="7" t="s">
        <v>6</v>
      </c>
      <c r="I29" s="2" t="s">
        <v>180</v>
      </c>
      <c r="J29" s="8">
        <v>200</v>
      </c>
      <c r="K29" s="9"/>
      <c r="L29" s="10">
        <f>'01-05'!$K29+('01-05'!$J29/90)</f>
        <v>2.2222222222222223</v>
      </c>
      <c r="M29" s="3"/>
      <c r="N29" s="1"/>
      <c r="O29" s="1"/>
      <c r="P29" s="18"/>
      <c r="Q29" s="237" t="s">
        <v>21</v>
      </c>
      <c r="R29" s="238"/>
      <c r="S29" s="17">
        <f>SUM('01-05'!$J$22:$J$145)</f>
        <v>-1320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2710</v>
      </c>
      <c r="D30" s="1"/>
      <c r="E30" s="1"/>
      <c r="F30" s="8"/>
      <c r="G30" s="1"/>
      <c r="H30" s="7" t="s">
        <v>6</v>
      </c>
      <c r="I30" s="40" t="s">
        <v>46</v>
      </c>
      <c r="J30" s="8"/>
      <c r="K30" s="9">
        <v>10</v>
      </c>
      <c r="L30" s="10">
        <f>'01-05'!$K30+('01-05'!$J30/90)</f>
        <v>10</v>
      </c>
      <c r="M30" s="3"/>
      <c r="N30" s="237" t="s">
        <v>23</v>
      </c>
      <c r="O30" s="238"/>
      <c r="P30" s="6">
        <f>SUM('01-05'!$K$22:$K$145)</f>
        <v>-1635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283</v>
      </c>
      <c r="J31" s="8"/>
      <c r="K31" s="9">
        <v>80</v>
      </c>
      <c r="L31" s="10">
        <f>'01-05'!$K31+('01-05'!$J31/90)</f>
        <v>80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1119</v>
      </c>
      <c r="J32" s="8">
        <v>-700</v>
      </c>
      <c r="K32" s="9">
        <v>65</v>
      </c>
      <c r="L32" s="10">
        <f>'01-05'!$K32+('01-05'!$J32/90)</f>
        <v>57.222222222222221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2" t="s">
        <v>95</v>
      </c>
      <c r="J33" s="8"/>
      <c r="K33" s="9">
        <v>-3000</v>
      </c>
      <c r="L33" s="10">
        <f>'01-05'!$K33+('01-05'!$J33/90)</f>
        <v>-3000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/>
      <c r="J34" s="8">
        <v>-300</v>
      </c>
      <c r="K34" s="9">
        <v>10</v>
      </c>
      <c r="L34" s="10">
        <f>'01-05'!$K34+('01-05'!$J34/90)</f>
        <v>6.6666666666666661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/>
      <c r="J35" s="8">
        <v>130</v>
      </c>
      <c r="K35" s="9"/>
      <c r="L35" s="10">
        <f>'01-05'!$K35+('01-05'!$J35/90)</f>
        <v>1.4444444444444444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/>
      <c r="J36" s="8"/>
      <c r="K36" s="9">
        <v>20</v>
      </c>
      <c r="L36" s="10">
        <f>'01-05'!$K36+('01-05'!$J36/90)</f>
        <v>20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/>
      <c r="J37" s="8">
        <v>200</v>
      </c>
      <c r="K37" s="9"/>
      <c r="L37" s="10">
        <f>'01-05'!$K37+('01-05'!$J37/90)</f>
        <v>2.2222222222222223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/>
      <c r="J38" s="8"/>
      <c r="K38" s="9">
        <v>370</v>
      </c>
      <c r="L38" s="10">
        <f>'01-05'!$K38+('01-05'!$J38/90)</f>
        <v>370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/>
      <c r="J39" s="8">
        <v>35</v>
      </c>
      <c r="K39" s="9"/>
      <c r="L39" s="10">
        <f>'01-05'!$K39+('01-05'!$J39/90)</f>
        <v>0.3888888888888889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1120</v>
      </c>
      <c r="J40" s="8">
        <v>-360</v>
      </c>
      <c r="K40" s="9"/>
      <c r="L40" s="10">
        <f>'01-05'!$K40+('01-05'!$J40/90)</f>
        <v>-4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825</v>
      </c>
      <c r="J41" s="8">
        <v>2500</v>
      </c>
      <c r="K41" s="9"/>
      <c r="L41" s="10">
        <f>'01-05'!$K41+('01-05'!$J41/90)</f>
        <v>27.777777777777779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78</v>
      </c>
      <c r="J42" s="8">
        <v>100</v>
      </c>
      <c r="K42" s="9">
        <v>10</v>
      </c>
      <c r="L42" s="10">
        <f>'01-05'!$K42+('01-05'!$J42/90)</f>
        <v>11.111111111111111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1121</v>
      </c>
      <c r="J43" s="8">
        <v>-450</v>
      </c>
      <c r="K43" s="9">
        <v>40</v>
      </c>
      <c r="L43" s="10">
        <f>'01-05'!$K43+('01-05'!$J43/90)</f>
        <v>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132</v>
      </c>
      <c r="J44" s="8">
        <v>-540</v>
      </c>
      <c r="K44" s="9">
        <v>10</v>
      </c>
      <c r="L44" s="10">
        <f>'01-05'!$K44+('01-05'!$J44/90)</f>
        <v>4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780</v>
      </c>
      <c r="J45" s="8">
        <v>500</v>
      </c>
      <c r="K45" s="9"/>
      <c r="L45" s="10">
        <f>'01-05'!$K45+('01-05'!$J45/90)</f>
        <v>5.5555555555555554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1122</v>
      </c>
      <c r="J46" s="8">
        <v>-200</v>
      </c>
      <c r="K46" s="9">
        <v>10</v>
      </c>
      <c r="L46" s="10">
        <f>'01-05'!$K46+('01-05'!$J46/90)</f>
        <v>7.7777777777777777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1123</v>
      </c>
      <c r="J47" s="8">
        <v>600</v>
      </c>
      <c r="K47" s="9"/>
      <c r="L47" s="10">
        <f>'01-05'!$K47+('01-05'!$J47/90)</f>
        <v>6.666666666666667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154</v>
      </c>
      <c r="J48" s="8">
        <v>250</v>
      </c>
      <c r="K48" s="9"/>
      <c r="L48" s="10">
        <f>'01-05'!$K48+('01-05'!$J48/90)</f>
        <v>2.7777777777777777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316</v>
      </c>
      <c r="J49" s="8"/>
      <c r="K49" s="9">
        <v>20</v>
      </c>
      <c r="L49" s="10">
        <f>'01-05'!$K49+('01-05'!$J49/90)</f>
        <v>20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316</v>
      </c>
      <c r="J50" s="8">
        <v>345</v>
      </c>
      <c r="K50" s="9"/>
      <c r="L50" s="10">
        <f>'01-05'!$K50+('01-05'!$J50/90)</f>
        <v>3.8333333333333335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1124</v>
      </c>
      <c r="J51" s="8">
        <v>225</v>
      </c>
      <c r="K51" s="9"/>
      <c r="L51" s="10">
        <f>'01-05'!$K51+('01-05'!$J51/90)</f>
        <v>2.5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78</v>
      </c>
      <c r="J52" s="8">
        <v>100</v>
      </c>
      <c r="K52" s="9">
        <v>2</v>
      </c>
      <c r="L52" s="10">
        <f>'01-05'!$K52+('01-05'!$J52/90)</f>
        <v>3.1111111111111112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556</v>
      </c>
      <c r="J53" s="8">
        <v>60</v>
      </c>
      <c r="K53" s="9"/>
      <c r="L53" s="10">
        <f>'01-05'!$K53+('01-05'!$J53/90)</f>
        <v>0.66666666666666663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1101</v>
      </c>
      <c r="J54" s="8"/>
      <c r="K54" s="9">
        <v>30</v>
      </c>
      <c r="L54" s="10">
        <f>'01-05'!$K54+('01-05'!$J54/90)</f>
        <v>30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478</v>
      </c>
      <c r="J55" s="8">
        <v>200</v>
      </c>
      <c r="K55" s="9"/>
      <c r="L55" s="10">
        <f>'01-05'!$K55+('01-05'!$J55/90)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833</v>
      </c>
      <c r="J56" s="8">
        <v>200</v>
      </c>
      <c r="K56" s="9"/>
      <c r="L56" s="10">
        <f>'01-05'!$K56+('01-05'!$J56/90)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1125</v>
      </c>
      <c r="J57" s="8">
        <v>-450</v>
      </c>
      <c r="K57" s="9">
        <v>110</v>
      </c>
      <c r="L57" s="10">
        <f>'01-05'!$K57+('01-05'!$J57/90)</f>
        <v>105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260</v>
      </c>
      <c r="K58" s="9"/>
      <c r="L58" s="10">
        <f>'01-05'!$K58+('01-05'!$J58/90)</f>
        <v>2.8888888888888888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40"/>
      <c r="J59" s="8">
        <v>-450</v>
      </c>
      <c r="K59" s="9">
        <v>-50</v>
      </c>
      <c r="L59" s="10">
        <f>'01-05'!$K59+('01-05'!$J59/90)</f>
        <v>-55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1126</v>
      </c>
      <c r="J60" s="8">
        <v>180</v>
      </c>
      <c r="K60" s="9">
        <v>15</v>
      </c>
      <c r="L60" s="10">
        <f>'01-05'!$K60+('01-05'!$J60/90)</f>
        <v>17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465</v>
      </c>
      <c r="J61" s="8">
        <v>400</v>
      </c>
      <c r="K61" s="9"/>
      <c r="L61" s="10">
        <f>'01-05'!$K61+('01-05'!$J61/90)</f>
        <v>4.4444444444444446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132</v>
      </c>
      <c r="J62" s="8">
        <v>300</v>
      </c>
      <c r="K62" s="9"/>
      <c r="L62" s="10">
        <f>'01-05'!$K62+('01-05'!$J62/90)</f>
        <v>3.3333333333333335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-540</v>
      </c>
      <c r="K63" s="9">
        <v>20</v>
      </c>
      <c r="L63" s="10">
        <f>'01-05'!$K63+('01-05'!$J63/90)</f>
        <v>14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-100</v>
      </c>
      <c r="K64" s="9">
        <v>18</v>
      </c>
      <c r="L64" s="10">
        <f>'01-05'!$K64+('01-05'!$J64/90)</f>
        <v>16.888888888888889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95</v>
      </c>
      <c r="J65" s="35"/>
      <c r="K65" s="36">
        <v>-500</v>
      </c>
      <c r="L65" s="37">
        <f>'01-05'!$K65+('01-05'!$J65/90)</f>
        <v>-500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600</v>
      </c>
      <c r="K66" s="39"/>
      <c r="L66" s="37">
        <f>'01-05'!$K66+('01-05'!$J66/90)</f>
        <v>6.666666666666667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600</v>
      </c>
      <c r="K67" s="36"/>
      <c r="L67" s="37">
        <f>'01-05'!$K67+('01-05'!$J67/90)</f>
        <v>6.666666666666667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70</v>
      </c>
      <c r="K68" s="39"/>
      <c r="L68" s="37">
        <f>'01-05'!$K68+('01-05'!$J68/90)</f>
        <v>0.77777777777777779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-400</v>
      </c>
      <c r="K69" s="36">
        <v>30</v>
      </c>
      <c r="L69" s="37">
        <f>'01-05'!$K69+('01-05'!$J69/90)</f>
        <v>25.555555555555557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20</v>
      </c>
      <c r="L70" s="37">
        <f>'01-05'!$K70+('01-05'!$J70/90)</f>
        <v>20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-450</v>
      </c>
      <c r="K71" s="9">
        <v>60</v>
      </c>
      <c r="L71" s="10">
        <f>'01-05'!$K71+('01-05'!$J71/90)</f>
        <v>55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-450</v>
      </c>
      <c r="K72" s="9">
        <v>20</v>
      </c>
      <c r="L72" s="10">
        <f>'01-05'!$K72+('01-05'!$J72/90)</f>
        <v>15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88</v>
      </c>
      <c r="L73" s="10">
        <f>'01-05'!$K73+('01-05'!$J73/90)</f>
        <v>88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7</v>
      </c>
      <c r="L74" s="10">
        <f>'01-05'!$K74+('01-05'!$J74/90)</f>
        <v>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350</v>
      </c>
      <c r="K75" s="9"/>
      <c r="L75" s="10">
        <f>'01-05'!$K75+('01-05'!$J75/90)</f>
        <v>3.8888888888888888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-300</v>
      </c>
      <c r="K76" s="9">
        <v>25</v>
      </c>
      <c r="L76" s="10">
        <f>'01-05'!$K76+('01-05'!$J76/90)</f>
        <v>21.666666666666668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-200</v>
      </c>
      <c r="K77" s="9">
        <v>5</v>
      </c>
      <c r="L77" s="10">
        <f>'01-05'!$K77+('01-05'!$J77/90)</f>
        <v>2.7777777777777777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-360</v>
      </c>
      <c r="K78" s="9">
        <v>10</v>
      </c>
      <c r="L78" s="10">
        <f>'01-05'!$K78+('01-05'!$J78/90)</f>
        <v>6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200</v>
      </c>
      <c r="L79" s="10">
        <f>'01-05'!$K79+('01-05'!$J79/90)</f>
        <v>200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1</v>
      </c>
      <c r="L80" s="10">
        <f>'01-05'!$K80+('01-05'!$J80/90)</f>
        <v>1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116</v>
      </c>
      <c r="J81" s="8">
        <v>250</v>
      </c>
      <c r="K81" s="9"/>
      <c r="L81" s="10">
        <f>'01-05'!$K81+('01-05'!$J81/90)</f>
        <v>2.7777777777777777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79</v>
      </c>
      <c r="J82" s="8">
        <v>-100</v>
      </c>
      <c r="K82" s="9">
        <v>29</v>
      </c>
      <c r="L82" s="10">
        <f>'01-05'!$K82+('01-05'!$J82/90)</f>
        <v>27.888888888888889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80</v>
      </c>
      <c r="L83" s="10">
        <f>'01-05'!$K83+('01-05'!$J83/90)</f>
        <v>80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-850</v>
      </c>
      <c r="K84" s="9">
        <v>10</v>
      </c>
      <c r="L84" s="10">
        <f>'01-05'!$K84+('01-05'!$J84/90)</f>
        <v>0.55555555555555536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694</v>
      </c>
      <c r="J85" s="8">
        <v>-300</v>
      </c>
      <c r="K85" s="9">
        <v>10</v>
      </c>
      <c r="L85" s="10">
        <f>'01-05'!$K85+('01-05'!$J85/90)</f>
        <v>6.6666666666666661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1127</v>
      </c>
      <c r="J86" s="8"/>
      <c r="K86" s="9">
        <v>60</v>
      </c>
      <c r="L86" s="10">
        <f>'01-05'!$K86+('01-05'!$J86/90)</f>
        <v>60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954</v>
      </c>
      <c r="J87" s="8"/>
      <c r="K87" s="9">
        <v>11</v>
      </c>
      <c r="L87" s="10">
        <f>'01-05'!$K87+('01-05'!$J87/90)</f>
        <v>11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974</v>
      </c>
      <c r="J88" s="8">
        <v>400</v>
      </c>
      <c r="K88" s="9"/>
      <c r="L88" s="10">
        <f>'01-05'!$K88+('01-05'!$J88/90)</f>
        <v>4.4444444444444446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28</v>
      </c>
      <c r="I89" s="2" t="s">
        <v>1129</v>
      </c>
      <c r="J89" s="8">
        <v>-450</v>
      </c>
      <c r="K89" s="9">
        <v>-60</v>
      </c>
      <c r="L89" s="10">
        <f>'01-05'!$K89+('01-05'!$J89/90)</f>
        <v>-65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1128</v>
      </c>
      <c r="J90" s="8">
        <v>-450</v>
      </c>
      <c r="K90" s="9">
        <v>30</v>
      </c>
      <c r="L90" s="10">
        <f>'01-05'!$K90+('01-05'!$J90/90)</f>
        <v>25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2" t="s">
        <v>1130</v>
      </c>
      <c r="J91" s="8"/>
      <c r="K91" s="9">
        <v>-250</v>
      </c>
      <c r="L91" s="10">
        <f>'01-05'!$K91+('01-05'!$J91/90)</f>
        <v>-250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1131</v>
      </c>
      <c r="J92" s="8">
        <v>25</v>
      </c>
      <c r="K92" s="9"/>
      <c r="L92" s="10">
        <f>'01-05'!$K92+('01-05'!$J92/90)</f>
        <v>0.27777777777777779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1132</v>
      </c>
      <c r="J93" s="8"/>
      <c r="K93" s="9">
        <v>15</v>
      </c>
      <c r="L93" s="10">
        <f>'01-05'!$K93+('01-05'!$J93/90)</f>
        <v>15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1133</v>
      </c>
      <c r="J94" s="8"/>
      <c r="K94" s="9">
        <v>20</v>
      </c>
      <c r="L94" s="10">
        <f>'01-05'!$K94+('01-05'!$J94/90)</f>
        <v>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1134</v>
      </c>
      <c r="J95" s="8"/>
      <c r="K95" s="9">
        <v>150</v>
      </c>
      <c r="L95" s="10">
        <f>'01-05'!$K95+('01-05'!$J95/90)</f>
        <v>150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28</v>
      </c>
      <c r="I96" s="2" t="s">
        <v>1135</v>
      </c>
      <c r="J96" s="8"/>
      <c r="K96" s="9">
        <v>-75</v>
      </c>
      <c r="L96" s="10">
        <f>'01-05'!$K96+('01-05'!$J96/90)</f>
        <v>-75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2" t="s">
        <v>1136</v>
      </c>
      <c r="J97" s="8"/>
      <c r="K97" s="9">
        <v>-377</v>
      </c>
      <c r="L97" s="10">
        <f>'01-05'!$K97+('01-05'!$J97/90)</f>
        <v>-377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2" t="s">
        <v>57</v>
      </c>
      <c r="J98" s="8"/>
      <c r="K98" s="9">
        <v>302</v>
      </c>
      <c r="L98" s="10">
        <f>'01-05'!$K98+('01-05'!$J98/90)</f>
        <v>302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-450</v>
      </c>
      <c r="K99" s="9">
        <v>20</v>
      </c>
      <c r="L99" s="10">
        <f>'01-05'!$K99+('01-05'!$J99/90)</f>
        <v>15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1137</v>
      </c>
      <c r="J100" s="8">
        <v>200</v>
      </c>
      <c r="K100" s="9"/>
      <c r="L100" s="10">
        <f>'01-05'!$K100+('01-05'!$J100/90)</f>
        <v>2.2222222222222223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57</v>
      </c>
      <c r="J101" s="8">
        <v>2000</v>
      </c>
      <c r="K101" s="9"/>
      <c r="L101" s="10">
        <f>'01-05'!$K101+('01-05'!$J101/90)</f>
        <v>22.222222222222221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28</v>
      </c>
      <c r="I102" s="2" t="s">
        <v>648</v>
      </c>
      <c r="J102" s="8">
        <v>-2000</v>
      </c>
      <c r="K102" s="9"/>
      <c r="L102" s="10">
        <f>'01-05'!$K102+('01-05'!$J102/90)</f>
        <v>-22.222222222222221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1138</v>
      </c>
      <c r="J103" s="8">
        <v>-70</v>
      </c>
      <c r="K103" s="9">
        <v>10</v>
      </c>
      <c r="L103" s="10">
        <f>'01-05'!$K103+('01-05'!$J103/90)</f>
        <v>9.2222222222222214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</v>
      </c>
      <c r="K104" s="9"/>
      <c r="L104" s="10">
        <f>'01-05'!$K104+('01-05'!$J104/90)</f>
        <v>0.1111111111111111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1139</v>
      </c>
      <c r="J105" s="8">
        <v>300</v>
      </c>
      <c r="K105" s="9"/>
      <c r="L105" s="10">
        <f>'01-05'!$K105+('01-05'!$J105/90)</f>
        <v>3.3333333333333335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76</v>
      </c>
      <c r="J106" s="8">
        <v>-300</v>
      </c>
      <c r="K106" s="9">
        <v>5</v>
      </c>
      <c r="L106" s="10">
        <f>'01-05'!$K106+('01-05'!$J106/90)</f>
        <v>1.6666666666666665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-30</v>
      </c>
      <c r="K107" s="9">
        <v>30</v>
      </c>
      <c r="L107" s="10">
        <f>'01-05'!$K107+('01-05'!$J107/90)</f>
        <v>29.666666666666668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500</v>
      </c>
      <c r="K108" s="9"/>
      <c r="L108" s="10">
        <f>'01-05'!$K108+('01-05'!$J108/90)</f>
        <v>5.5555555555555554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57</v>
      </c>
      <c r="J109" s="8"/>
      <c r="K109" s="9">
        <v>20</v>
      </c>
      <c r="L109" s="10">
        <f>'01-05'!$K109+('01-05'!$J109/90)</f>
        <v>20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1140</v>
      </c>
      <c r="J110" s="8"/>
      <c r="K110" s="9">
        <v>-20</v>
      </c>
      <c r="L110" s="10">
        <f>'01-05'!$K110+('01-05'!$J110/90)</f>
        <v>-20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598</v>
      </c>
      <c r="J111" s="8">
        <v>200</v>
      </c>
      <c r="K111" s="9"/>
      <c r="L111" s="10">
        <f>'01-05'!$K111+('01-05'!$J111/90)</f>
        <v>2.2222222222222223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56</v>
      </c>
      <c r="J112" s="8">
        <v>-755</v>
      </c>
      <c r="K112" s="9">
        <v>45</v>
      </c>
      <c r="L112" s="10">
        <f>'01-05'!$K112+('01-05'!$J112/90)</f>
        <v>36.611111111111114</v>
      </c>
      <c r="M112" s="3"/>
      <c r="N112" s="9" t="s">
        <v>118</v>
      </c>
      <c r="O112" s="9"/>
      <c r="P112" s="6">
        <v>1285</v>
      </c>
      <c r="Q112" s="9"/>
      <c r="R112" s="9"/>
      <c r="S112" s="17">
        <v>10160</v>
      </c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200</v>
      </c>
      <c r="K113" s="9">
        <v>10</v>
      </c>
      <c r="L113" s="10">
        <f>'01-05'!$K113+('01-05'!$J113/90)</f>
        <v>12.222222222222221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1141</v>
      </c>
      <c r="J114" s="8">
        <v>-200</v>
      </c>
      <c r="K114" s="9">
        <v>-15</v>
      </c>
      <c r="L114" s="10">
        <f>'01-05'!$K114+('01-05'!$J114/90)</f>
        <v>-17.222222222222221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311</v>
      </c>
      <c r="J115" s="8">
        <v>-300</v>
      </c>
      <c r="K115" s="9">
        <v>10</v>
      </c>
      <c r="L115" s="10">
        <f>'01-05'!$K115+('01-05'!$J115/90)</f>
        <v>6.6666666666666661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1142</v>
      </c>
      <c r="J116" s="8">
        <v>-765</v>
      </c>
      <c r="K116" s="9">
        <v>10</v>
      </c>
      <c r="L116" s="10">
        <f>'01-05'!$K116+('01-05'!$J116/90)</f>
        <v>1.5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270</v>
      </c>
      <c r="K117" s="9"/>
      <c r="L117" s="10">
        <f>'01-05'!$K117+('01-05'!$J117/90)</f>
        <v>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28</v>
      </c>
      <c r="I118" s="2" t="s">
        <v>663</v>
      </c>
      <c r="J118" s="8">
        <v>-300</v>
      </c>
      <c r="K118" s="9"/>
      <c r="L118" s="10">
        <f>'01-05'!$K118+('01-05'!$J118/90)</f>
        <v>-3.3333333333333335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46</v>
      </c>
      <c r="J119" s="8">
        <v>630</v>
      </c>
      <c r="K119" s="9"/>
      <c r="L119" s="10">
        <f>'01-05'!$K119+('01-05'!$J119/90)</f>
        <v>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502</v>
      </c>
      <c r="J120" s="8">
        <v>140</v>
      </c>
      <c r="K120" s="9"/>
      <c r="L120" s="10">
        <f>'01-05'!$K120+('01-05'!$J120/90)</f>
        <v>1.5555555555555556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-450</v>
      </c>
      <c r="K121" s="9">
        <v>90</v>
      </c>
      <c r="L121" s="10">
        <f>'01-05'!$K121+('01-05'!$J121/90)</f>
        <v>85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1143</v>
      </c>
      <c r="J122" s="8"/>
      <c r="K122" s="9">
        <v>90</v>
      </c>
      <c r="L122" s="10">
        <f>'01-05'!$K122+('01-05'!$J122/90)</f>
        <v>90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100</v>
      </c>
      <c r="K123" s="9"/>
      <c r="L123" s="10">
        <f>'01-05'!$K123+('01-05'!$J123/90)</f>
        <v>1.1111111111111112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200</v>
      </c>
      <c r="K124" s="9"/>
      <c r="L124" s="10">
        <f>'01-05'!$K124+('01-05'!$J124/90)</f>
        <v>2.2222222222222223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112</v>
      </c>
      <c r="J125" s="8">
        <v>360</v>
      </c>
      <c r="K125" s="9"/>
      <c r="L125" s="10">
        <f>'01-05'!$K125+('01-05'!$J125/90)</f>
        <v>4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494</v>
      </c>
      <c r="J126" s="8">
        <v>-500</v>
      </c>
      <c r="K126" s="9">
        <v>10</v>
      </c>
      <c r="L126" s="10">
        <f>'01-05'!$K126+('01-05'!$J126/90)</f>
        <v>4.4444444444444446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-215</v>
      </c>
      <c r="K127" s="9">
        <v>10</v>
      </c>
      <c r="L127" s="10">
        <f>'01-05'!$K127+('01-05'!$J127/90)</f>
        <v>7.6111111111111107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1098</v>
      </c>
      <c r="J128" s="8">
        <v>300</v>
      </c>
      <c r="K128" s="9">
        <v>-10</v>
      </c>
      <c r="L128" s="10">
        <f>'01-05'!$K128+('01-05'!$J128/90)</f>
        <v>-6.6666666666666661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1144</v>
      </c>
      <c r="J129" s="8">
        <v>-540</v>
      </c>
      <c r="K129" s="9">
        <v>40</v>
      </c>
      <c r="L129" s="10">
        <f>'01-05'!$K129+('01-05'!$J129/90)</f>
        <v>34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929</v>
      </c>
      <c r="J130" s="8"/>
      <c r="K130" s="9">
        <v>130</v>
      </c>
      <c r="L130" s="10">
        <f>'01-05'!$K130+('01-05'!$J130/90)</f>
        <v>130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699</v>
      </c>
      <c r="J131" s="8"/>
      <c r="K131" s="9">
        <v>20</v>
      </c>
      <c r="L131" s="10">
        <f>'01-05'!$K131+('01-05'!$J131/90)</f>
        <v>20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1145</v>
      </c>
      <c r="J132" s="8"/>
      <c r="K132" s="9">
        <v>-100</v>
      </c>
      <c r="L132" s="10">
        <f>'01-05'!$K132+('01-05'!$J132/90)</f>
        <v>-100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2</v>
      </c>
      <c r="L133" s="10">
        <f>'01-05'!$K133+('01-05'!$J133/90)</f>
        <v>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917</v>
      </c>
      <c r="J134" s="8">
        <v>-500</v>
      </c>
      <c r="K134" s="9">
        <v>10</v>
      </c>
      <c r="L134" s="10">
        <f>'01-05'!$K134+('01-05'!$J134/90)</f>
        <v>4.4444444444444446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1044</v>
      </c>
      <c r="J135" s="8">
        <v>90</v>
      </c>
      <c r="K135" s="9">
        <v>40</v>
      </c>
      <c r="L135" s="10">
        <f>'01-05'!$K135+('01-05'!$J135/90)</f>
        <v>41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1146</v>
      </c>
      <c r="J136" s="8"/>
      <c r="K136" s="9">
        <v>4</v>
      </c>
      <c r="L136" s="10">
        <f>'01-05'!$K136+('01-05'!$J136/90)</f>
        <v>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225</v>
      </c>
      <c r="K137" s="9"/>
      <c r="L137" s="10">
        <f>'01-05'!$K137+('01-05'!$J137/90)</f>
        <v>2.5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56</v>
      </c>
      <c r="J138" s="8"/>
      <c r="K138" s="9">
        <v>55</v>
      </c>
      <c r="L138" s="10">
        <f>'01-05'!$K138+('01-05'!$J138/90)</f>
        <v>55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'01-05'!$K139+('01-05'!$J139/90)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'01-05'!$K140+('01-05'!$J140/90)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'01-05'!$K141+('01-05'!$J141/90)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'01-05'!$K142+('01-05'!$J142/90)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'01-05'!$K143+('01-05'!$J143/90)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'01-05'!$K144+('01-05'!$J144/90)</f>
        <v>0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/>
      <c r="L145" s="10">
        <f>'01-05'!$K145+('01-05'!$J145/90)</f>
        <v>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45 H3:H18" xr:uid="{749E14F2-5210-41BB-87EF-C7569628986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27B1-0F95-4D06-8CAA-A14B92A1A994}">
  <sheetPr codeName="Sheet31">
    <pageSetUpPr fitToPage="1"/>
  </sheetPr>
  <dimension ref="A1:Z143"/>
  <sheetViews>
    <sheetView rightToLeft="1" topLeftCell="A137" workbookViewId="0">
      <selection activeCell="A137" sqref="A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525</v>
      </c>
      <c r="K1" s="3">
        <f t="shared" si="0"/>
        <v>104</v>
      </c>
      <c r="L1" s="3">
        <f t="shared" si="0"/>
        <v>109.83333333333334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125</v>
      </c>
      <c r="K3" s="9"/>
      <c r="L3" s="10">
        <f t="shared" ref="L3:L18" si="1">K3+(J3/90)</f>
        <v>1.3888888888888888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400</v>
      </c>
      <c r="K4" s="9"/>
      <c r="L4" s="10">
        <f t="shared" si="1"/>
        <v>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650</v>
      </c>
      <c r="K5" s="9">
        <v>35</v>
      </c>
      <c r="L5" s="10">
        <f t="shared" si="1"/>
        <v>42.222222222222221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/>
      <c r="J6" s="8">
        <v>-650</v>
      </c>
      <c r="K6" s="9">
        <v>-35</v>
      </c>
      <c r="L6" s="10">
        <f t="shared" si="1"/>
        <v>-42.222222222222221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1796</v>
      </c>
      <c r="I7" s="2" t="s">
        <v>64</v>
      </c>
      <c r="J7" s="8"/>
      <c r="K7" s="9">
        <v>100</v>
      </c>
      <c r="L7" s="10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56</v>
      </c>
      <c r="J8" s="8"/>
      <c r="K8" s="9">
        <v>4</v>
      </c>
      <c r="L8" s="10">
        <f t="shared" si="1"/>
        <v>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1112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SUM('02-05'!$J$22:$J$143)</f>
        <v>-6600</v>
      </c>
      <c r="K20" s="3">
        <f>SUM('02-05'!$K$22:$K$143)</f>
        <v>-626</v>
      </c>
      <c r="L20" s="3">
        <f>SUM('02-05'!$L$22:$L$143)</f>
        <v>-699.33333333333337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6</v>
      </c>
      <c r="I22" s="2" t="s">
        <v>1148</v>
      </c>
      <c r="J22" s="8"/>
      <c r="K22" s="9">
        <v>70</v>
      </c>
      <c r="L22" s="10">
        <f>'02-05'!$K22+('02-05'!$J22/90)</f>
        <v>70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7</v>
      </c>
      <c r="S22" s="16">
        <f t="shared" ref="S22:S26" si="5">Q22*R22</f>
        <v>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29</v>
      </c>
      <c r="F23" s="16">
        <f t="shared" si="3"/>
        <v>290</v>
      </c>
      <c r="G23" s="7"/>
      <c r="H23" s="7" t="s">
        <v>6</v>
      </c>
      <c r="I23" s="40" t="s">
        <v>150</v>
      </c>
      <c r="J23" s="8">
        <v>-225</v>
      </c>
      <c r="K23" s="9">
        <v>110</v>
      </c>
      <c r="L23" s="10">
        <f>'02-05'!$K23+('02-05'!$J23/90)</f>
        <v>107.5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11</v>
      </c>
      <c r="S23" s="16">
        <f t="shared" si="5"/>
        <v>110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51</v>
      </c>
      <c r="C24" s="14">
        <f t="shared" si="2"/>
        <v>510</v>
      </c>
      <c r="D24" s="15">
        <v>20</v>
      </c>
      <c r="E24" s="1">
        <v>17</v>
      </c>
      <c r="F24" s="16">
        <f t="shared" si="3"/>
        <v>340</v>
      </c>
      <c r="G24" s="7"/>
      <c r="H24" s="7" t="s">
        <v>6</v>
      </c>
      <c r="I24" s="2" t="s">
        <v>513</v>
      </c>
      <c r="J24" s="8">
        <v>270</v>
      </c>
      <c r="K24" s="9"/>
      <c r="L24" s="10">
        <f>'02-05'!$K24+('02-05'!$J24/90)</f>
        <v>3</v>
      </c>
      <c r="M24" s="3"/>
      <c r="N24" s="13">
        <v>10</v>
      </c>
      <c r="O24" s="1">
        <v>65</v>
      </c>
      <c r="P24" s="14">
        <f t="shared" si="4"/>
        <v>650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26</v>
      </c>
      <c r="C25" s="14">
        <f t="shared" si="2"/>
        <v>520</v>
      </c>
      <c r="D25" s="15">
        <v>50</v>
      </c>
      <c r="E25" s="1">
        <v>9</v>
      </c>
      <c r="F25" s="16">
        <f t="shared" si="3"/>
        <v>450</v>
      </c>
      <c r="G25" s="7"/>
      <c r="H25" s="7" t="s">
        <v>6</v>
      </c>
      <c r="I25" s="40" t="s">
        <v>1149</v>
      </c>
      <c r="J25" s="8">
        <v>-225</v>
      </c>
      <c r="K25" s="9">
        <v>10</v>
      </c>
      <c r="L25" s="10">
        <f>'02-05'!$K25+('02-05'!$J25/90)</f>
        <v>7.5</v>
      </c>
      <c r="M25" s="3"/>
      <c r="N25" s="13">
        <v>20</v>
      </c>
      <c r="O25" s="1">
        <v>31</v>
      </c>
      <c r="P25" s="14">
        <f t="shared" si="4"/>
        <v>620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9</v>
      </c>
      <c r="C26" s="14">
        <f t="shared" si="2"/>
        <v>450</v>
      </c>
      <c r="D26" s="15">
        <v>100</v>
      </c>
      <c r="E26" s="1">
        <v>83</v>
      </c>
      <c r="F26" s="16">
        <f t="shared" si="3"/>
        <v>8300</v>
      </c>
      <c r="G26" s="7"/>
      <c r="H26" s="7" t="s">
        <v>6</v>
      </c>
      <c r="I26" s="41" t="s">
        <v>316</v>
      </c>
      <c r="J26" s="8">
        <v>-270</v>
      </c>
      <c r="K26" s="9">
        <v>90</v>
      </c>
      <c r="L26" s="10">
        <f>'02-05'!$K26+('02-05'!$J26/90)</f>
        <v>87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94</v>
      </c>
      <c r="S26" s="16">
        <f t="shared" si="5"/>
        <v>9400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9430</v>
      </c>
      <c r="G27" s="7"/>
      <c r="H27" s="7" t="s">
        <v>6</v>
      </c>
      <c r="I27" s="41" t="s">
        <v>316</v>
      </c>
      <c r="J27" s="8">
        <v>-880</v>
      </c>
      <c r="K27" s="9">
        <v>10</v>
      </c>
      <c r="L27" s="10">
        <f>'02-05'!$K27+('02-05'!$J27/90)</f>
        <v>0.22222222222222143</v>
      </c>
      <c r="M27" s="3"/>
      <c r="N27" s="13">
        <v>100</v>
      </c>
      <c r="O27" s="1">
        <v>11</v>
      </c>
      <c r="P27" s="14">
        <f t="shared" si="4"/>
        <v>1100</v>
      </c>
      <c r="Q27" s="12" t="s">
        <v>11</v>
      </c>
      <c r="R27" s="12"/>
      <c r="S27" s="17">
        <f>SUM(S22:S26)</f>
        <v>9645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1795</v>
      </c>
      <c r="D28" s="1"/>
      <c r="E28" s="1"/>
      <c r="F28" s="1"/>
      <c r="G28" s="1"/>
      <c r="H28" s="7" t="s">
        <v>6</v>
      </c>
      <c r="I28" s="40" t="s">
        <v>180</v>
      </c>
      <c r="J28" s="8">
        <v>180</v>
      </c>
      <c r="K28" s="9"/>
      <c r="L28" s="10">
        <f>'02-05'!$K28+('02-05'!$J28/90)</f>
        <v>2</v>
      </c>
      <c r="M28" s="3"/>
      <c r="N28" s="12" t="s">
        <v>11</v>
      </c>
      <c r="O28" s="12"/>
      <c r="P28" s="6">
        <f>SUM(P22:P27)</f>
        <v>2571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-795</v>
      </c>
      <c r="G29" s="1"/>
      <c r="H29" s="7" t="s">
        <v>6</v>
      </c>
      <c r="I29" s="40" t="s">
        <v>1150</v>
      </c>
      <c r="J29" s="8"/>
      <c r="K29" s="9">
        <v>500</v>
      </c>
      <c r="L29" s="10">
        <f>'02-05'!$K29+('02-05'!$J29/90)</f>
        <v>500</v>
      </c>
      <c r="M29" s="3"/>
      <c r="N29" s="1"/>
      <c r="O29" s="1"/>
      <c r="P29" s="18"/>
      <c r="Q29" s="237" t="s">
        <v>21</v>
      </c>
      <c r="R29" s="238"/>
      <c r="S29" s="17">
        <f>SUM('02-05'!$J$22:$J$143)</f>
        <v>-6600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-1531</v>
      </c>
      <c r="D30" s="1"/>
      <c r="E30" s="1"/>
      <c r="F30" s="8"/>
      <c r="G30" s="1"/>
      <c r="H30" s="7" t="s">
        <v>6</v>
      </c>
      <c r="I30" s="40" t="s">
        <v>63</v>
      </c>
      <c r="J30" s="8">
        <v>150</v>
      </c>
      <c r="K30" s="9"/>
      <c r="L30" s="10">
        <f>'02-05'!$K30+('02-05'!$J30/90)</f>
        <v>1.6666666666666667</v>
      </c>
      <c r="M30" s="3"/>
      <c r="N30" s="237" t="s">
        <v>23</v>
      </c>
      <c r="O30" s="238"/>
      <c r="P30" s="6">
        <f>SUM('02-05'!$K$22:$K$143)</f>
        <v>-626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472</v>
      </c>
      <c r="J31" s="8">
        <v>100</v>
      </c>
      <c r="K31" s="9">
        <v>11</v>
      </c>
      <c r="L31" s="10">
        <f>'02-05'!$K31+('02-05'!$J31/90)</f>
        <v>12.111111111111111</v>
      </c>
      <c r="M31" s="3"/>
      <c r="N31" s="1"/>
      <c r="O31" s="1"/>
      <c r="P31" s="18"/>
      <c r="Q31" s="12" t="s">
        <v>25</v>
      </c>
      <c r="R31" s="12"/>
      <c r="S31" s="17">
        <f>S27-S29-F27</f>
        <v>6815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1151</v>
      </c>
      <c r="J32" s="8">
        <v>300</v>
      </c>
      <c r="K32" s="9"/>
      <c r="L32" s="10">
        <f>'02-05'!$K32+('02-05'!$J32/90)</f>
        <v>3.3333333333333335</v>
      </c>
      <c r="M32" s="3"/>
      <c r="N32" s="12" t="s">
        <v>25</v>
      </c>
      <c r="O32" s="12"/>
      <c r="P32" s="6">
        <f>P28-P30-C28</f>
        <v>1402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31</v>
      </c>
      <c r="J33" s="8">
        <v>250</v>
      </c>
      <c r="K33" s="9"/>
      <c r="L33" s="10">
        <f>'02-05'!$K33+('02-05'!$J33/90)</f>
        <v>2.7777777777777777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2" t="s">
        <v>1152</v>
      </c>
      <c r="J34" s="8">
        <v>360</v>
      </c>
      <c r="K34" s="9"/>
      <c r="L34" s="10">
        <f>'02-05'!$K34+('02-05'!$J34/90)</f>
        <v>4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37</v>
      </c>
      <c r="J35" s="8">
        <v>70</v>
      </c>
      <c r="K35" s="9"/>
      <c r="L35" s="10">
        <f>'02-05'!$K35+('02-05'!$J35/90)</f>
        <v>0.77777777777777779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2" t="s">
        <v>1153</v>
      </c>
      <c r="J36" s="8">
        <v>300</v>
      </c>
      <c r="K36" s="9"/>
      <c r="L36" s="10">
        <f>'02-05'!$K36+('02-05'!$J36/90)</f>
        <v>3.3333333333333335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1154</v>
      </c>
      <c r="J37" s="8">
        <v>-270</v>
      </c>
      <c r="K37" s="9">
        <v>15</v>
      </c>
      <c r="L37" s="10">
        <f>'02-05'!$K37+('02-05'!$J37/90)</f>
        <v>12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295</v>
      </c>
      <c r="J38" s="8">
        <v>-135</v>
      </c>
      <c r="K38" s="9">
        <v>35</v>
      </c>
      <c r="L38" s="10">
        <f>'02-05'!$K38+('02-05'!$J38/90)</f>
        <v>33.5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95</v>
      </c>
      <c r="J39" s="8">
        <v>-360</v>
      </c>
      <c r="K39" s="9">
        <v>-70</v>
      </c>
      <c r="L39" s="10">
        <f>'02-05'!$K39+('02-05'!$J39/90)</f>
        <v>-74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>
        <v>100</v>
      </c>
      <c r="K40" s="9"/>
      <c r="L40" s="10">
        <f>'02-05'!$K40+('02-05'!$J40/90)</f>
        <v>1.1111111111111112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1155</v>
      </c>
      <c r="J41" s="8">
        <v>-360</v>
      </c>
      <c r="K41" s="9">
        <v>30</v>
      </c>
      <c r="L41" s="10">
        <f>'02-05'!$K41+('02-05'!$J41/90)</f>
        <v>26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</v>
      </c>
      <c r="J42" s="8"/>
      <c r="K42" s="9">
        <v>-10</v>
      </c>
      <c r="L42" s="10">
        <f>'02-05'!$K42+('02-05'!$J42/90)</f>
        <v>-10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847</v>
      </c>
      <c r="J43" s="8"/>
      <c r="K43" s="9">
        <v>41</v>
      </c>
      <c r="L43" s="10">
        <f>'02-05'!$K43+('02-05'!$J43/90)</f>
        <v>41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647</v>
      </c>
      <c r="J44" s="8"/>
      <c r="K44" s="9">
        <v>68</v>
      </c>
      <c r="L44" s="10">
        <f>'02-05'!$K44+('02-05'!$J44/90)</f>
        <v>68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1156</v>
      </c>
      <c r="J45" s="8"/>
      <c r="K45" s="9">
        <v>70</v>
      </c>
      <c r="L45" s="10">
        <f>'02-05'!$K45+('02-05'!$J45/90)</f>
        <v>70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/>
      <c r="J46" s="8"/>
      <c r="K46" s="9">
        <v>5</v>
      </c>
      <c r="L46" s="10">
        <f>'02-05'!$K46+('02-05'!$J46/90)</f>
        <v>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/>
      <c r="J47" s="8">
        <v>300</v>
      </c>
      <c r="K47" s="9"/>
      <c r="L47" s="10">
        <f>'02-05'!$K47+('02-05'!$J47/90)</f>
        <v>3.3333333333333335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90</v>
      </c>
      <c r="J48" s="8">
        <v>100</v>
      </c>
      <c r="K48" s="9">
        <v>10</v>
      </c>
      <c r="L48" s="10">
        <f>'02-05'!$K48+('02-05'!$J48/90)</f>
        <v>11.111111111111111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/>
      <c r="J49" s="8">
        <v>100</v>
      </c>
      <c r="K49" s="9">
        <v>10</v>
      </c>
      <c r="L49" s="10">
        <f>'02-05'!$K49+('02-05'!$J49/90)</f>
        <v>11.111111111111111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/>
      <c r="J50" s="8">
        <v>-270</v>
      </c>
      <c r="K50" s="9">
        <v>10</v>
      </c>
      <c r="L50" s="10">
        <f>'02-05'!$K50+('02-05'!$J50/90)</f>
        <v>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1157</v>
      </c>
      <c r="J51" s="8"/>
      <c r="K51" s="9">
        <v>235</v>
      </c>
      <c r="L51" s="10">
        <f>'02-05'!$K51+('02-05'!$J51/90)</f>
        <v>235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1158</v>
      </c>
      <c r="J52" s="8"/>
      <c r="K52" s="9">
        <v>7</v>
      </c>
      <c r="L52" s="10">
        <f>'02-05'!$K52+('02-05'!$J52/90)</f>
        <v>7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169</v>
      </c>
      <c r="J53" s="8">
        <v>220</v>
      </c>
      <c r="K53" s="9"/>
      <c r="L53" s="10">
        <f>'02-05'!$K53+('02-05'!$J53/90)</f>
        <v>2.4444444444444446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1159</v>
      </c>
      <c r="J54" s="8">
        <v>-300</v>
      </c>
      <c r="K54" s="9">
        <v>35</v>
      </c>
      <c r="L54" s="10">
        <f>'02-05'!$K54+('02-05'!$J54/90)</f>
        <v>31.666666666666668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1160</v>
      </c>
      <c r="J55" s="8"/>
      <c r="K55" s="9">
        <v>-2000</v>
      </c>
      <c r="L55" s="10">
        <f>'02-05'!$K55+('02-05'!$J55/90)</f>
        <v>-2000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58</v>
      </c>
      <c r="L56" s="10">
        <f>'02-05'!$K56+('02-05'!$J56/90)</f>
        <v>58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80</v>
      </c>
      <c r="L57" s="10">
        <f>'02-05'!$K57+('02-05'!$J57/90)</f>
        <v>80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-300</v>
      </c>
      <c r="K58" s="9">
        <v>5</v>
      </c>
      <c r="L58" s="10">
        <f>'02-05'!$K58+('02-05'!$J58/90)</f>
        <v>1.6666666666666665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154</v>
      </c>
      <c r="J59" s="8">
        <v>100</v>
      </c>
      <c r="K59" s="9"/>
      <c r="L59" s="10">
        <f>'02-05'!$K59+('02-05'!$J59/90)</f>
        <v>1.1111111111111112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1161</v>
      </c>
      <c r="J60" s="8">
        <v>-750</v>
      </c>
      <c r="K60" s="9"/>
      <c r="L60" s="10">
        <f>'02-05'!$K60+('02-05'!$J60/90)</f>
        <v>-8.3333333333333339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121</v>
      </c>
      <c r="J61" s="8">
        <v>-150</v>
      </c>
      <c r="K61" s="9">
        <v>5</v>
      </c>
      <c r="L61" s="10">
        <f>'02-05'!$K61+('02-05'!$J61/90)</f>
        <v>3.333333333333333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1162</v>
      </c>
      <c r="J62" s="8">
        <v>40</v>
      </c>
      <c r="K62" s="9">
        <v>5</v>
      </c>
      <c r="L62" s="10">
        <f>'02-05'!$K62+('02-05'!$J62/90)</f>
        <v>5.4444444444444446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734</v>
      </c>
      <c r="J63" s="8">
        <v>670</v>
      </c>
      <c r="K63" s="9"/>
      <c r="L63" s="10">
        <f>'02-05'!$K63+('02-05'!$J63/90)</f>
        <v>7.4444444444444446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204</v>
      </c>
      <c r="J64" s="8"/>
      <c r="K64" s="9">
        <v>30</v>
      </c>
      <c r="L64" s="10">
        <f>'02-05'!$K64+('02-05'!$J64/90)</f>
        <v>30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1163</v>
      </c>
      <c r="J65" s="35">
        <v>-300</v>
      </c>
      <c r="K65" s="36"/>
      <c r="L65" s="37">
        <f>'02-05'!$K65+('02-05'!$J65/90)</f>
        <v>-3.3333333333333335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1164</v>
      </c>
      <c r="J66" s="38"/>
      <c r="K66" s="39">
        <v>35</v>
      </c>
      <c r="L66" s="37">
        <f>'02-05'!$K66+('02-05'!$J66/90)</f>
        <v>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850</v>
      </c>
      <c r="K67" s="36"/>
      <c r="L67" s="37">
        <f>'02-05'!$K67+('02-05'!$J67/90)</f>
        <v>9.4444444444444446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95</v>
      </c>
      <c r="J68" s="38"/>
      <c r="K68" s="39">
        <v>340</v>
      </c>
      <c r="L68" s="37">
        <f>'02-05'!$K68+('02-05'!$J68/90)</f>
        <v>340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95</v>
      </c>
      <c r="J69" s="35"/>
      <c r="K69" s="36">
        <v>-340</v>
      </c>
      <c r="L69" s="37">
        <f>'02-05'!$K69+('02-05'!$J69/90)</f>
        <v>-340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57</v>
      </c>
      <c r="J70" s="35"/>
      <c r="K70" s="36">
        <v>410</v>
      </c>
      <c r="L70" s="37">
        <f>'02-05'!$K70+('02-05'!$J70/90)</f>
        <v>410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28</v>
      </c>
      <c r="I71" s="40" t="s">
        <v>1165</v>
      </c>
      <c r="J71" s="8"/>
      <c r="K71" s="9">
        <v>-410</v>
      </c>
      <c r="L71" s="10">
        <f>'02-05'!$K71+('02-05'!$J71/90)</f>
        <v>-410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1166</v>
      </c>
      <c r="J72" s="8">
        <v>70</v>
      </c>
      <c r="K72" s="9"/>
      <c r="L72" s="10">
        <f>'02-05'!$K72+('02-05'!$J72/90)</f>
        <v>0.77777777777777779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-180</v>
      </c>
      <c r="K73" s="9">
        <v>10</v>
      </c>
      <c r="L73" s="10">
        <f>'02-05'!$K73+('02-05'!$J73/90)</f>
        <v>8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340</v>
      </c>
      <c r="K74" s="9"/>
      <c r="L74" s="10">
        <f>'02-05'!$K74+('02-05'!$J74/90)</f>
        <v>3.7777777777777777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418</v>
      </c>
      <c r="J75" s="8">
        <v>-100</v>
      </c>
      <c r="K75" s="9">
        <v>5</v>
      </c>
      <c r="L75" s="10">
        <f>'02-05'!$K75+('02-05'!$J75/90)</f>
        <v>3.8888888888888888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1167</v>
      </c>
      <c r="J76" s="8">
        <v>-650</v>
      </c>
      <c r="K76" s="9">
        <v>10</v>
      </c>
      <c r="L76" s="10">
        <f>'02-05'!$K76+('02-05'!$J76/90)</f>
        <v>2.7777777777777777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275</v>
      </c>
      <c r="J77" s="8">
        <v>-270</v>
      </c>
      <c r="K77" s="9">
        <v>20</v>
      </c>
      <c r="L77" s="10">
        <f>'02-05'!$K77+('02-05'!$J77/90)</f>
        <v>17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395</v>
      </c>
      <c r="J78" s="8">
        <v>-630</v>
      </c>
      <c r="K78" s="9">
        <v>10</v>
      </c>
      <c r="L78" s="10">
        <f>'02-05'!$K78+('02-05'!$J78/90)</f>
        <v>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229</v>
      </c>
      <c r="J79" s="8">
        <v>-450</v>
      </c>
      <c r="K79" s="9"/>
      <c r="L79" s="10">
        <f>'02-05'!$K79+('02-05'!$J79/90)</f>
        <v>-5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780</v>
      </c>
      <c r="J80" s="8">
        <v>80</v>
      </c>
      <c r="K80" s="9"/>
      <c r="L80" s="10">
        <f>'02-05'!$K80+('02-05'!$J80/90)</f>
        <v>0.88888888888888884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73</v>
      </c>
      <c r="J81" s="8">
        <v>90</v>
      </c>
      <c r="K81" s="9">
        <v>10</v>
      </c>
      <c r="L81" s="10">
        <f>'02-05'!$K81+('02-05'!$J81/90)</f>
        <v>11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28</v>
      </c>
      <c r="I82" s="40" t="s">
        <v>335</v>
      </c>
      <c r="J82" s="8">
        <v>-100</v>
      </c>
      <c r="K82" s="9"/>
      <c r="L82" s="10">
        <f>'02-05'!$K82+('02-05'!$J82/90)</f>
        <v>-1.1111111111111112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28</v>
      </c>
      <c r="I83" s="40" t="s">
        <v>1168</v>
      </c>
      <c r="J83" s="8">
        <v>-160</v>
      </c>
      <c r="K83" s="9"/>
      <c r="L83" s="10">
        <f>'02-05'!$K83+('02-05'!$J83/90)</f>
        <v>-1.7777777777777777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1169</v>
      </c>
      <c r="J84" s="8">
        <v>100</v>
      </c>
      <c r="K84" s="9"/>
      <c r="L84" s="10">
        <f>'02-05'!$K84+('02-05'!$J84/90)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40" t="s">
        <v>1170</v>
      </c>
      <c r="J85" s="8"/>
      <c r="K85" s="9">
        <v>-8</v>
      </c>
      <c r="L85" s="10">
        <f>'02-05'!$K85+('02-05'!$J85/90)</f>
        <v>-8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153</v>
      </c>
      <c r="J86" s="8"/>
      <c r="K86" s="9">
        <v>55</v>
      </c>
      <c r="L86" s="10">
        <f>'02-05'!$K86+('02-05'!$J86/90)</f>
        <v>55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90</v>
      </c>
      <c r="J87" s="8">
        <v>-100</v>
      </c>
      <c r="K87" s="9">
        <v>10</v>
      </c>
      <c r="L87" s="10">
        <f>'02-05'!$K87+('02-05'!$J87/90)</f>
        <v>8.8888888888888893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1171</v>
      </c>
      <c r="J88" s="8"/>
      <c r="K88" s="9">
        <v>15</v>
      </c>
      <c r="L88" s="10">
        <f>'02-05'!$K88+('02-05'!$J88/90)</f>
        <v>15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153</v>
      </c>
      <c r="J89" s="8">
        <v>-300</v>
      </c>
      <c r="K89" s="9">
        <v>10</v>
      </c>
      <c r="L89" s="10">
        <f>'02-05'!$K89+('02-05'!$J89/90)</f>
        <v>6.6666666666666661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485</v>
      </c>
      <c r="J90" s="8"/>
      <c r="K90" s="9">
        <v>15</v>
      </c>
      <c r="L90" s="10">
        <f>'02-05'!$K90+('02-05'!$J90/90)</f>
        <v>15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1172</v>
      </c>
      <c r="J91" s="8"/>
      <c r="K91" s="9">
        <v>98</v>
      </c>
      <c r="L91" s="10">
        <f>'02-05'!$K91+('02-05'!$J91/90)</f>
        <v>98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56</v>
      </c>
      <c r="J92" s="8">
        <v>-10</v>
      </c>
      <c r="K92" s="9"/>
      <c r="L92" s="10">
        <f>'02-05'!$K92+('02-05'!$J92/90)</f>
        <v>-0.1111111111111111</v>
      </c>
      <c r="M92" s="3"/>
      <c r="N92" s="45" t="s">
        <v>118</v>
      </c>
      <c r="O92" s="9"/>
      <c r="P92" s="6">
        <v>1565</v>
      </c>
      <c r="Q92" s="9"/>
      <c r="R92" s="9"/>
      <c r="S92" s="17">
        <v>6825</v>
      </c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229</v>
      </c>
      <c r="J93" s="8">
        <v>-700</v>
      </c>
      <c r="K93" s="9"/>
      <c r="L93" s="10">
        <f>'02-05'!$K93+('02-05'!$J93/90)</f>
        <v>-7.7777777777777777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1029</v>
      </c>
      <c r="J94" s="8">
        <v>360</v>
      </c>
      <c r="K94" s="9"/>
      <c r="L94" s="10">
        <f>'02-05'!$K94+('02-05'!$J94/90)</f>
        <v>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161</v>
      </c>
      <c r="J95" s="8"/>
      <c r="K95" s="9">
        <v>15</v>
      </c>
      <c r="L95" s="10">
        <f>'02-05'!$K95+('02-05'!$J95/90)</f>
        <v>15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150</v>
      </c>
      <c r="K96" s="9"/>
      <c r="L96" s="10">
        <f>'02-05'!$K96+('02-05'!$J96/90)</f>
        <v>1.6666666666666667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103</v>
      </c>
      <c r="J97" s="8">
        <v>-450</v>
      </c>
      <c r="K97" s="9">
        <v>10</v>
      </c>
      <c r="L97" s="10">
        <f>'02-05'!$K97+('02-05'!$J97/90)</f>
        <v>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300</v>
      </c>
      <c r="K98" s="9"/>
      <c r="L98" s="10">
        <f>'02-05'!$K98+('02-05'!$J98/90)</f>
        <v>3.3333333333333335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10</v>
      </c>
      <c r="L99" s="10">
        <f>'02-05'!$K99+('02-05'!$J99/90)</f>
        <v>10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200</v>
      </c>
      <c r="K100" s="9"/>
      <c r="L100" s="10">
        <f>'02-05'!$K100+('02-05'!$J100/90)</f>
        <v>2.2222222222222223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1007</v>
      </c>
      <c r="J101" s="8"/>
      <c r="K101" s="9">
        <v>77</v>
      </c>
      <c r="L101" s="10">
        <f>'02-05'!$K101+('02-05'!$J101/90)</f>
        <v>77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40</v>
      </c>
      <c r="K102" s="9"/>
      <c r="L102" s="10">
        <f>'02-05'!$K102+('02-05'!$J102/90)</f>
        <v>0.44444444444444442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1173</v>
      </c>
      <c r="J103" s="8"/>
      <c r="K103" s="9">
        <v>20</v>
      </c>
      <c r="L103" s="10">
        <f>'02-05'!$K103+('02-05'!$J103/90)</f>
        <v>20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40" t="s">
        <v>1175</v>
      </c>
      <c r="J104" s="8"/>
      <c r="K104" s="9">
        <v>-250</v>
      </c>
      <c r="L104" s="10">
        <f>'02-05'!$K104+('02-05'!$J104/90)</f>
        <v>-250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180</v>
      </c>
      <c r="K105" s="9"/>
      <c r="L105" s="10">
        <f>'02-05'!$K105+('02-05'!$J105/90)</f>
        <v>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/>
      <c r="L106" s="10">
        <f>'02-05'!$K106+('02-05'!$J106/90)</f>
        <v>1.1111111111111112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957</v>
      </c>
      <c r="J107" s="8"/>
      <c r="K107" s="9">
        <v>20</v>
      </c>
      <c r="L107" s="10">
        <f>'02-05'!$K107+('02-05'!$J107/90)</f>
        <v>20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404</v>
      </c>
      <c r="J108" s="8">
        <v>-225</v>
      </c>
      <c r="K108" s="9">
        <v>10</v>
      </c>
      <c r="L108" s="10">
        <f>'02-05'!$K108+('02-05'!$J108/90)</f>
        <v>7.5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220</v>
      </c>
      <c r="K109" s="9"/>
      <c r="L109" s="10">
        <f>'02-05'!$K109+('02-05'!$J109/90)</f>
        <v>2.4444444444444446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-765</v>
      </c>
      <c r="K110" s="9">
        <v>20</v>
      </c>
      <c r="L110" s="10">
        <f>'02-05'!$K110+('02-05'!$J110/90)</f>
        <v>11.5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350</v>
      </c>
      <c r="K111" s="9"/>
      <c r="L111" s="10">
        <f>'02-05'!$K111+('02-05'!$J111/90)</f>
        <v>3.8888888888888888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1174</v>
      </c>
      <c r="J112" s="8">
        <v>2000</v>
      </c>
      <c r="K112" s="9"/>
      <c r="L112" s="10">
        <f>'02-05'!$K112+('02-05'!$J112/90)</f>
        <v>22.222222222222221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1796</v>
      </c>
      <c r="I113" s="40" t="s">
        <v>948</v>
      </c>
      <c r="J113" s="8"/>
      <c r="K113" s="9">
        <v>200</v>
      </c>
      <c r="L113" s="10">
        <f>'02-05'!$K113+('02-05'!$J113/90)</f>
        <v>200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280</v>
      </c>
      <c r="J114" s="8">
        <v>-100</v>
      </c>
      <c r="K114" s="9">
        <v>28</v>
      </c>
      <c r="L114" s="10">
        <f>'02-05'!$K114+('02-05'!$J114/90)</f>
        <v>26.888888888888889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1176</v>
      </c>
      <c r="J115" s="8">
        <v>-630</v>
      </c>
      <c r="K115" s="9">
        <v>200</v>
      </c>
      <c r="L115" s="10">
        <f>'02-05'!$K115+('02-05'!$J115/90)</f>
        <v>193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791</v>
      </c>
      <c r="J116" s="8">
        <v>70</v>
      </c>
      <c r="K116" s="9"/>
      <c r="L116" s="10">
        <f>'02-05'!$K116+('02-05'!$J116/90)</f>
        <v>0.77777777777777779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927</v>
      </c>
      <c r="J117" s="8"/>
      <c r="K117" s="9">
        <v>12</v>
      </c>
      <c r="L117" s="10">
        <f>'02-05'!$K117+('02-05'!$J117/90)</f>
        <v>12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390</v>
      </c>
      <c r="K118" s="9"/>
      <c r="L118" s="10">
        <f>'02-05'!$K118+('02-05'!$J118/90)</f>
        <v>4.333333333333333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1177</v>
      </c>
      <c r="J119" s="8">
        <v>450</v>
      </c>
      <c r="K119" s="9"/>
      <c r="L119" s="10">
        <f>'02-05'!$K119+('02-05'!$J119/90)</f>
        <v>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154</v>
      </c>
      <c r="J120" s="8">
        <v>50</v>
      </c>
      <c r="K120" s="9"/>
      <c r="L120" s="10">
        <f>'02-05'!$K120+('02-05'!$J120/90)</f>
        <v>0.55555555555555558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984</v>
      </c>
      <c r="J121" s="8">
        <v>100</v>
      </c>
      <c r="K121" s="9">
        <v>130</v>
      </c>
      <c r="L121" s="10">
        <f>'02-05'!$K121+('02-05'!$J121/90)</f>
        <v>131.11111111111111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713</v>
      </c>
      <c r="J122" s="8"/>
      <c r="K122" s="9">
        <v>397</v>
      </c>
      <c r="L122" s="10">
        <f>'02-05'!$K122+('02-05'!$J122/90)</f>
        <v>397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500</v>
      </c>
      <c r="K123" s="9"/>
      <c r="L123" s="10">
        <f>'02-05'!$K123+('02-05'!$J123/90)</f>
        <v>5.5555555555555554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1178</v>
      </c>
      <c r="J124" s="8">
        <v>100</v>
      </c>
      <c r="K124" s="9"/>
      <c r="L124" s="10">
        <f>'02-05'!$K124+('02-05'!$J124/90)</f>
        <v>1.1111111111111112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40" t="s">
        <v>1179</v>
      </c>
      <c r="J125" s="8">
        <v>-100</v>
      </c>
      <c r="K125" s="9">
        <v>10</v>
      </c>
      <c r="L125" s="10">
        <f>'02-05'!$K125+('02-05'!$J125/90)</f>
        <v>8.8888888888888893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1180</v>
      </c>
      <c r="J126" s="8">
        <v>400</v>
      </c>
      <c r="K126" s="9"/>
      <c r="L126" s="10">
        <f>'02-05'!$K126+('02-05'!$J126/90)</f>
        <v>4.4444444444444446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190</v>
      </c>
      <c r="J127" s="8"/>
      <c r="K127" s="9">
        <v>15</v>
      </c>
      <c r="L127" s="10">
        <f>'02-05'!$K127+('02-05'!$J127/90)</f>
        <v>15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1181</v>
      </c>
      <c r="J128" s="8">
        <v>100</v>
      </c>
      <c r="K128" s="9"/>
      <c r="L128" s="10">
        <f>'02-05'!$K128+('02-05'!$J128/90)</f>
        <v>1.1111111111111112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578</v>
      </c>
      <c r="J129" s="8"/>
      <c r="K129" s="9">
        <v>7</v>
      </c>
      <c r="L129" s="10">
        <f>'02-05'!$K129+('02-05'!$J129/90)</f>
        <v>7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56</v>
      </c>
      <c r="J130" s="8">
        <v>-270</v>
      </c>
      <c r="K130" s="9">
        <v>75</v>
      </c>
      <c r="L130" s="10">
        <f>'02-05'!$K130+('02-05'!$J130/90)</f>
        <v>72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125</v>
      </c>
      <c r="L131" s="10">
        <f>'02-05'!$K131+('02-05'!$J131/90)</f>
        <v>125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-125</v>
      </c>
      <c r="L132" s="10">
        <f>'02-05'!$K132+('02-05'!$J132/90)</f>
        <v>-125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-550</v>
      </c>
      <c r="K133" s="9">
        <v>10</v>
      </c>
      <c r="L133" s="10">
        <f>'02-05'!$K133+('02-05'!$J133/90)</f>
        <v>3.8888888888888893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40" t="s">
        <v>95</v>
      </c>
      <c r="J134" s="8">
        <v>-8900</v>
      </c>
      <c r="K134" s="9"/>
      <c r="L134" s="10">
        <f>'02-05'!$K134+('02-05'!$J134/90)</f>
        <v>-98.888888888888886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881</v>
      </c>
      <c r="J135" s="8"/>
      <c r="K135" s="9">
        <v>160</v>
      </c>
      <c r="L135" s="10">
        <f>'02-05'!$K135+('02-05'!$J135/90)</f>
        <v>160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40" t="s">
        <v>95</v>
      </c>
      <c r="J136" s="8"/>
      <c r="K136" s="9">
        <v>-160</v>
      </c>
      <c r="L136" s="10">
        <f>'02-05'!$K136+('02-05'!$J136/90)</f>
        <v>-160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40" t="s">
        <v>95</v>
      </c>
      <c r="J137" s="8"/>
      <c r="K137" s="9">
        <v>-1422</v>
      </c>
      <c r="L137" s="10">
        <f>'02-05'!$K137+('02-05'!$J137/90)</f>
        <v>-1422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40" t="s">
        <v>95</v>
      </c>
      <c r="J138" s="8">
        <v>3035</v>
      </c>
      <c r="K138" s="9"/>
      <c r="L138" s="10">
        <f>'02-05'!$K138+('02-05'!$J138/90)</f>
        <v>33.722222222222221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28</v>
      </c>
      <c r="I139" s="40" t="s">
        <v>43</v>
      </c>
      <c r="J139" s="8"/>
      <c r="K139" s="9">
        <v>-20</v>
      </c>
      <c r="L139" s="10">
        <f>'02-05'!$K139+('02-05'!$J139/90)</f>
        <v>-20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40" t="s">
        <v>57</v>
      </c>
      <c r="J140" s="8"/>
      <c r="K140" s="9">
        <v>20</v>
      </c>
      <c r="L140" s="10">
        <f>'02-05'!$K140+('02-05'!$J140/90)</f>
        <v>20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 t="s">
        <v>156</v>
      </c>
      <c r="J141" s="8">
        <v>-400</v>
      </c>
      <c r="K141" s="9">
        <v>10</v>
      </c>
      <c r="L141" s="10">
        <f>'02-05'!$K141+('02-05'!$J141/90)</f>
        <v>5.5555555555555554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'02-05'!$K142+('02-05'!$J142/90)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'02-05'!$K143+('02-05'!$J143/90)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43 H3:H18" xr:uid="{D4AFC56B-E826-4FE8-BE0B-07E39233866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CD2-383A-4875-9629-C0BFC06A0820}">
  <sheetPr codeName="Sheet32">
    <pageSetUpPr fitToPage="1"/>
  </sheetPr>
  <dimension ref="A1:Z105"/>
  <sheetViews>
    <sheetView rightToLeft="1" topLeftCell="A93" workbookViewId="0">
      <selection activeCell="A105" sqref="A10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-200</v>
      </c>
      <c r="K1" s="3">
        <f t="shared" si="0"/>
        <v>65</v>
      </c>
      <c r="L1" s="3">
        <f t="shared" si="0"/>
        <v>62.777777777777779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1183</v>
      </c>
      <c r="J3" s="8"/>
      <c r="K3" s="9">
        <v>10</v>
      </c>
      <c r="L3" s="10">
        <f t="shared" ref="L3:L18" si="1">K3+(J3/90)</f>
        <v>10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1184</v>
      </c>
      <c r="J4" s="8"/>
      <c r="K4" s="9">
        <v>5</v>
      </c>
      <c r="L4" s="10">
        <f t="shared" si="1"/>
        <v>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1185</v>
      </c>
      <c r="J5" s="8">
        <v>100</v>
      </c>
      <c r="K5" s="9"/>
      <c r="L5" s="10">
        <f t="shared" si="1"/>
        <v>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35</v>
      </c>
      <c r="J6" s="8">
        <v>-300</v>
      </c>
      <c r="K6" s="9"/>
      <c r="L6" s="10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1186</v>
      </c>
      <c r="J7" s="8"/>
      <c r="K7" s="9">
        <v>50</v>
      </c>
      <c r="L7" s="10">
        <f t="shared" si="1"/>
        <v>50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1147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SUM('04-05'!$J$22:$J$105)</f>
        <v>-1510</v>
      </c>
      <c r="K20" s="3">
        <f>SUM('04-05'!$K$22:$K$105)</f>
        <v>-239</v>
      </c>
      <c r="L20" s="3">
        <f>SUM('04-05'!$L$22:$L$105)</f>
        <v>-255.77777777777783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19</v>
      </c>
      <c r="C22" s="14">
        <f t="shared" ref="C22:C27" si="2">A22*B22</f>
        <v>19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6</v>
      </c>
      <c r="I22" s="2"/>
      <c r="J22" s="8">
        <v>-315</v>
      </c>
      <c r="K22" s="9">
        <v>5</v>
      </c>
      <c r="L22" s="10">
        <f>'04-05'!$K22+('04-05'!$J22/90)</f>
        <v>1.5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17</v>
      </c>
      <c r="C23" s="14">
        <f t="shared" si="2"/>
        <v>85</v>
      </c>
      <c r="D23" s="15">
        <v>10</v>
      </c>
      <c r="E23" s="1">
        <v>11</v>
      </c>
      <c r="F23" s="16">
        <f t="shared" si="3"/>
        <v>110</v>
      </c>
      <c r="G23" s="7"/>
      <c r="H23" s="7" t="s">
        <v>40</v>
      </c>
      <c r="I23" s="40" t="s">
        <v>57</v>
      </c>
      <c r="J23" s="8">
        <v>300</v>
      </c>
      <c r="K23" s="9"/>
      <c r="L23" s="10">
        <f>'04-05'!$K23+('04-05'!$J23/90)</f>
        <v>3.3333333333333335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11</v>
      </c>
      <c r="S23" s="16">
        <f t="shared" si="5"/>
        <v>110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79</v>
      </c>
      <c r="C24" s="14">
        <f t="shared" si="2"/>
        <v>790</v>
      </c>
      <c r="D24" s="15">
        <v>20</v>
      </c>
      <c r="E24" s="1">
        <v>1</v>
      </c>
      <c r="F24" s="16">
        <f t="shared" si="3"/>
        <v>20</v>
      </c>
      <c r="G24" s="7"/>
      <c r="H24" s="7" t="s">
        <v>28</v>
      </c>
      <c r="I24" s="2" t="s">
        <v>437</v>
      </c>
      <c r="J24" s="8">
        <v>-300</v>
      </c>
      <c r="K24" s="9"/>
      <c r="L24" s="10">
        <f>'04-05'!$K24+('04-05'!$J24/90)</f>
        <v>-3.3333333333333335</v>
      </c>
      <c r="M24" s="3"/>
      <c r="N24" s="13">
        <v>10</v>
      </c>
      <c r="O24" s="1">
        <v>87</v>
      </c>
      <c r="P24" s="14">
        <f t="shared" si="4"/>
        <v>870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14</v>
      </c>
      <c r="C25" s="14">
        <f t="shared" si="2"/>
        <v>280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40" t="s">
        <v>1187</v>
      </c>
      <c r="J25" s="8"/>
      <c r="K25" s="9">
        <v>1</v>
      </c>
      <c r="L25" s="10">
        <f>'04-05'!$K25+('04-05'!$J25/90)</f>
        <v>1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27</v>
      </c>
      <c r="F26" s="16">
        <f t="shared" si="3"/>
        <v>2700</v>
      </c>
      <c r="G26" s="7"/>
      <c r="H26" s="7" t="s">
        <v>6</v>
      </c>
      <c r="I26" s="41" t="s">
        <v>37</v>
      </c>
      <c r="J26" s="8">
        <v>100</v>
      </c>
      <c r="K26" s="9"/>
      <c r="L26" s="10">
        <f>'04-05'!$K26+('04-05'!$J26/90)</f>
        <v>1.1111111111111112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33</v>
      </c>
      <c r="S26" s="16">
        <f t="shared" si="5"/>
        <v>3300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3030</v>
      </c>
      <c r="G27" s="7"/>
      <c r="H27" s="7" t="s">
        <v>6</v>
      </c>
      <c r="I27" s="2" t="s">
        <v>375</v>
      </c>
      <c r="J27" s="8"/>
      <c r="K27" s="9">
        <v>15</v>
      </c>
      <c r="L27" s="10">
        <f>'04-05'!$K27+('04-05'!$J27/90)</f>
        <v>15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3495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1224</v>
      </c>
      <c r="D28" s="1"/>
      <c r="E28" s="1"/>
      <c r="F28" s="1"/>
      <c r="G28" s="1"/>
      <c r="H28" s="7" t="s">
        <v>6</v>
      </c>
      <c r="I28" s="2" t="s">
        <v>90</v>
      </c>
      <c r="J28" s="8">
        <v>-135</v>
      </c>
      <c r="K28" s="9">
        <v>15</v>
      </c>
      <c r="L28" s="10">
        <f>'04-05'!$K28+('04-05'!$J28/90)</f>
        <v>13.5</v>
      </c>
      <c r="M28" s="3"/>
      <c r="N28" s="12" t="s">
        <v>11</v>
      </c>
      <c r="O28" s="12"/>
      <c r="P28" s="6">
        <f>SUM(P22:P27)</f>
        <v>2533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-6800</v>
      </c>
      <c r="G29" s="1"/>
      <c r="H29" s="7" t="s">
        <v>6</v>
      </c>
      <c r="I29" s="2" t="s">
        <v>16</v>
      </c>
      <c r="J29" s="8"/>
      <c r="K29" s="9">
        <v>30</v>
      </c>
      <c r="L29" s="10">
        <f>'04-05'!$K29+('04-05'!$J29/90)</f>
        <v>30</v>
      </c>
      <c r="M29" s="3"/>
      <c r="N29" s="1"/>
      <c r="O29" s="1"/>
      <c r="P29" s="18"/>
      <c r="Q29" s="237" t="s">
        <v>21</v>
      </c>
      <c r="R29" s="238"/>
      <c r="S29" s="17">
        <f>SUM('04-05'!$J$22:$J$105)</f>
        <v>-1510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-561</v>
      </c>
      <c r="D30" s="1"/>
      <c r="E30" s="1"/>
      <c r="F30" s="8"/>
      <c r="G30" s="1"/>
      <c r="H30" s="7" t="s">
        <v>6</v>
      </c>
      <c r="I30" s="40" t="s">
        <v>108</v>
      </c>
      <c r="J30" s="8">
        <v>800</v>
      </c>
      <c r="K30" s="9">
        <v>20</v>
      </c>
      <c r="L30" s="10">
        <f>'04-05'!$K30+('04-05'!$J30/90)</f>
        <v>28.888888888888889</v>
      </c>
      <c r="M30" s="3"/>
      <c r="N30" s="237" t="s">
        <v>23</v>
      </c>
      <c r="O30" s="238"/>
      <c r="P30" s="6">
        <f>SUM('04-05'!$K$22:$K$105)</f>
        <v>-239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400</v>
      </c>
      <c r="G31" s="1"/>
      <c r="H31" s="7" t="s">
        <v>40</v>
      </c>
      <c r="I31" s="40" t="s">
        <v>95</v>
      </c>
      <c r="J31" s="8"/>
      <c r="K31" s="9">
        <v>-300</v>
      </c>
      <c r="L31" s="10">
        <f>'04-05'!$K31+('04-05'!$J31/90)</f>
        <v>-300</v>
      </c>
      <c r="M31" s="3"/>
      <c r="N31" s="1"/>
      <c r="O31" s="1"/>
      <c r="P31" s="18"/>
      <c r="Q31" s="12" t="s">
        <v>25</v>
      </c>
      <c r="R31" s="12"/>
      <c r="S31" s="17">
        <f>S27-S29-F27</f>
        <v>1975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-10</v>
      </c>
      <c r="D32" s="1"/>
      <c r="E32" s="1"/>
      <c r="F32" s="1"/>
      <c r="G32" s="1"/>
      <c r="H32" s="7" t="s">
        <v>6</v>
      </c>
      <c r="I32" s="40" t="s">
        <v>1188</v>
      </c>
      <c r="J32" s="8"/>
      <c r="K32" s="9">
        <v>4</v>
      </c>
      <c r="L32" s="10">
        <f>'04-05'!$K32+('04-05'!$J32/90)</f>
        <v>4</v>
      </c>
      <c r="M32" s="3"/>
      <c r="N32" s="12" t="s">
        <v>25</v>
      </c>
      <c r="O32" s="12"/>
      <c r="P32" s="6">
        <f>P28-P30-C28</f>
        <v>1548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275</v>
      </c>
      <c r="J33" s="8"/>
      <c r="K33" s="9">
        <v>6</v>
      </c>
      <c r="L33" s="10">
        <f>'04-05'!$K33+('04-05'!$J33/90)</f>
        <v>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/>
      <c r="J34" s="8">
        <v>300</v>
      </c>
      <c r="K34" s="9"/>
      <c r="L34" s="10">
        <f>'04-05'!$K34+('04-05'!$J34/90)</f>
        <v>3.3333333333333335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/>
      <c r="J35" s="8"/>
      <c r="K35" s="9">
        <v>15</v>
      </c>
      <c r="L35" s="10">
        <f>'04-05'!$K35+('04-05'!$J35/90)</f>
        <v>15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/>
      <c r="J36" s="8"/>
      <c r="K36" s="9">
        <v>5</v>
      </c>
      <c r="L36" s="10">
        <f>'04-05'!$K36+('04-05'!$J36/90)</f>
        <v>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103</v>
      </c>
      <c r="J37" s="8">
        <v>-50</v>
      </c>
      <c r="K37" s="9">
        <v>5</v>
      </c>
      <c r="L37" s="10">
        <f>'04-05'!$K37+('04-05'!$J37/90)</f>
        <v>4.4444444444444446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1189</v>
      </c>
      <c r="J38" s="8"/>
      <c r="K38" s="9">
        <v>10</v>
      </c>
      <c r="L38" s="10">
        <f>'04-05'!$K38+('04-05'!$J38/90)</f>
        <v>10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1190</v>
      </c>
      <c r="J39" s="8"/>
      <c r="K39" s="9">
        <v>12</v>
      </c>
      <c r="L39" s="10">
        <f>'04-05'!$K39+('04-05'!$J39/90)</f>
        <v>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658</v>
      </c>
      <c r="J40" s="8"/>
      <c r="K40" s="9">
        <v>90</v>
      </c>
      <c r="L40" s="10">
        <f>'04-05'!$K40+('04-05'!$J40/90)</f>
        <v>90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1191</v>
      </c>
      <c r="J41" s="8">
        <v>-300</v>
      </c>
      <c r="K41" s="9">
        <v>10</v>
      </c>
      <c r="L41" s="10">
        <f>'04-05'!$K41+('04-05'!$J41/90)</f>
        <v>6.6666666666666661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154</v>
      </c>
      <c r="J42" s="8">
        <v>30</v>
      </c>
      <c r="K42" s="9"/>
      <c r="L42" s="10">
        <f>'04-05'!$K42+('04-05'!$J42/90)</f>
        <v>0.33333333333333331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10</v>
      </c>
      <c r="L43" s="10">
        <f>'04-05'!$K43+('04-05'!$J43/90)</f>
        <v>10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1192</v>
      </c>
      <c r="J44" s="8"/>
      <c r="K44" s="9">
        <v>15</v>
      </c>
      <c r="L44" s="10">
        <f>'04-05'!$K44+('04-05'!$J44/90)</f>
        <v>15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1193</v>
      </c>
      <c r="J45" s="8">
        <v>90</v>
      </c>
      <c r="K45" s="9">
        <v>10</v>
      </c>
      <c r="L45" s="10">
        <f>'04-05'!$K45+('04-05'!$J45/90)</f>
        <v>11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1194</v>
      </c>
      <c r="J46" s="8">
        <v>580</v>
      </c>
      <c r="K46" s="9"/>
      <c r="L46" s="10">
        <f>'04-05'!$K46+('04-05'!$J46/90)</f>
        <v>6.4444444444444446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227</v>
      </c>
      <c r="J47" s="8">
        <v>50</v>
      </c>
      <c r="K47" s="9">
        <v>16</v>
      </c>
      <c r="L47" s="10">
        <f>'04-05'!$K47+('04-05'!$J47/90)</f>
        <v>16.555555555555557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363</v>
      </c>
      <c r="J48" s="8"/>
      <c r="K48" s="9">
        <v>150</v>
      </c>
      <c r="L48" s="10">
        <f>'04-05'!$K48+('04-05'!$J48/90)</f>
        <v>150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76</v>
      </c>
      <c r="J49" s="8">
        <v>180</v>
      </c>
      <c r="K49" s="9"/>
      <c r="L49" s="10">
        <f>'04-05'!$K49+('04-05'!$J49/90)</f>
        <v>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90</v>
      </c>
      <c r="J50" s="8"/>
      <c r="K50" s="9">
        <v>29</v>
      </c>
      <c r="L50" s="10">
        <f>'04-05'!$K50+('04-05'!$J50/90)</f>
        <v>29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28</v>
      </c>
      <c r="I51" s="40" t="s">
        <v>648</v>
      </c>
      <c r="J51" s="8">
        <v>-2000</v>
      </c>
      <c r="K51" s="9"/>
      <c r="L51" s="10">
        <f>'04-05'!$K51+('04-05'!$J51/90)</f>
        <v>-22.222222222222221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1195</v>
      </c>
      <c r="J52" s="8">
        <v>-360</v>
      </c>
      <c r="K52" s="9">
        <v>10</v>
      </c>
      <c r="L52" s="10">
        <f>'04-05'!$K52+('04-05'!$J52/90)</f>
        <v>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1196</v>
      </c>
      <c r="J53" s="8"/>
      <c r="K53" s="9">
        <v>26</v>
      </c>
      <c r="L53" s="10">
        <f>'04-05'!$K53+('04-05'!$J53/90)</f>
        <v>26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389</v>
      </c>
      <c r="J54" s="8">
        <v>-175</v>
      </c>
      <c r="K54" s="9">
        <v>5</v>
      </c>
      <c r="L54" s="10">
        <f>'04-05'!$K54+('04-05'!$J54/90)</f>
        <v>3.0555555555555554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962</v>
      </c>
      <c r="J55" s="8"/>
      <c r="K55" s="9">
        <v>200</v>
      </c>
      <c r="L55" s="10">
        <f>'04-05'!$K55+('04-05'!$J55/90)</f>
        <v>200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777</v>
      </c>
      <c r="J56" s="8"/>
      <c r="K56" s="9">
        <v>8</v>
      </c>
      <c r="L56" s="10">
        <f>'04-05'!$K56+('04-05'!$J56/90)</f>
        <v>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316</v>
      </c>
      <c r="J57" s="8"/>
      <c r="K57" s="9">
        <v>164</v>
      </c>
      <c r="L57" s="10">
        <f>'04-05'!$K57+('04-05'!$J57/90)</f>
        <v>164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1197</v>
      </c>
      <c r="J58" s="8">
        <v>-360</v>
      </c>
      <c r="K58" s="9">
        <v>190</v>
      </c>
      <c r="L58" s="10">
        <f>'04-05'!$K58+('04-05'!$J58/90)</f>
        <v>186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1198</v>
      </c>
      <c r="J59" s="8"/>
      <c r="K59" s="9">
        <v>132</v>
      </c>
      <c r="L59" s="10">
        <f>'04-05'!$K59+('04-05'!$J59/90)</f>
        <v>132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917</v>
      </c>
      <c r="J60" s="8">
        <v>320</v>
      </c>
      <c r="K60" s="9"/>
      <c r="L60" s="10">
        <f>'04-05'!$K60+('04-05'!$J60/90)</f>
        <v>3.5555555555555554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121</v>
      </c>
      <c r="J61" s="8">
        <v>90</v>
      </c>
      <c r="K61" s="9"/>
      <c r="L61" s="10">
        <f>'04-05'!$K61+('04-05'!$J61/90)</f>
        <v>1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123</v>
      </c>
      <c r="J62" s="8">
        <v>-45</v>
      </c>
      <c r="K62" s="9">
        <v>5</v>
      </c>
      <c r="L62" s="10">
        <f>'04-05'!$K62+('04-05'!$J62/90)</f>
        <v>4.5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-50</v>
      </c>
      <c r="K63" s="9">
        <v>10</v>
      </c>
      <c r="L63" s="10">
        <f>'04-05'!$K63+('04-05'!$J63/90)</f>
        <v>9.4444444444444446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16</v>
      </c>
      <c r="J64" s="8">
        <v>-135</v>
      </c>
      <c r="K64" s="9">
        <v>10</v>
      </c>
      <c r="L64" s="10">
        <f>'04-05'!$K64+('04-05'!$J64/90)</f>
        <v>8.5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1199</v>
      </c>
      <c r="J65" s="35"/>
      <c r="K65" s="36">
        <v>200</v>
      </c>
      <c r="L65" s="37">
        <f>'04-05'!$K65+('04-05'!$J65/90)</f>
        <v>200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1200</v>
      </c>
      <c r="J66" s="38">
        <v>70</v>
      </c>
      <c r="K66" s="39">
        <v>10</v>
      </c>
      <c r="L66" s="37">
        <f>'04-05'!$K66+('04-05'!$J66/90)</f>
        <v>10.777777777777779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800</v>
      </c>
      <c r="J67" s="35">
        <v>120</v>
      </c>
      <c r="K67" s="36"/>
      <c r="L67" s="37">
        <f>'04-05'!$K67+('04-05'!$J67/90)</f>
        <v>1.3333333333333333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</v>
      </c>
      <c r="J68" s="38">
        <v>900</v>
      </c>
      <c r="K68" s="39"/>
      <c r="L68" s="37">
        <f>'04-05'!$K68+('04-05'!$J68/90)</f>
        <v>10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694</v>
      </c>
      <c r="J69" s="35">
        <v>180</v>
      </c>
      <c r="K69" s="36">
        <v>5</v>
      </c>
      <c r="L69" s="37">
        <f>'04-05'!$K69+('04-05'!$J69/90)</f>
        <v>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295</v>
      </c>
      <c r="J70" s="35"/>
      <c r="K70" s="36">
        <v>10</v>
      </c>
      <c r="L70" s="37">
        <f>'04-05'!$K70+('04-05'!$J70/90)</f>
        <v>10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65</v>
      </c>
      <c r="L71" s="10">
        <f>'04-05'!$K71+('04-05'!$J71/90)</f>
        <v>65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410</v>
      </c>
      <c r="J72" s="8">
        <v>180</v>
      </c>
      <c r="K72" s="9"/>
      <c r="L72" s="10">
        <f>'04-05'!$K72+('04-05'!$J72/90)</f>
        <v>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389</v>
      </c>
      <c r="J73" s="8">
        <v>-450</v>
      </c>
      <c r="K73" s="9">
        <v>19</v>
      </c>
      <c r="L73" s="10">
        <f>'04-05'!$K73+('04-05'!$J73/90)</f>
        <v>14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-150</v>
      </c>
      <c r="K74" s="9">
        <v>5</v>
      </c>
      <c r="L74" s="10">
        <f>'04-05'!$K74+('04-05'!$J74/90)</f>
        <v>3.333333333333333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100</v>
      </c>
      <c r="K75" s="9">
        <v>10</v>
      </c>
      <c r="L75" s="10">
        <f>'04-05'!$K75+('04-05'!$J75/90)</f>
        <v>11.111111111111111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360</v>
      </c>
      <c r="J76" s="8">
        <v>700</v>
      </c>
      <c r="K76" s="9"/>
      <c r="L76" s="10">
        <f>'04-05'!$K76+('04-05'!$J76/90)</f>
        <v>7.7777777777777777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56</v>
      </c>
      <c r="J77" s="8">
        <v>200</v>
      </c>
      <c r="K77" s="9">
        <v>52</v>
      </c>
      <c r="L77" s="10">
        <f>'04-05'!$K77+('04-05'!$J77/90)</f>
        <v>54.222222222222221</v>
      </c>
      <c r="M77" s="3"/>
      <c r="N77" s="45" t="s">
        <v>118</v>
      </c>
      <c r="O77" s="9"/>
      <c r="P77" s="6">
        <v>2533</v>
      </c>
      <c r="Q77" s="9"/>
      <c r="R77" s="9"/>
      <c r="S77" s="17">
        <v>3495</v>
      </c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50</v>
      </c>
      <c r="K78" s="9"/>
      <c r="L78" s="10">
        <f>'04-05'!$K78+('04-05'!$J78/90)</f>
        <v>0.55555555555555558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/>
      <c r="J79" s="8"/>
      <c r="K79" s="9">
        <v>-213</v>
      </c>
      <c r="L79" s="10">
        <f>'04-05'!$K79+('04-05'!$J79/90)</f>
        <v>-213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1201</v>
      </c>
      <c r="J80" s="8">
        <v>-50</v>
      </c>
      <c r="K80" s="9">
        <v>210</v>
      </c>
      <c r="L80" s="10">
        <f>'04-05'!$K80+('04-05'!$J80/90)</f>
        <v>209.44444444444446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647</v>
      </c>
      <c r="J81" s="8"/>
      <c r="K81" s="9">
        <v>45</v>
      </c>
      <c r="L81" s="10">
        <f>'04-05'!$K81+('04-05'!$J81/90)</f>
        <v>45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35</v>
      </c>
      <c r="L82" s="10">
        <f>'04-05'!$K82+('04-05'!$J82/90)</f>
        <v>35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170</v>
      </c>
      <c r="K83" s="9"/>
      <c r="L83" s="10">
        <f>'04-05'!$K83+('04-05'!$J83/90)</f>
        <v>1.8888888888888888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10</v>
      </c>
      <c r="L84" s="10">
        <f>'04-05'!$K84+('04-05'!$J84/90)</f>
        <v>10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1202</v>
      </c>
      <c r="J85" s="8"/>
      <c r="K85" s="9">
        <v>-430</v>
      </c>
      <c r="L85" s="10">
        <f>'04-05'!$K85+('04-05'!$J85/90)</f>
        <v>-430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-50</v>
      </c>
      <c r="K86" s="9">
        <v>5</v>
      </c>
      <c r="L86" s="10">
        <f>'04-05'!$K86+('04-05'!$J86/90)</f>
        <v>4.4444444444444446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-310</v>
      </c>
      <c r="K87" s="9">
        <v>20</v>
      </c>
      <c r="L87" s="10">
        <f>'04-05'!$K87+('04-05'!$J87/90)</f>
        <v>16.555555555555557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-270</v>
      </c>
      <c r="K88" s="9">
        <v>15</v>
      </c>
      <c r="L88" s="10">
        <f>'04-05'!$K88+('04-05'!$J88/90)</f>
        <v>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-270</v>
      </c>
      <c r="K89" s="9">
        <v>30</v>
      </c>
      <c r="L89" s="10">
        <f>'04-05'!$K89+('04-05'!$J89/90)</f>
        <v>27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43" t="s">
        <v>40</v>
      </c>
      <c r="I90" s="40" t="s">
        <v>57</v>
      </c>
      <c r="J90" s="8">
        <v>90</v>
      </c>
      <c r="K90" s="9"/>
      <c r="L90" s="10">
        <f>'04-05'!$K90+('04-05'!$J90/90)</f>
        <v>1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55</v>
      </c>
      <c r="L91" s="10">
        <f>'04-05'!$K91+('04-05'!$J91/90)</f>
        <v>55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-100</v>
      </c>
      <c r="K92" s="9">
        <v>10</v>
      </c>
      <c r="L92" s="10">
        <f>'04-05'!$K92+('04-05'!$J92/90)</f>
        <v>8.8888888888888893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588</v>
      </c>
      <c r="J93" s="8">
        <v>100</v>
      </c>
      <c r="K93" s="9"/>
      <c r="L93" s="10">
        <f>'04-05'!$K93+('04-05'!$J93/90)</f>
        <v>1.1111111111111112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333</v>
      </c>
      <c r="J94" s="8">
        <v>-100</v>
      </c>
      <c r="K94" s="9">
        <v>225</v>
      </c>
      <c r="L94" s="10">
        <f>'04-05'!$K94+('04-05'!$J94/90)</f>
        <v>223.88888888888889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50</v>
      </c>
      <c r="K95" s="9"/>
      <c r="L95" s="10">
        <f>'04-05'!$K95+('04-05'!$J95/90)</f>
        <v>0.55555555555555558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43</v>
      </c>
      <c r="J96" s="8"/>
      <c r="K96" s="9">
        <v>-40</v>
      </c>
      <c r="L96" s="10">
        <f>'04-05'!$K96+('04-05'!$J96/90)</f>
        <v>-40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40" t="s">
        <v>57</v>
      </c>
      <c r="J97" s="8"/>
      <c r="K97" s="9">
        <v>40</v>
      </c>
      <c r="L97" s="10">
        <f>'04-05'!$K97+('04-05'!$J97/90)</f>
        <v>40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-240</v>
      </c>
      <c r="K98" s="9"/>
      <c r="L98" s="10">
        <f>'04-05'!$K98+('04-05'!$J98/90)</f>
        <v>-2.6666666666666665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997</v>
      </c>
      <c r="J99" s="8">
        <v>-200</v>
      </c>
      <c r="K99" s="9">
        <v>405</v>
      </c>
      <c r="L99" s="10">
        <f>'04-05'!$K99+('04-05'!$J99/90)</f>
        <v>402.77777777777777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95</v>
      </c>
      <c r="J100" s="8"/>
      <c r="K100" s="9">
        <v>-2400</v>
      </c>
      <c r="L100" s="10">
        <f>'04-05'!$K100+('04-05'!$J100/90)</f>
        <v>-2400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56</v>
      </c>
      <c r="J101" s="8">
        <v>-845</v>
      </c>
      <c r="K101" s="9">
        <v>430</v>
      </c>
      <c r="L101" s="10">
        <f>'04-05'!$K101+('04-05'!$J101/90)</f>
        <v>420.61111111111109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/>
      <c r="L102" s="10">
        <f>'04-05'!$K102+('04-05'!$J102/90)</f>
        <v>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/>
      <c r="L103" s="10">
        <f>'04-05'!$K103+('04-05'!$J103/90)</f>
        <v>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/>
      <c r="L104" s="10">
        <f>'04-05'!$K104+('04-05'!$J104/90)</f>
        <v>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'04-05'!$K105+('04-05'!$J105/90)</f>
        <v>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05 H3:H18" xr:uid="{D1E4DE15-3D81-499B-B1A8-CBCE7434AD9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237D-02E0-45DA-90F7-1EBA04CBA091}">
  <sheetPr codeName="Sheet33">
    <pageSetUpPr fitToPage="1"/>
  </sheetPr>
  <dimension ref="A1:Z112"/>
  <sheetViews>
    <sheetView rightToLeft="1" topLeftCell="A101" workbookViewId="0">
      <selection activeCell="A112" sqref="A11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-150</v>
      </c>
      <c r="K1" s="3">
        <f t="shared" si="0"/>
        <v>395</v>
      </c>
      <c r="L1" s="3">
        <f t="shared" si="0"/>
        <v>393.33333333333331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776</v>
      </c>
      <c r="J3" s="8">
        <v>-300</v>
      </c>
      <c r="K3" s="9">
        <v>120</v>
      </c>
      <c r="L3" s="10">
        <f t="shared" ref="L3:L18" si="1">K3+(J3/90)</f>
        <v>116.66666666666667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8">
        <v>-400</v>
      </c>
      <c r="K4" s="9"/>
      <c r="L4" s="10">
        <f t="shared" si="1"/>
        <v>-4.4444444444444446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209</v>
      </c>
      <c r="J5" s="8">
        <v>450</v>
      </c>
      <c r="K5" s="9"/>
      <c r="L5" s="10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171</v>
      </c>
      <c r="J6" s="8"/>
      <c r="K6" s="9">
        <v>150</v>
      </c>
      <c r="L6" s="10">
        <f t="shared" si="1"/>
        <v>150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645</v>
      </c>
      <c r="J7" s="8">
        <v>100</v>
      </c>
      <c r="K7" s="9"/>
      <c r="L7" s="10">
        <f t="shared" si="1"/>
        <v>1.1111111111111112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1205</v>
      </c>
      <c r="J8" s="8"/>
      <c r="K8" s="9">
        <v>125</v>
      </c>
      <c r="L8" s="10">
        <f t="shared" si="1"/>
        <v>125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1182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SUM('05-05'!$J$22:$J$112)</f>
        <v>1055</v>
      </c>
      <c r="K20" s="3">
        <f>SUM('05-05'!$K$22:$K$112)</f>
        <v>-439</v>
      </c>
      <c r="L20" s="3">
        <f>SUM('05-05'!$L$22:$L$112)</f>
        <v>-427.277777777778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1206</v>
      </c>
      <c r="J22" s="8">
        <v>70</v>
      </c>
      <c r="K22" s="9"/>
      <c r="L22" s="10">
        <f>'05-05'!$K22+('05-05'!$J22/90)</f>
        <v>0.77777777777777779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6</v>
      </c>
      <c r="F23" s="16">
        <f t="shared" si="3"/>
        <v>60</v>
      </c>
      <c r="G23" s="7"/>
      <c r="H23" s="7" t="s">
        <v>28</v>
      </c>
      <c r="I23" s="40" t="s">
        <v>1207</v>
      </c>
      <c r="J23" s="8">
        <v>840</v>
      </c>
      <c r="K23" s="9">
        <v>-20</v>
      </c>
      <c r="L23" s="10">
        <f>'05-05'!$K23+('05-05'!$J23/90)</f>
        <v>-10.666666666666666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49</v>
      </c>
      <c r="S23" s="16">
        <f t="shared" si="5"/>
        <v>490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81</v>
      </c>
      <c r="C24" s="14">
        <f t="shared" si="2"/>
        <v>810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2" t="s">
        <v>1208</v>
      </c>
      <c r="J24" s="8"/>
      <c r="K24" s="9">
        <v>20</v>
      </c>
      <c r="L24" s="10">
        <f>'05-05'!$K24+('05-05'!$J24/90)</f>
        <v>20</v>
      </c>
      <c r="M24" s="3"/>
      <c r="N24" s="13">
        <v>10</v>
      </c>
      <c r="O24" s="1">
        <v>89</v>
      </c>
      <c r="P24" s="14">
        <f t="shared" si="4"/>
        <v>890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132</v>
      </c>
      <c r="J25" s="8"/>
      <c r="K25" s="9">
        <v>5</v>
      </c>
      <c r="L25" s="10">
        <f>'05-05'!$K25+('05-05'!$J25/90)</f>
        <v>5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12</v>
      </c>
      <c r="F26" s="16">
        <f t="shared" si="3"/>
        <v>1200</v>
      </c>
      <c r="G26" s="7"/>
      <c r="H26" s="7" t="s">
        <v>6</v>
      </c>
      <c r="I26" s="41" t="s">
        <v>1082</v>
      </c>
      <c r="J26" s="8">
        <v>-270</v>
      </c>
      <c r="K26" s="9">
        <v>25</v>
      </c>
      <c r="L26" s="10">
        <f>'05-05'!$K26+('05-05'!$J26/90)</f>
        <v>22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26</v>
      </c>
      <c r="S26" s="16">
        <f t="shared" si="5"/>
        <v>2600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1370</v>
      </c>
      <c r="G27" s="7"/>
      <c r="H27" s="7" t="s">
        <v>6</v>
      </c>
      <c r="I27" s="2"/>
      <c r="J27" s="8"/>
      <c r="K27" s="9">
        <v>30</v>
      </c>
      <c r="L27" s="10">
        <f>'05-05'!$K27+('05-05'!$J27/90)</f>
        <v>30</v>
      </c>
      <c r="M27" s="3"/>
      <c r="N27" s="13">
        <v>100</v>
      </c>
      <c r="O27" s="1">
        <v>21</v>
      </c>
      <c r="P27" s="14">
        <f t="shared" si="4"/>
        <v>2100</v>
      </c>
      <c r="Q27" s="12" t="s">
        <v>11</v>
      </c>
      <c r="R27" s="12"/>
      <c r="S27" s="17">
        <f>SUM(S22:S26)</f>
        <v>3215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1380</v>
      </c>
      <c r="D28" s="1"/>
      <c r="E28" s="1"/>
      <c r="F28" s="1"/>
      <c r="G28" s="1"/>
      <c r="H28" s="7" t="s">
        <v>6</v>
      </c>
      <c r="I28" s="2" t="s">
        <v>1209</v>
      </c>
      <c r="J28" s="8">
        <v>-270</v>
      </c>
      <c r="K28" s="9">
        <v>10</v>
      </c>
      <c r="L28" s="10">
        <f>'05-05'!$K28+('05-05'!$J28/90)</f>
        <v>7</v>
      </c>
      <c r="M28" s="3"/>
      <c r="N28" s="12" t="s">
        <v>11</v>
      </c>
      <c r="O28" s="12"/>
      <c r="P28" s="6">
        <f>SUM(P22:P27)</f>
        <v>3141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-1660</v>
      </c>
      <c r="G29" s="1"/>
      <c r="H29" s="7" t="s">
        <v>6</v>
      </c>
      <c r="I29" s="2"/>
      <c r="J29" s="8">
        <v>200</v>
      </c>
      <c r="K29" s="9"/>
      <c r="L29" s="10">
        <f>'05-05'!$K29+('05-05'!$J29/90)</f>
        <v>2.2222222222222223</v>
      </c>
      <c r="M29" s="3"/>
      <c r="N29" s="1"/>
      <c r="O29" s="1"/>
      <c r="P29" s="18"/>
      <c r="Q29" s="237" t="s">
        <v>21</v>
      </c>
      <c r="R29" s="238"/>
      <c r="S29" s="17">
        <f>SUM('05-05'!$J$22:$J$112)</f>
        <v>1055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156</v>
      </c>
      <c r="D30" s="1"/>
      <c r="E30" s="1"/>
      <c r="F30" s="8"/>
      <c r="G30" s="1"/>
      <c r="H30" s="7" t="s">
        <v>6</v>
      </c>
      <c r="I30" s="40"/>
      <c r="J30" s="8">
        <v>350</v>
      </c>
      <c r="K30" s="9">
        <v>20</v>
      </c>
      <c r="L30" s="10">
        <f>'05-05'!$K30+('05-05'!$J30/90)</f>
        <v>23.888888888888889</v>
      </c>
      <c r="M30" s="3"/>
      <c r="N30" s="237" t="s">
        <v>23</v>
      </c>
      <c r="O30" s="238"/>
      <c r="P30" s="6">
        <f>SUM('05-05'!$K$22:$K$112)</f>
        <v>-439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493</v>
      </c>
      <c r="J31" s="8">
        <v>-100</v>
      </c>
      <c r="K31" s="9">
        <v>5</v>
      </c>
      <c r="L31" s="10">
        <f>'05-05'!$K31+('05-05'!$J31/90)</f>
        <v>3.8888888888888888</v>
      </c>
      <c r="M31" s="3"/>
      <c r="N31" s="1"/>
      <c r="O31" s="1"/>
      <c r="P31" s="18"/>
      <c r="Q31" s="12" t="s">
        <v>25</v>
      </c>
      <c r="R31" s="12"/>
      <c r="S31" s="17">
        <f>S27-S29-F27</f>
        <v>790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275</v>
      </c>
      <c r="J32" s="8"/>
      <c r="K32" s="9">
        <v>15</v>
      </c>
      <c r="L32" s="10">
        <f>'05-05'!$K32+('05-05'!$J32/90)</f>
        <v>15</v>
      </c>
      <c r="M32" s="3"/>
      <c r="N32" s="12" t="s">
        <v>25</v>
      </c>
      <c r="O32" s="12"/>
      <c r="P32" s="6">
        <f>P28-P30-C28</f>
        <v>2200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1210</v>
      </c>
      <c r="J33" s="8"/>
      <c r="K33" s="9">
        <v>500</v>
      </c>
      <c r="L33" s="10">
        <f>'05-05'!$K33+('05-05'!$J33/90)</f>
        <v>500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363</v>
      </c>
      <c r="J34" s="8">
        <v>-200</v>
      </c>
      <c r="K34" s="9">
        <v>10</v>
      </c>
      <c r="L34" s="10">
        <f>'05-05'!$K34+('05-05'!$J34/90)</f>
        <v>7.7777777777777777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829</v>
      </c>
      <c r="J35" s="8">
        <v>350</v>
      </c>
      <c r="K35" s="9"/>
      <c r="L35" s="10">
        <f>'05-05'!$K35+('05-05'!$J35/90)</f>
        <v>3.8888888888888888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1211</v>
      </c>
      <c r="J36" s="8"/>
      <c r="K36" s="9">
        <v>150</v>
      </c>
      <c r="L36" s="10">
        <f>'05-05'!$K36+('05-05'!$J36/90)</f>
        <v>150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673</v>
      </c>
      <c r="J37" s="8">
        <v>-200</v>
      </c>
      <c r="K37" s="9">
        <v>15</v>
      </c>
      <c r="L37" s="10">
        <f>'05-05'!$K37+('05-05'!$J37/90)</f>
        <v>12.777777777777779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 t="s">
        <v>684</v>
      </c>
      <c r="J38" s="8">
        <v>-130</v>
      </c>
      <c r="K38" s="9">
        <v>10</v>
      </c>
      <c r="L38" s="10">
        <f>'05-05'!$K38+('05-05'!$J38/90)</f>
        <v>8.5555555555555554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1212</v>
      </c>
      <c r="J39" s="8">
        <v>-270</v>
      </c>
      <c r="K39" s="9">
        <v>10</v>
      </c>
      <c r="L39" s="10">
        <f>'05-05'!$K39+('05-05'!$J39/90)</f>
        <v>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1213</v>
      </c>
      <c r="J40" s="8">
        <v>-270</v>
      </c>
      <c r="K40" s="9">
        <v>25</v>
      </c>
      <c r="L40" s="10">
        <f>'05-05'!$K40+('05-05'!$J40/90)</f>
        <v>22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1214</v>
      </c>
      <c r="J41" s="8">
        <v>500</v>
      </c>
      <c r="K41" s="9"/>
      <c r="L41" s="10">
        <f>'05-05'!$K41+('05-05'!$J41/90)</f>
        <v>5.5555555555555554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1215</v>
      </c>
      <c r="J42" s="8"/>
      <c r="K42" s="9">
        <v>45</v>
      </c>
      <c r="L42" s="10">
        <f>'05-05'!$K42+('05-05'!$J42/90)</f>
        <v>45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1216</v>
      </c>
      <c r="J43" s="8">
        <v>40</v>
      </c>
      <c r="K43" s="9"/>
      <c r="L43" s="10">
        <f>'05-05'!$K43+('05-05'!$J43/90)</f>
        <v>0.44444444444444442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470</v>
      </c>
      <c r="J44" s="8">
        <v>-750</v>
      </c>
      <c r="K44" s="9">
        <v>10</v>
      </c>
      <c r="L44" s="10">
        <f>'05-05'!$K44+('05-05'!$J44/90)</f>
        <v>1.6666666666666661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1217</v>
      </c>
      <c r="J45" s="8"/>
      <c r="K45" s="9">
        <v>230</v>
      </c>
      <c r="L45" s="10">
        <f>'05-05'!$K45+('05-05'!$J45/90)</f>
        <v>230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1218</v>
      </c>
      <c r="J46" s="8">
        <v>-100</v>
      </c>
      <c r="K46" s="9">
        <v>5</v>
      </c>
      <c r="L46" s="10">
        <f>'05-05'!$K46+('05-05'!$J46/90)</f>
        <v>3.8888888888888888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643</v>
      </c>
      <c r="J47" s="8">
        <v>-200</v>
      </c>
      <c r="K47" s="9">
        <v>110</v>
      </c>
      <c r="L47" s="10">
        <f>'05-05'!$K47+('05-05'!$J47/90)</f>
        <v>107.77777777777777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/>
      <c r="J48" s="8">
        <v>-100</v>
      </c>
      <c r="K48" s="9">
        <v>5</v>
      </c>
      <c r="L48" s="10">
        <f>'05-05'!$K48+('05-05'!$J48/90)</f>
        <v>3.8888888888888888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/>
      <c r="J49" s="8">
        <v>-50</v>
      </c>
      <c r="K49" s="9">
        <v>5</v>
      </c>
      <c r="L49" s="10">
        <f>'05-05'!$K49+('05-05'!$J49/90)</f>
        <v>4.4444444444444446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/>
      <c r="J50" s="8">
        <v>110</v>
      </c>
      <c r="K50" s="9"/>
      <c r="L50" s="10">
        <f>'05-05'!$K50+('05-05'!$J50/90)</f>
        <v>1.2222222222222223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1219</v>
      </c>
      <c r="J51" s="8">
        <v>230</v>
      </c>
      <c r="K51" s="9">
        <v>581</v>
      </c>
      <c r="L51" s="10">
        <f>'05-05'!$K51+('05-05'!$J51/90)</f>
        <v>583.55555555555554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1217</v>
      </c>
      <c r="J52" s="8"/>
      <c r="K52" s="9">
        <v>5</v>
      </c>
      <c r="L52" s="10">
        <f>'05-05'!$K52+('05-05'!$J52/90)</f>
        <v>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40" t="s">
        <v>57</v>
      </c>
      <c r="J53" s="8">
        <v>200</v>
      </c>
      <c r="K53" s="9">
        <v>5</v>
      </c>
      <c r="L53" s="10">
        <f>'05-05'!$K53+('05-05'!$J53/90)</f>
        <v>7.2222222222222223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1220</v>
      </c>
      <c r="J54" s="8">
        <v>-270</v>
      </c>
      <c r="K54" s="9">
        <v>50</v>
      </c>
      <c r="L54" s="10">
        <f>'05-05'!$K54+('05-05'!$J54/90)</f>
        <v>47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1221</v>
      </c>
      <c r="J55" s="8"/>
      <c r="K55" s="9">
        <v>33</v>
      </c>
      <c r="L55" s="10">
        <f>'05-05'!$K55+('05-05'!$J55/90)</f>
        <v>33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1222</v>
      </c>
      <c r="J56" s="8"/>
      <c r="K56" s="9">
        <v>100</v>
      </c>
      <c r="L56" s="10">
        <f>'05-05'!$K56+('05-05'!$J56/90)</f>
        <v>100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1222</v>
      </c>
      <c r="J57" s="8"/>
      <c r="K57" s="9">
        <v>660</v>
      </c>
      <c r="L57" s="10">
        <f>'05-05'!$K57+('05-05'!$J57/90)</f>
        <v>660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40" t="s">
        <v>95</v>
      </c>
      <c r="J58" s="8"/>
      <c r="K58" s="9">
        <v>-660</v>
      </c>
      <c r="L58" s="10">
        <f>'05-05'!$K58+('05-05'!$J58/90)</f>
        <v>-660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/>
      <c r="J59" s="8">
        <v>180</v>
      </c>
      <c r="K59" s="9"/>
      <c r="L59" s="10">
        <f>'05-05'!$K59+('05-05'!$J59/90)</f>
        <v>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46</v>
      </c>
      <c r="J60" s="8"/>
      <c r="K60" s="9">
        <v>10</v>
      </c>
      <c r="L60" s="10">
        <f>'05-05'!$K60+('05-05'!$J60/90)</f>
        <v>10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/>
      <c r="J61" s="8"/>
      <c r="K61" s="9">
        <v>-15</v>
      </c>
      <c r="L61" s="10">
        <f>'05-05'!$K61+('05-05'!$J61/90)</f>
        <v>-15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43" t="s">
        <v>40</v>
      </c>
      <c r="I62" s="40" t="s">
        <v>57</v>
      </c>
      <c r="J62" s="8"/>
      <c r="K62" s="9">
        <v>15</v>
      </c>
      <c r="L62" s="10">
        <f>'05-05'!$K62+('05-05'!$J62/90)</f>
        <v>15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957</v>
      </c>
      <c r="J63" s="8">
        <v>-350</v>
      </c>
      <c r="K63" s="9">
        <v>10</v>
      </c>
      <c r="L63" s="10">
        <f>'05-05'!$K63+('05-05'!$J63/90)</f>
        <v>6.1111111111111107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1223</v>
      </c>
      <c r="J64" s="8">
        <v>225</v>
      </c>
      <c r="K64" s="9"/>
      <c r="L64" s="10">
        <f>'05-05'!$K64+('05-05'!$J64/90)</f>
        <v>2.5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743</v>
      </c>
      <c r="J65" s="35">
        <v>250</v>
      </c>
      <c r="K65" s="36"/>
      <c r="L65" s="37">
        <f>'05-05'!$K65+('05-05'!$J65/90)</f>
        <v>2.7777777777777777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172</v>
      </c>
      <c r="J66" s="38">
        <v>300</v>
      </c>
      <c r="K66" s="39"/>
      <c r="L66" s="37">
        <f>'05-05'!$K66+('05-05'!$J66/90)</f>
        <v>3.3333333333333335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1224</v>
      </c>
      <c r="J67" s="35">
        <v>120</v>
      </c>
      <c r="K67" s="36"/>
      <c r="L67" s="37">
        <f>'05-05'!$K67+('05-05'!$J67/90)</f>
        <v>1.3333333333333333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300</v>
      </c>
      <c r="K68" s="39">
        <v>20</v>
      </c>
      <c r="L68" s="37">
        <f>'05-05'!$K68+('05-05'!$J68/90)</f>
        <v>23.333333333333332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1225</v>
      </c>
      <c r="J69" s="35">
        <v>-400</v>
      </c>
      <c r="K69" s="36"/>
      <c r="L69" s="37">
        <f>'05-05'!$K69+('05-05'!$J69/90)</f>
        <v>-4.4444444444444446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539</v>
      </c>
      <c r="J70" s="35"/>
      <c r="K70" s="36">
        <v>149</v>
      </c>
      <c r="L70" s="37">
        <f>'05-05'!$K70+('05-05'!$J70/90)</f>
        <v>149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40" t="s">
        <v>57</v>
      </c>
      <c r="J71" s="8"/>
      <c r="K71" s="9">
        <v>50</v>
      </c>
      <c r="L71" s="10">
        <f>'05-05'!$K71+('05-05'!$J71/90)</f>
        <v>50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400</v>
      </c>
      <c r="K72" s="9"/>
      <c r="L72" s="10">
        <f>'05-05'!$K72+('05-05'!$J72/90)</f>
        <v>4.4444444444444446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32</v>
      </c>
      <c r="J73" s="8">
        <v>200</v>
      </c>
      <c r="K73" s="9"/>
      <c r="L73" s="10">
        <f>'05-05'!$K73+('05-05'!$J73/90)</f>
        <v>2.2222222222222223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1226</v>
      </c>
      <c r="J74" s="8">
        <v>180</v>
      </c>
      <c r="K74" s="9">
        <v>60</v>
      </c>
      <c r="L74" s="10">
        <f>'05-05'!$K74+('05-05'!$J74/90)</f>
        <v>62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343</v>
      </c>
      <c r="J75" s="8">
        <v>-540</v>
      </c>
      <c r="K75" s="9">
        <v>10</v>
      </c>
      <c r="L75" s="10">
        <f>'05-05'!$K75+('05-05'!$J75/90)</f>
        <v>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103</v>
      </c>
      <c r="J76" s="8">
        <v>-400</v>
      </c>
      <c r="K76" s="9">
        <v>10</v>
      </c>
      <c r="L76" s="10">
        <f>'05-05'!$K76+('05-05'!$J76/90)</f>
        <v>5.5555555555555554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881</v>
      </c>
      <c r="J77" s="8">
        <v>200</v>
      </c>
      <c r="K77" s="9">
        <v>100</v>
      </c>
      <c r="L77" s="10">
        <f>'05-05'!$K77+('05-05'!$J77/90)</f>
        <v>102.22222222222223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366</v>
      </c>
      <c r="J78" s="8">
        <v>-450</v>
      </c>
      <c r="K78" s="9">
        <v>10</v>
      </c>
      <c r="L78" s="10">
        <f>'05-05'!$K78+('05-05'!$J78/90)</f>
        <v>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28</v>
      </c>
      <c r="I79" s="40" t="s">
        <v>1227</v>
      </c>
      <c r="J79" s="8"/>
      <c r="K79" s="9">
        <v>-250</v>
      </c>
      <c r="L79" s="10">
        <f>'05-05'!$K79+('05-05'!$J79/90)</f>
        <v>-250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980</v>
      </c>
      <c r="J80" s="8">
        <v>1440</v>
      </c>
      <c r="K80" s="9"/>
      <c r="L80" s="10">
        <f>'05-05'!$K80+('05-05'!$J80/90)</f>
        <v>16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1228</v>
      </c>
      <c r="J81" s="8">
        <v>-50</v>
      </c>
      <c r="K81" s="9">
        <v>10</v>
      </c>
      <c r="L81" s="10">
        <f>'05-05'!$K81+('05-05'!$J81/90)</f>
        <v>9.4444444444444446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1229</v>
      </c>
      <c r="J82" s="8">
        <v>500</v>
      </c>
      <c r="K82" s="9"/>
      <c r="L82" s="10">
        <f>'05-05'!$K82+('05-05'!$J82/90)</f>
        <v>5.5555555555555554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33</v>
      </c>
      <c r="J83" s="8">
        <v>200</v>
      </c>
      <c r="K83" s="9"/>
      <c r="L83" s="10">
        <f>'05-05'!$K83+('05-05'!$J83/90)</f>
        <v>2.2222222222222223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825</v>
      </c>
      <c r="J84" s="8"/>
      <c r="K84" s="9">
        <v>9</v>
      </c>
      <c r="L84" s="10">
        <f>'05-05'!$K84+('05-05'!$J84/90)</f>
        <v>9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275</v>
      </c>
      <c r="J85" s="8">
        <v>-540</v>
      </c>
      <c r="K85" s="9">
        <v>10</v>
      </c>
      <c r="L85" s="10">
        <f>'05-05'!$K85+('05-05'!$J85/90)</f>
        <v>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1230</v>
      </c>
      <c r="J86" s="8">
        <v>-450</v>
      </c>
      <c r="K86" s="9">
        <v>40</v>
      </c>
      <c r="L86" s="10">
        <f>'05-05'!$K86+('05-05'!$J86/90)</f>
        <v>35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1231</v>
      </c>
      <c r="J87" s="8">
        <v>700</v>
      </c>
      <c r="K87" s="9"/>
      <c r="L87" s="10">
        <f>'05-05'!$K87+('05-05'!$J87/90)</f>
        <v>7.7777777777777777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1232</v>
      </c>
      <c r="J88" s="8">
        <v>450</v>
      </c>
      <c r="K88" s="9"/>
      <c r="L88" s="10">
        <f>'05-05'!$K88+('05-05'!$J88/90)</f>
        <v>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116</v>
      </c>
      <c r="J89" s="8">
        <v>100</v>
      </c>
      <c r="K89" s="9"/>
      <c r="L89" s="10">
        <f>'05-05'!$K89+('05-05'!$J89/90)</f>
        <v>1.1111111111111112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13</v>
      </c>
      <c r="J90" s="8">
        <v>200</v>
      </c>
      <c r="K90" s="9"/>
      <c r="L90" s="10">
        <f>'05-05'!$K90+('05-05'!$J90/90)</f>
        <v>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-720</v>
      </c>
      <c r="K91" s="9">
        <v>10</v>
      </c>
      <c r="L91" s="10">
        <f>'05-05'!$K91+('05-05'!$J91/90)</f>
        <v>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40</v>
      </c>
      <c r="I92" s="40" t="s">
        <v>1233</v>
      </c>
      <c r="J92" s="8"/>
      <c r="K92" s="9">
        <v>-100</v>
      </c>
      <c r="L92" s="10">
        <f>'05-05'!$K92+('05-05'!$J92/90)</f>
        <v>-100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40" t="s">
        <v>1234</v>
      </c>
      <c r="J93" s="8"/>
      <c r="K93" s="9">
        <v>-300</v>
      </c>
      <c r="L93" s="10">
        <f>'05-05'!$K93+('05-05'!$J93/90)</f>
        <v>-300</v>
      </c>
      <c r="M93" s="3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56</v>
      </c>
      <c r="J94" s="8">
        <v>90</v>
      </c>
      <c r="K94" s="9">
        <v>-111</v>
      </c>
      <c r="L94" s="10">
        <f>'05-05'!$K94+('05-05'!$J94/90)</f>
        <v>-110</v>
      </c>
      <c r="M94" s="3"/>
      <c r="N94" s="45" t="s">
        <v>118</v>
      </c>
      <c r="O94" s="9"/>
      <c r="P94" s="6">
        <v>3141</v>
      </c>
      <c r="Q94" s="9"/>
      <c r="R94" s="9"/>
      <c r="S94" s="17">
        <v>3215</v>
      </c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847</v>
      </c>
      <c r="J95" s="8">
        <v>-80</v>
      </c>
      <c r="K95" s="9">
        <v>10</v>
      </c>
      <c r="L95" s="10">
        <f>'05-05'!$K95+('05-05'!$J95/90)</f>
        <v>9.1111111111111107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-660</v>
      </c>
      <c r="K96" s="9">
        <v>10</v>
      </c>
      <c r="L96" s="10">
        <f>'05-05'!$K96+('05-05'!$J96/90)</f>
        <v>2.666666666666667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-420</v>
      </c>
      <c r="K97" s="9">
        <v>5</v>
      </c>
      <c r="L97" s="10">
        <f>'05-05'!$K97+('05-05'!$J97/90)</f>
        <v>0.33333333333333304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404</v>
      </c>
      <c r="J98" s="8">
        <v>450</v>
      </c>
      <c r="K98" s="9"/>
      <c r="L98" s="10">
        <f>'05-05'!$K98+('05-05'!$J98/90)</f>
        <v>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1235</v>
      </c>
      <c r="J99" s="8"/>
      <c r="K99" s="9">
        <v>240</v>
      </c>
      <c r="L99" s="10">
        <f>'05-05'!$K99+('05-05'!$J99/90)</f>
        <v>240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300</v>
      </c>
      <c r="K100" s="9"/>
      <c r="L100" s="10">
        <f>'05-05'!$K100+('05-05'!$J100/90)</f>
        <v>3.3333333333333335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-50</v>
      </c>
      <c r="K101" s="9">
        <v>5</v>
      </c>
      <c r="L101" s="10">
        <f>'05-05'!$K101+('05-05'!$J101/90)</f>
        <v>4.4444444444444446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40" t="s">
        <v>95</v>
      </c>
      <c r="J102" s="8"/>
      <c r="K102" s="9">
        <v>-2500</v>
      </c>
      <c r="L102" s="10">
        <f>'05-05'!$K102+('05-05'!$J102/90)</f>
        <v>-2500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-130</v>
      </c>
      <c r="K103" s="9">
        <v>25</v>
      </c>
      <c r="L103" s="10">
        <f>'05-05'!$K103+('05-05'!$J103/90)</f>
        <v>23.555555555555557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229</v>
      </c>
      <c r="J104" s="8">
        <v>-150</v>
      </c>
      <c r="K104" s="9"/>
      <c r="L104" s="10">
        <f>'05-05'!$K104+('05-05'!$J104/90)</f>
        <v>-1.6666666666666667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-50</v>
      </c>
      <c r="K105" s="9">
        <v>5</v>
      </c>
      <c r="L105" s="10">
        <f>'05-05'!$K105+('05-05'!$J105/90)</f>
        <v>4.4444444444444446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'05-05'!$K106+('05-05'!$J106/90)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/>
      <c r="L107" s="10">
        <f>'05-05'!$K107+('05-05'!$J107/90)</f>
        <v>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/>
      <c r="L108" s="10">
        <f>'05-05'!$K108+('05-05'!$J108/90)</f>
        <v>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/>
      <c r="L109" s="10">
        <f>'05-05'!$K109+('05-05'!$J109/90)</f>
        <v>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/>
      <c r="L110" s="10">
        <f>'05-05'!$K110+('05-05'!$J110/90)</f>
        <v>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'05-05'!$K111+('05-05'!$J111/90)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'05-05'!$K112+('05-05'!$J112/90)</f>
        <v>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12 H3:H18" xr:uid="{09B0D27E-B91C-40C3-B527-310189154AC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739B-4ECC-4531-8C4C-066418D7CAF7}">
  <sheetPr codeName="Sheet34">
    <pageSetUpPr fitToPage="1"/>
  </sheetPr>
  <dimension ref="A1:Z140"/>
  <sheetViews>
    <sheetView rightToLeft="1" topLeftCell="A110" workbookViewId="0">
      <selection activeCell="J123" sqref="J12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-1595</v>
      </c>
      <c r="K1" s="3">
        <f t="shared" si="0"/>
        <v>181</v>
      </c>
      <c r="L1" s="3">
        <f t="shared" si="0"/>
        <v>163.2777777777778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371</v>
      </c>
      <c r="J3" s="8"/>
      <c r="K3" s="9">
        <v>1</v>
      </c>
      <c r="L3" s="10">
        <f t="shared" ref="L3:L18" si="1">K3+(J3/90)</f>
        <v>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154</v>
      </c>
      <c r="J4" s="8">
        <v>400</v>
      </c>
      <c r="K4" s="9"/>
      <c r="L4" s="10">
        <f t="shared" si="1"/>
        <v>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282</v>
      </c>
      <c r="J5" s="8"/>
      <c r="K5" s="9">
        <v>130</v>
      </c>
      <c r="L5" s="10">
        <f t="shared" si="1"/>
        <v>130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1237</v>
      </c>
      <c r="J6" s="8">
        <v>-450</v>
      </c>
      <c r="K6" s="9">
        <v>20</v>
      </c>
      <c r="L6" s="10">
        <f t="shared" si="1"/>
        <v>15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10</v>
      </c>
      <c r="L7" s="10">
        <f t="shared" si="1"/>
        <v>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747</v>
      </c>
      <c r="J8" s="8"/>
      <c r="K8" s="9">
        <v>6</v>
      </c>
      <c r="L8" s="10">
        <f t="shared" si="1"/>
        <v>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1238</v>
      </c>
      <c r="J9" s="8">
        <v>-630</v>
      </c>
      <c r="K9" s="9"/>
      <c r="L9" s="10">
        <f t="shared" si="1"/>
        <v>-7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-915</v>
      </c>
      <c r="K10" s="9">
        <v>14</v>
      </c>
      <c r="L10" s="10">
        <f t="shared" si="1"/>
        <v>3.8333333333333339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1204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SUM('06-05'!$J$22:$J$140)</f>
        <v>2005</v>
      </c>
      <c r="K20" s="3">
        <f>SUM('06-05'!$K$22:$K$140)</f>
        <v>-345</v>
      </c>
      <c r="L20" s="3">
        <f>SUM('06-05'!$L$22:$L$140)</f>
        <v>-322.72222222222217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4</v>
      </c>
      <c r="F22" s="16">
        <f t="shared" ref="F22:F26" si="3">D22*E22</f>
        <v>20</v>
      </c>
      <c r="G22" s="7"/>
      <c r="H22" s="7" t="s">
        <v>6</v>
      </c>
      <c r="I22" s="2" t="s">
        <v>275</v>
      </c>
      <c r="J22" s="8">
        <v>-540</v>
      </c>
      <c r="K22" s="9">
        <v>10</v>
      </c>
      <c r="L22" s="10">
        <f>'06-05'!$K22+('06-05'!$J22/90)</f>
        <v>4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11</v>
      </c>
      <c r="F23" s="16">
        <f t="shared" si="3"/>
        <v>110</v>
      </c>
      <c r="G23" s="7"/>
      <c r="H23" s="7" t="s">
        <v>6</v>
      </c>
      <c r="I23" s="40"/>
      <c r="J23" s="8">
        <v>-400</v>
      </c>
      <c r="K23" s="9">
        <v>10</v>
      </c>
      <c r="L23" s="10">
        <f>'06-05'!$K23+('06-05'!$J23/90)</f>
        <v>5.5555555555555554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79</v>
      </c>
      <c r="S23" s="16">
        <f t="shared" si="5"/>
        <v>790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86</v>
      </c>
      <c r="C24" s="14">
        <f t="shared" si="2"/>
        <v>860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1239</v>
      </c>
      <c r="J24" s="8">
        <v>1800</v>
      </c>
      <c r="K24" s="9">
        <v>-20</v>
      </c>
      <c r="L24" s="10">
        <f>'06-05'!$K24+('06-05'!$J24/90)</f>
        <v>0</v>
      </c>
      <c r="M24" s="3"/>
      <c r="N24" s="13">
        <v>10</v>
      </c>
      <c r="O24" s="1">
        <v>77</v>
      </c>
      <c r="P24" s="14">
        <f t="shared" si="4"/>
        <v>770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/>
      <c r="J25" s="8">
        <v>300</v>
      </c>
      <c r="K25" s="9"/>
      <c r="L25" s="10">
        <f>'06-05'!$K25+('06-05'!$J25/90)</f>
        <v>3.3333333333333335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7</v>
      </c>
      <c r="F26" s="16">
        <f t="shared" si="3"/>
        <v>700</v>
      </c>
      <c r="G26" s="7"/>
      <c r="H26" s="7" t="s">
        <v>6</v>
      </c>
      <c r="I26" s="41"/>
      <c r="J26" s="8">
        <v>-450</v>
      </c>
      <c r="K26" s="9">
        <v>40</v>
      </c>
      <c r="L26" s="10">
        <f>'06-05'!$K26+('06-05'!$J26/90)</f>
        <v>35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11</v>
      </c>
      <c r="S26" s="16">
        <f t="shared" si="5"/>
        <v>1100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830</v>
      </c>
      <c r="G27" s="7"/>
      <c r="H27" s="7" t="s">
        <v>6</v>
      </c>
      <c r="I27" s="2" t="s">
        <v>1240</v>
      </c>
      <c r="J27" s="8">
        <v>-230</v>
      </c>
      <c r="K27" s="9"/>
      <c r="L27" s="10">
        <f>'06-05'!$K27+('06-05'!$J27/90)</f>
        <v>-2.5555555555555554</v>
      </c>
      <c r="M27" s="3"/>
      <c r="N27" s="13">
        <v>100</v>
      </c>
      <c r="O27" s="1">
        <v>29</v>
      </c>
      <c r="P27" s="14">
        <f t="shared" si="4"/>
        <v>2900</v>
      </c>
      <c r="Q27" s="12" t="s">
        <v>11</v>
      </c>
      <c r="R27" s="12"/>
      <c r="S27" s="17">
        <f>SUM(S22:S26)</f>
        <v>2155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1122</v>
      </c>
      <c r="D28" s="1"/>
      <c r="E28" s="1"/>
      <c r="F28" s="1"/>
      <c r="G28" s="1"/>
      <c r="H28" s="7" t="s">
        <v>6</v>
      </c>
      <c r="I28" s="2"/>
      <c r="J28" s="8">
        <v>250</v>
      </c>
      <c r="K28" s="9">
        <v>50</v>
      </c>
      <c r="L28" s="10">
        <f>'06-05'!$K28+('06-05'!$J28/90)</f>
        <v>52.777777777777779</v>
      </c>
      <c r="M28" s="3"/>
      <c r="N28" s="12" t="s">
        <v>11</v>
      </c>
      <c r="O28" s="12"/>
      <c r="P28" s="6">
        <f>SUM(P22:P27)</f>
        <v>3747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-540</v>
      </c>
      <c r="G29" s="1"/>
      <c r="H29" s="7" t="s">
        <v>6</v>
      </c>
      <c r="I29" s="2" t="s">
        <v>1241</v>
      </c>
      <c r="J29" s="8"/>
      <c r="K29" s="9">
        <v>10</v>
      </c>
      <c r="L29" s="10">
        <f>'06-05'!$K29+('06-05'!$J29/90)</f>
        <v>10</v>
      </c>
      <c r="M29" s="3"/>
      <c r="N29" s="1"/>
      <c r="O29" s="1"/>
      <c r="P29" s="18"/>
      <c r="Q29" s="237" t="s">
        <v>21</v>
      </c>
      <c r="R29" s="238"/>
      <c r="S29" s="17">
        <f>SUM('06-05'!$J$22:$J$140)</f>
        <v>2005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-258</v>
      </c>
      <c r="D30" s="1"/>
      <c r="E30" s="1"/>
      <c r="F30" s="8"/>
      <c r="G30" s="1"/>
      <c r="H30" s="7" t="s">
        <v>6</v>
      </c>
      <c r="I30" s="40" t="s">
        <v>83</v>
      </c>
      <c r="J30" s="8"/>
      <c r="K30" s="9">
        <v>8</v>
      </c>
      <c r="L30" s="10">
        <f>'06-05'!$K30+('06-05'!$J30/90)</f>
        <v>8</v>
      </c>
      <c r="M30" s="3"/>
      <c r="N30" s="237" t="s">
        <v>23</v>
      </c>
      <c r="O30" s="238"/>
      <c r="P30" s="6">
        <f>SUM('06-05'!$K$22:$K$140)</f>
        <v>-345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16</v>
      </c>
      <c r="J31" s="8"/>
      <c r="K31" s="9">
        <v>20</v>
      </c>
      <c r="L31" s="10">
        <f>'06-05'!$K31+('06-05'!$J31/90)</f>
        <v>20</v>
      </c>
      <c r="M31" s="3"/>
      <c r="N31" s="1"/>
      <c r="O31" s="1"/>
      <c r="P31" s="18"/>
      <c r="Q31" s="12" t="s">
        <v>25</v>
      </c>
      <c r="R31" s="12"/>
      <c r="S31" s="17">
        <f>S27-S29-F27</f>
        <v>-680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1242</v>
      </c>
      <c r="J32" s="8"/>
      <c r="K32" s="9">
        <v>180</v>
      </c>
      <c r="L32" s="10">
        <f>'06-05'!$K32+('06-05'!$J32/90)</f>
        <v>180</v>
      </c>
      <c r="M32" s="3"/>
      <c r="N32" s="12" t="s">
        <v>25</v>
      </c>
      <c r="O32" s="12"/>
      <c r="P32" s="6">
        <f>P28-P30-C28</f>
        <v>2970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1243</v>
      </c>
      <c r="J33" s="8">
        <v>150</v>
      </c>
      <c r="K33" s="9"/>
      <c r="L33" s="10">
        <f>'06-05'!$K33+('06-05'!$J33/90)</f>
        <v>1.6666666666666667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 t="s">
        <v>1244</v>
      </c>
      <c r="J34" s="8">
        <v>-450</v>
      </c>
      <c r="K34" s="9">
        <v>40</v>
      </c>
      <c r="L34" s="10">
        <f>'06-05'!$K34+('06-05'!$J34/90)</f>
        <v>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76</v>
      </c>
      <c r="J35" s="8">
        <v>-540</v>
      </c>
      <c r="K35" s="9">
        <v>10</v>
      </c>
      <c r="L35" s="10">
        <f>'06-05'!$K35+('06-05'!$J35/90)</f>
        <v>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19" t="s">
        <v>35</v>
      </c>
      <c r="J36" s="8">
        <v>-300</v>
      </c>
      <c r="K36" s="9"/>
      <c r="L36" s="10">
        <f>'06-05'!$K36+('06-05'!$J36/90)</f>
        <v>-3.3333333333333335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42" t="s">
        <v>64</v>
      </c>
      <c r="J37" s="8"/>
      <c r="K37" s="9">
        <v>250</v>
      </c>
      <c r="L37" s="10">
        <f>'06-05'!$K37+('06-05'!$J37/90)</f>
        <v>250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2"/>
      <c r="J38" s="8">
        <v>2050</v>
      </c>
      <c r="K38" s="9">
        <v>15</v>
      </c>
      <c r="L38" s="10">
        <f>'06-05'!$K38+('06-05'!$J38/90)</f>
        <v>37.777777777777779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/>
      <c r="J39" s="8">
        <v>-350</v>
      </c>
      <c r="K39" s="9">
        <v>10</v>
      </c>
      <c r="L39" s="10">
        <f>'06-05'!$K39+('06-05'!$J39/90)</f>
        <v>6.1111111111111107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1245</v>
      </c>
      <c r="J40" s="8">
        <v>250</v>
      </c>
      <c r="K40" s="9"/>
      <c r="L40" s="10">
        <f>'06-05'!$K40+('06-05'!$J40/90)</f>
        <v>2.7777777777777777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123</v>
      </c>
      <c r="J41" s="8">
        <v>540</v>
      </c>
      <c r="K41" s="9"/>
      <c r="L41" s="10">
        <f>'06-05'!$K41+('06-05'!$J41/90)</f>
        <v>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292</v>
      </c>
      <c r="J42" s="8"/>
      <c r="K42" s="9">
        <v>200</v>
      </c>
      <c r="L42" s="10">
        <f>'06-05'!$K42+('06-05'!$J42/90)</f>
        <v>200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1246</v>
      </c>
      <c r="J43" s="8">
        <v>200</v>
      </c>
      <c r="K43" s="9"/>
      <c r="L43" s="10">
        <f>'06-05'!$K43+('06-05'!$J43/90)</f>
        <v>2.2222222222222223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1247</v>
      </c>
      <c r="J44" s="8">
        <v>-200</v>
      </c>
      <c r="K44" s="9"/>
      <c r="L44" s="10">
        <f>'06-05'!$K44+('06-05'!$J44/90)</f>
        <v>-2.2222222222222223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472</v>
      </c>
      <c r="J45" s="8">
        <v>170</v>
      </c>
      <c r="K45" s="9">
        <v>10</v>
      </c>
      <c r="L45" s="10">
        <f>'06-05'!$K45+('06-05'!$J45/90)</f>
        <v>11.888888888888889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341</v>
      </c>
      <c r="J46" s="8"/>
      <c r="K46" s="9">
        <v>20</v>
      </c>
      <c r="L46" s="10">
        <f>'06-05'!$K46+('06-05'!$J46/90)</f>
        <v>20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/>
      <c r="J47" s="8">
        <v>200</v>
      </c>
      <c r="K47" s="9">
        <v>5</v>
      </c>
      <c r="L47" s="10">
        <f>'06-05'!$K47+('06-05'!$J47/90)</f>
        <v>7.2222222222222223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/>
      <c r="J48" s="8">
        <v>-270</v>
      </c>
      <c r="K48" s="9">
        <v>30</v>
      </c>
      <c r="L48" s="10">
        <f>'06-05'!$K48+('06-05'!$J48/90)</f>
        <v>27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52</v>
      </c>
      <c r="J49" s="8">
        <v>100</v>
      </c>
      <c r="K49" s="9"/>
      <c r="L49" s="10">
        <f>'06-05'!$K49+('06-05'!$J49/90)</f>
        <v>1.1111111111111112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155</v>
      </c>
      <c r="J50" s="8">
        <v>-150</v>
      </c>
      <c r="K50" s="9">
        <v>10</v>
      </c>
      <c r="L50" s="10">
        <f>'06-05'!$K50+('06-05'!$J50/90)</f>
        <v>8.3333333333333339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28</v>
      </c>
      <c r="I51" s="40" t="s">
        <v>1248</v>
      </c>
      <c r="J51" s="8">
        <v>-300</v>
      </c>
      <c r="K51" s="9"/>
      <c r="L51" s="10">
        <f>'06-05'!$K51+('06-05'!$J51/90)</f>
        <v>-3.3333333333333335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1249</v>
      </c>
      <c r="J52" s="8"/>
      <c r="K52" s="9">
        <v>-325</v>
      </c>
      <c r="L52" s="10">
        <f>'06-05'!$K52+('06-05'!$J52/90)</f>
        <v>-325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914</v>
      </c>
      <c r="J53" s="8">
        <v>250</v>
      </c>
      <c r="K53" s="9"/>
      <c r="L53" s="10">
        <f>'06-05'!$K53+('06-05'!$J53/90)</f>
        <v>2.7777777777777777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1096</v>
      </c>
      <c r="J54" s="8">
        <v>200</v>
      </c>
      <c r="K54" s="9"/>
      <c r="L54" s="10">
        <f>'06-05'!$K54+('06-05'!$J54/90)</f>
        <v>2.2222222222222223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76</v>
      </c>
      <c r="J55" s="8">
        <v>540</v>
      </c>
      <c r="K55" s="9"/>
      <c r="L55" s="10">
        <f>'06-05'!$K55+('06-05'!$J55/90)</f>
        <v>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1250</v>
      </c>
      <c r="J56" s="8">
        <v>-270</v>
      </c>
      <c r="K56" s="9">
        <v>15</v>
      </c>
      <c r="L56" s="10">
        <f>'06-05'!$K56+('06-05'!$J56/90)</f>
        <v>12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28</v>
      </c>
      <c r="I57" s="2" t="s">
        <v>456</v>
      </c>
      <c r="J57" s="8">
        <v>-100</v>
      </c>
      <c r="K57" s="9"/>
      <c r="L57" s="10">
        <f>'06-05'!$K57+('06-05'!$J57/90)</f>
        <v>-1.1111111111111112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112</v>
      </c>
      <c r="J58" s="8">
        <v>180</v>
      </c>
      <c r="K58" s="9"/>
      <c r="L58" s="10">
        <f>'06-05'!$K58+('06-05'!$J58/90)</f>
        <v>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1251</v>
      </c>
      <c r="J59" s="8">
        <v>-90</v>
      </c>
      <c r="K59" s="9">
        <v>10</v>
      </c>
      <c r="L59" s="10">
        <f>'06-05'!$K59+('06-05'!$J59/90)</f>
        <v>9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1252</v>
      </c>
      <c r="J60" s="8"/>
      <c r="K60" s="9">
        <v>5</v>
      </c>
      <c r="L60" s="10">
        <f>'06-05'!$K60+('06-05'!$J60/90)</f>
        <v>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1253</v>
      </c>
      <c r="J61" s="8"/>
      <c r="K61" s="9">
        <v>5</v>
      </c>
      <c r="L61" s="10">
        <f>'06-05'!$K61+('06-05'!$J61/90)</f>
        <v>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1022</v>
      </c>
      <c r="J62" s="8">
        <v>-200</v>
      </c>
      <c r="K62" s="9">
        <v>10</v>
      </c>
      <c r="L62" s="10">
        <f>'06-05'!$K62+('06-05'!$J62/90)</f>
        <v>7.7777777777777777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556</v>
      </c>
      <c r="J63" s="8">
        <v>130</v>
      </c>
      <c r="K63" s="9"/>
      <c r="L63" s="10">
        <f>'06-05'!$K63+('06-05'!$J63/90)</f>
        <v>1.4444444444444444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1254</v>
      </c>
      <c r="J64" s="8">
        <v>300</v>
      </c>
      <c r="K64" s="9"/>
      <c r="L64" s="10">
        <f>'06-05'!$K64+('06-05'!$J64/90)</f>
        <v>3.3333333333333335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95</v>
      </c>
      <c r="J65" s="35">
        <v>2000</v>
      </c>
      <c r="K65" s="36"/>
      <c r="L65" s="37">
        <f>'06-05'!$K65+('06-05'!$J65/90)</f>
        <v>22.222222222222221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95</v>
      </c>
      <c r="J66" s="38">
        <v>-2000</v>
      </c>
      <c r="K66" s="39"/>
      <c r="L66" s="37">
        <f>'06-05'!$K66+('06-05'!$J66/90)</f>
        <v>-22.222222222222221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5</v>
      </c>
      <c r="L67" s="37">
        <f>'06-05'!$K67+('06-05'!$J67/90)</f>
        <v>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324</v>
      </c>
      <c r="J68" s="38"/>
      <c r="K68" s="39">
        <v>25</v>
      </c>
      <c r="L68" s="37">
        <f>'06-05'!$K68+('06-05'!$J68/90)</f>
        <v>25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756</v>
      </c>
      <c r="J69" s="35"/>
      <c r="K69" s="36">
        <v>5</v>
      </c>
      <c r="L69" s="37">
        <f>'06-05'!$K69+('06-05'!$J69/90)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430</v>
      </c>
      <c r="J70" s="35">
        <v>350</v>
      </c>
      <c r="K70" s="36"/>
      <c r="L70" s="37">
        <f>'06-05'!$K70+('06-05'!$J70/90)</f>
        <v>3.8888888888888888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1255</v>
      </c>
      <c r="J71" s="8"/>
      <c r="K71" s="9">
        <v>9</v>
      </c>
      <c r="L71" s="10">
        <f>'06-05'!$K71+('06-05'!$J71/90)</f>
        <v>9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828</v>
      </c>
      <c r="J72" s="8">
        <v>400</v>
      </c>
      <c r="K72" s="9"/>
      <c r="L72" s="10">
        <f>'06-05'!$K72+('06-05'!$J72/90)</f>
        <v>4.4444444444444446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9</v>
      </c>
      <c r="L73" s="10">
        <f>'06-05'!$K73+('06-05'!$J73/90)</f>
        <v>9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161</v>
      </c>
      <c r="J74" s="8"/>
      <c r="K74" s="9">
        <v>37</v>
      </c>
      <c r="L74" s="10">
        <f>'06-05'!$K74+('06-05'!$J74/90)</f>
        <v>37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1256</v>
      </c>
      <c r="J75" s="8"/>
      <c r="K75" s="9">
        <v>500</v>
      </c>
      <c r="L75" s="10">
        <f>'06-05'!$K75+('06-05'!$J75/90)</f>
        <v>500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295</v>
      </c>
      <c r="J76" s="8">
        <v>-100</v>
      </c>
      <c r="K76" s="9">
        <v>10</v>
      </c>
      <c r="L76" s="10">
        <f>'06-05'!$K76+('06-05'!$J76/90)</f>
        <v>8.8888888888888893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1257</v>
      </c>
      <c r="J77" s="8">
        <v>-100</v>
      </c>
      <c r="K77" s="9">
        <v>10</v>
      </c>
      <c r="L77" s="10">
        <f>'06-05'!$K77+('06-05'!$J77/90)</f>
        <v>8.8888888888888893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1258</v>
      </c>
      <c r="J78" s="8"/>
      <c r="K78" s="9">
        <v>18</v>
      </c>
      <c r="L78" s="10">
        <f>'06-05'!$K78+('06-05'!$J78/90)</f>
        <v>18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847</v>
      </c>
      <c r="J79" s="8">
        <v>-400</v>
      </c>
      <c r="K79" s="9">
        <v>20</v>
      </c>
      <c r="L79" s="10">
        <f>'06-05'!$K79+('06-05'!$J79/90)</f>
        <v>15.555555555555555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1259</v>
      </c>
      <c r="J80" s="8"/>
      <c r="K80" s="9">
        <v>20</v>
      </c>
      <c r="L80" s="10">
        <f>'06-05'!$K80+('06-05'!$J80/90)</f>
        <v>20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1262</v>
      </c>
      <c r="J81" s="8"/>
      <c r="K81" s="9">
        <v>90</v>
      </c>
      <c r="L81" s="10">
        <f>'06-05'!$K81+('06-05'!$J81/90)</f>
        <v>90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7</v>
      </c>
      <c r="L82" s="10">
        <f>'06-05'!$K82+('06-05'!$J82/90)</f>
        <v>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-150</v>
      </c>
      <c r="K83" s="9">
        <v>10</v>
      </c>
      <c r="L83" s="10">
        <f>'06-05'!$K83+('06-05'!$J83/90)</f>
        <v>8.3333333333333339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153</v>
      </c>
      <c r="J84" s="8">
        <v>-40</v>
      </c>
      <c r="K84" s="9">
        <v>25</v>
      </c>
      <c r="L84" s="10">
        <f>'06-05'!$K84+('06-05'!$J84/90)</f>
        <v>24.555555555555557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1263</v>
      </c>
      <c r="J85" s="8">
        <v>30</v>
      </c>
      <c r="K85" s="9">
        <v>2</v>
      </c>
      <c r="L85" s="10">
        <f>'06-05'!$K85+('06-05'!$J85/90)</f>
        <v>2.3333333333333335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1264</v>
      </c>
      <c r="J86" s="8"/>
      <c r="K86" s="9">
        <v>85</v>
      </c>
      <c r="L86" s="10">
        <f>'06-05'!$K86+('06-05'!$J86/90)</f>
        <v>85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56</v>
      </c>
      <c r="J87" s="8">
        <v>-225</v>
      </c>
      <c r="K87" s="9">
        <v>45</v>
      </c>
      <c r="L87" s="10">
        <f>'06-05'!$K87+('06-05'!$J87/90)</f>
        <v>42.5</v>
      </c>
      <c r="M87" s="3"/>
      <c r="N87" s="9" t="s">
        <v>118</v>
      </c>
      <c r="O87" s="9"/>
      <c r="P87" s="6">
        <v>2682</v>
      </c>
      <c r="Q87" s="9"/>
      <c r="R87" s="9"/>
      <c r="S87" s="17">
        <v>3365</v>
      </c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28</v>
      </c>
      <c r="I88" s="2" t="s">
        <v>43</v>
      </c>
      <c r="J88" s="8"/>
      <c r="K88" s="9">
        <v>-20</v>
      </c>
      <c r="L88" s="10">
        <f>'06-05'!$K88+('06-05'!$J88/90)</f>
        <v>-20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46</v>
      </c>
      <c r="J89" s="8">
        <v>100</v>
      </c>
      <c r="K89" s="9">
        <v>10</v>
      </c>
      <c r="L89" s="10">
        <f>'06-05'!$K89+('06-05'!$J89/90)</f>
        <v>11.111111111111111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1266</v>
      </c>
      <c r="J90" s="8">
        <v>100</v>
      </c>
      <c r="K90" s="9"/>
      <c r="L90" s="10">
        <f>'06-05'!$K90+('06-05'!$J90/90)</f>
        <v>1.1111111111111112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200</v>
      </c>
      <c r="J91" s="8">
        <v>150</v>
      </c>
      <c r="K91" s="9"/>
      <c r="L91" s="10">
        <f>'06-05'!$K91+('06-05'!$J91/90)</f>
        <v>1.6666666666666667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77</v>
      </c>
      <c r="J92" s="8">
        <v>540</v>
      </c>
      <c r="K92" s="9">
        <v>1</v>
      </c>
      <c r="L92" s="10">
        <f>'06-05'!$K92+('06-05'!$J92/90)</f>
        <v>7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46</v>
      </c>
      <c r="J93" s="8"/>
      <c r="K93" s="9">
        <v>7</v>
      </c>
      <c r="L93" s="10">
        <f>'06-05'!$K93+('06-05'!$J93/90)</f>
        <v>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76</v>
      </c>
      <c r="J94" s="8">
        <v>180</v>
      </c>
      <c r="K94" s="9"/>
      <c r="L94" s="10">
        <f>'06-05'!$K94+('06-05'!$J94/90)</f>
        <v>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1267</v>
      </c>
      <c r="J95" s="8">
        <v>-90</v>
      </c>
      <c r="K95" s="9">
        <v>5</v>
      </c>
      <c r="L95" s="10">
        <f>'06-05'!$K95+('06-05'!$J95/90)</f>
        <v>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427</v>
      </c>
      <c r="J96" s="8">
        <v>-270</v>
      </c>
      <c r="K96" s="9">
        <v>30</v>
      </c>
      <c r="L96" s="10">
        <f>'06-05'!$K96+('06-05'!$J96/90)</f>
        <v>27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-200</v>
      </c>
      <c r="K97" s="9">
        <v>200</v>
      </c>
      <c r="L97" s="10">
        <f>'06-05'!$K97+('06-05'!$J97/90)</f>
        <v>197.77777777777777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103</v>
      </c>
      <c r="J98" s="8">
        <v>-400</v>
      </c>
      <c r="K98" s="9">
        <v>10</v>
      </c>
      <c r="L98" s="10">
        <f>'06-05'!$K98+('06-05'!$J98/90)</f>
        <v>5.5555555555555554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958</v>
      </c>
      <c r="J99" s="8"/>
      <c r="K99" s="9">
        <v>35</v>
      </c>
      <c r="L99" s="10">
        <f>'06-05'!$K99+('06-05'!$J99/90)</f>
        <v>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46</v>
      </c>
      <c r="J100" s="8"/>
      <c r="K100" s="9">
        <v>11</v>
      </c>
      <c r="L100" s="10">
        <f>'06-05'!$K100+('06-05'!$J100/90)</f>
        <v>11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1268</v>
      </c>
      <c r="J101" s="8"/>
      <c r="K101" s="9">
        <v>-37</v>
      </c>
      <c r="L101" s="10">
        <f>'06-05'!$K101+('06-05'!$J101/90)</f>
        <v>-37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850</v>
      </c>
      <c r="J102" s="8">
        <v>500</v>
      </c>
      <c r="K102" s="9">
        <v>60</v>
      </c>
      <c r="L102" s="10">
        <f>'06-05'!$K102+('06-05'!$J102/90)</f>
        <v>65.555555555555557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-500</v>
      </c>
      <c r="K103" s="9">
        <v>10</v>
      </c>
      <c r="L103" s="10">
        <f>'06-05'!$K103+('06-05'!$J103/90)</f>
        <v>4.4444444444444446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90</v>
      </c>
      <c r="K104" s="9"/>
      <c r="L104" s="10">
        <f>'06-05'!$K104+('06-05'!$J104/90)</f>
        <v>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205</v>
      </c>
      <c r="J105" s="8">
        <v>20</v>
      </c>
      <c r="K105" s="9"/>
      <c r="L105" s="10">
        <f>'06-05'!$K105+('06-05'!$J105/90)</f>
        <v>0.22222222222222221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85</v>
      </c>
      <c r="K106" s="9"/>
      <c r="L106" s="10">
        <f>'06-05'!$K106+('06-05'!$J106/90)</f>
        <v>0.94444444444444442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427</v>
      </c>
      <c r="J107" s="8">
        <v>-630</v>
      </c>
      <c r="K107" s="9">
        <v>-20</v>
      </c>
      <c r="L107" s="10">
        <f>'06-05'!$K107+('06-05'!$J107/90)</f>
        <v>-27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60</v>
      </c>
      <c r="K108" s="9"/>
      <c r="L108" s="10">
        <f>'06-05'!$K108+('06-05'!$J108/90)</f>
        <v>0.66666666666666663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1022</v>
      </c>
      <c r="J109" s="8">
        <v>-225</v>
      </c>
      <c r="K109" s="9">
        <v>10</v>
      </c>
      <c r="L109" s="10">
        <f>'06-05'!$K109+('06-05'!$J109/90)</f>
        <v>7.5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134</v>
      </c>
      <c r="J110" s="8">
        <v>150</v>
      </c>
      <c r="K110" s="9"/>
      <c r="L110" s="10">
        <f>'06-05'!$K110+('06-05'!$J110/90)</f>
        <v>1.6666666666666667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'06-05'!$K111+('06-05'!$J111/90)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1269</v>
      </c>
      <c r="J112" s="8"/>
      <c r="K112" s="9">
        <v>52</v>
      </c>
      <c r="L112" s="10">
        <f>'06-05'!$K112+('06-05'!$J112/90)</f>
        <v>52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300</v>
      </c>
      <c r="K113" s="9"/>
      <c r="L113" s="10">
        <f>'06-05'!$K113+('06-05'!$J113/90)</f>
        <v>3.3333333333333335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132</v>
      </c>
      <c r="J114" s="8">
        <v>-540</v>
      </c>
      <c r="K114" s="9">
        <v>10</v>
      </c>
      <c r="L114" s="10">
        <f>'06-05'!$K114+('06-05'!$J114/90)</f>
        <v>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214</v>
      </c>
      <c r="J115" s="8"/>
      <c r="K115" s="9">
        <v>48</v>
      </c>
      <c r="L115" s="10">
        <f>'06-05'!$K115+('06-05'!$J115/90)</f>
        <v>48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1270</v>
      </c>
      <c r="J116" s="8"/>
      <c r="K116" s="9">
        <v>100</v>
      </c>
      <c r="L116" s="10">
        <f>'06-05'!$K116+('06-05'!$J116/90)</f>
        <v>100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686</v>
      </c>
      <c r="J117" s="8">
        <v>-360</v>
      </c>
      <c r="K117" s="9">
        <v>10</v>
      </c>
      <c r="L117" s="10">
        <f>'06-05'!$K117+('06-05'!$J117/90)</f>
        <v>6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1271</v>
      </c>
      <c r="J118" s="8"/>
      <c r="K118" s="9">
        <v>10</v>
      </c>
      <c r="L118" s="10">
        <f>'06-05'!$K118+('06-05'!$J118/90)</f>
        <v>10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780</v>
      </c>
      <c r="J119" s="8">
        <v>40</v>
      </c>
      <c r="K119" s="9"/>
      <c r="L119" s="10">
        <f>'06-05'!$K119+('06-05'!$J119/90)</f>
        <v>0.44444444444444442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-400</v>
      </c>
      <c r="K120" s="9">
        <v>10</v>
      </c>
      <c r="L120" s="10">
        <f>'06-05'!$K120+('06-05'!$J120/90)</f>
        <v>5.5555555555555554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1272</v>
      </c>
      <c r="J121" s="8"/>
      <c r="K121" s="9">
        <v>17</v>
      </c>
      <c r="L121" s="10">
        <f>'06-05'!$K121+('06-05'!$J121/90)</f>
        <v>17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5</v>
      </c>
      <c r="L122" s="10">
        <f>'06-05'!$K122+('06-05'!$J122/90)</f>
        <v>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658</v>
      </c>
      <c r="J123" s="8">
        <v>-560</v>
      </c>
      <c r="K123" s="9">
        <v>30</v>
      </c>
      <c r="L123" s="10">
        <f>'06-05'!$K123+('06-05'!$J123/90)</f>
        <v>23.777777777777779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180</v>
      </c>
      <c r="K124" s="9"/>
      <c r="L124" s="10">
        <f>'06-05'!$K124+('06-05'!$J124/90)</f>
        <v>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1273</v>
      </c>
      <c r="J125" s="8"/>
      <c r="K125" s="9">
        <v>100</v>
      </c>
      <c r="L125" s="10">
        <f>'06-05'!$K125+('06-05'!$J125/90)</f>
        <v>100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-50</v>
      </c>
      <c r="K126" s="9">
        <v>5</v>
      </c>
      <c r="L126" s="10">
        <f>'06-05'!$K126+('06-05'!$J126/90)</f>
        <v>4.4444444444444446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1275</v>
      </c>
      <c r="J127" s="8"/>
      <c r="K127" s="9">
        <v>-20</v>
      </c>
      <c r="L127" s="10">
        <f>'06-05'!$K127+('06-05'!$J127/90)</f>
        <v>-20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1274</v>
      </c>
      <c r="J128" s="8">
        <v>140</v>
      </c>
      <c r="K128" s="9"/>
      <c r="L128" s="10">
        <f>'06-05'!$K128+('06-05'!$J128/90)</f>
        <v>1.5555555555555556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>
        <v>50</v>
      </c>
      <c r="L129" s="10">
        <f>'06-05'!$K129+('06-05'!$J129/90)</f>
        <v>50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25</v>
      </c>
      <c r="L130" s="10">
        <f>'06-05'!$K130+('06-05'!$J130/90)</f>
        <v>25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150</v>
      </c>
      <c r="K131" s="9"/>
      <c r="L131" s="10">
        <f>'06-05'!$K131+('06-05'!$J131/90)</f>
        <v>1.6666666666666667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1276</v>
      </c>
      <c r="J132" s="8"/>
      <c r="K132" s="9">
        <v>165</v>
      </c>
      <c r="L132" s="10">
        <f>'06-05'!$K132+('06-05'!$J132/90)</f>
        <v>165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1179</v>
      </c>
      <c r="J133" s="8">
        <v>150</v>
      </c>
      <c r="K133" s="9"/>
      <c r="L133" s="10">
        <f>'06-05'!$K133+('06-05'!$J133/90)</f>
        <v>1.6666666666666667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1144</v>
      </c>
      <c r="J134" s="8"/>
      <c r="K134" s="9">
        <v>135</v>
      </c>
      <c r="L134" s="10">
        <f>'06-05'!$K134+('06-05'!$J134/90)</f>
        <v>135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56</v>
      </c>
      <c r="J135" s="8">
        <v>80</v>
      </c>
      <c r="K135" s="9">
        <v>1</v>
      </c>
      <c r="L135" s="10">
        <f>'06-05'!$K135+('06-05'!$J135/90)</f>
        <v>1.8888888888888888</v>
      </c>
      <c r="M135" s="3"/>
      <c r="N135" s="9" t="s">
        <v>118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750</v>
      </c>
      <c r="J136" s="8">
        <v>-270</v>
      </c>
      <c r="K136" s="9">
        <v>130</v>
      </c>
      <c r="L136" s="10">
        <f>'06-05'!$K136+('06-05'!$J136/90)</f>
        <v>127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950</v>
      </c>
      <c r="K137" s="9"/>
      <c r="L137" s="10">
        <f>'06-05'!$K137+('06-05'!$J137/90)</f>
        <v>10.555555555555555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95</v>
      </c>
      <c r="J138" s="8"/>
      <c r="K138" s="9">
        <v>-3100</v>
      </c>
      <c r="L138" s="10">
        <f>'06-05'!$K138+('06-05'!$J138/90)</f>
        <v>-3100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'06-05'!$K139+('06-05'!$J139/90)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'06-05'!$K140+('06-05'!$J140/90)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40 H3:H18" xr:uid="{70E5EFBA-E168-46F6-8810-50B3D92E4E5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E0BE-2632-44AE-A99E-3266C56234AE}">
  <sheetPr codeName="Sheet35">
    <pageSetUpPr fitToPage="1"/>
  </sheetPr>
  <dimension ref="A1:Z111"/>
  <sheetViews>
    <sheetView rightToLeft="1" topLeftCell="A99" workbookViewId="0">
      <selection activeCell="A111" sqref="A11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-1475</v>
      </c>
      <c r="K1" s="3">
        <f t="shared" si="0"/>
        <v>1045</v>
      </c>
      <c r="L1" s="3">
        <f t="shared" si="0"/>
        <v>1028.6111111111111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1278</v>
      </c>
      <c r="J3" s="8">
        <v>85</v>
      </c>
      <c r="K3" s="9">
        <v>1300</v>
      </c>
      <c r="L3" s="10">
        <f t="shared" ref="L3:L18" si="1">K3+(J3/90)</f>
        <v>1300.9444444444443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56</v>
      </c>
      <c r="J4" s="8">
        <v>-710</v>
      </c>
      <c r="K4" s="9"/>
      <c r="L4" s="10">
        <f t="shared" si="1"/>
        <v>-7.8888888888888893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335</v>
      </c>
      <c r="J5" s="8">
        <v>-50</v>
      </c>
      <c r="K5" s="9"/>
      <c r="L5" s="10">
        <f t="shared" si="1"/>
        <v>-0.55555555555555558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/>
      <c r="J6" s="8"/>
      <c r="K6" s="9">
        <v>-170</v>
      </c>
      <c r="L6" s="10">
        <f t="shared" si="1"/>
        <v>-170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437</v>
      </c>
      <c r="J8" s="8">
        <v>-300</v>
      </c>
      <c r="K8" s="9"/>
      <c r="L8" s="10">
        <f t="shared" si="1"/>
        <v>-3.3333333333333335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/>
      <c r="J10" s="8">
        <v>-200</v>
      </c>
      <c r="K10" s="9">
        <v>-85</v>
      </c>
      <c r="L10" s="10">
        <f t="shared" si="1"/>
        <v>-87.222222222222229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1236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SUM('07-05'!$J$22:$J$111)</f>
        <v>1930</v>
      </c>
      <c r="K20" s="3">
        <f>SUM('07-05'!$K$22:$K$111)</f>
        <v>-1112</v>
      </c>
      <c r="L20" s="3">
        <f>SUM('07-05'!$L$22:$L$111)</f>
        <v>-1090.5555555555554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85</v>
      </c>
      <c r="J22" s="8"/>
      <c r="K22" s="9">
        <v>-70</v>
      </c>
      <c r="L22" s="10">
        <f>'07-05'!$K22+('07-05'!$J22/90)</f>
        <v>-70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6</v>
      </c>
      <c r="S22" s="16">
        <f t="shared" ref="S22:S26" si="5">Q22*R22</f>
        <v>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72</v>
      </c>
      <c r="F23" s="16">
        <f t="shared" si="3"/>
        <v>720</v>
      </c>
      <c r="G23" s="7"/>
      <c r="H23" s="7" t="s">
        <v>6</v>
      </c>
      <c r="I23" s="40" t="s">
        <v>957</v>
      </c>
      <c r="J23" s="8"/>
      <c r="K23" s="9">
        <v>9</v>
      </c>
      <c r="L23" s="10">
        <f>'07-05'!$K23+('07-05'!$J23/90)</f>
        <v>9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46</v>
      </c>
      <c r="S23" s="16">
        <f t="shared" si="5"/>
        <v>460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66</v>
      </c>
      <c r="C24" s="14">
        <f t="shared" si="2"/>
        <v>660</v>
      </c>
      <c r="D24" s="15">
        <v>20</v>
      </c>
      <c r="E24" s="1">
        <v>3</v>
      </c>
      <c r="F24" s="16">
        <f t="shared" si="3"/>
        <v>60</v>
      </c>
      <c r="G24" s="7"/>
      <c r="H24" s="7" t="s">
        <v>6</v>
      </c>
      <c r="I24" s="2" t="s">
        <v>590</v>
      </c>
      <c r="J24" s="8">
        <v>350</v>
      </c>
      <c r="K24" s="9"/>
      <c r="L24" s="10">
        <f>'07-05'!$K24+('07-05'!$J24/90)</f>
        <v>3.8888888888888888</v>
      </c>
      <c r="M24" s="3"/>
      <c r="N24" s="13">
        <v>10</v>
      </c>
      <c r="O24" s="1">
        <v>68</v>
      </c>
      <c r="P24" s="14">
        <f t="shared" si="4"/>
        <v>680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335</v>
      </c>
      <c r="J25" s="8">
        <v>20</v>
      </c>
      <c r="K25" s="9"/>
      <c r="L25" s="10">
        <f>'07-05'!$K25+('07-05'!$J25/90)</f>
        <v>0.22222222222222221</v>
      </c>
      <c r="M25" s="3"/>
      <c r="N25" s="13">
        <v>20</v>
      </c>
      <c r="O25" s="1">
        <v>9</v>
      </c>
      <c r="P25" s="14">
        <f t="shared" si="4"/>
        <v>180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5</v>
      </c>
      <c r="F26" s="16">
        <f t="shared" si="3"/>
        <v>500</v>
      </c>
      <c r="G26" s="7"/>
      <c r="H26" s="7" t="s">
        <v>6</v>
      </c>
      <c r="I26" s="41"/>
      <c r="J26" s="8">
        <v>-400</v>
      </c>
      <c r="K26" s="9">
        <v>10</v>
      </c>
      <c r="L26" s="10">
        <f>'07-05'!$K26+('07-05'!$J26/90)</f>
        <v>5.5555555555555554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22</v>
      </c>
      <c r="S26" s="16">
        <f t="shared" si="5"/>
        <v>2200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10</v>
      </c>
      <c r="C27" s="14">
        <f t="shared" si="2"/>
        <v>1000</v>
      </c>
      <c r="D27" s="12" t="s">
        <v>11</v>
      </c>
      <c r="E27" s="12"/>
      <c r="F27" s="17">
        <f>SUM(F22:F26)</f>
        <v>1360</v>
      </c>
      <c r="G27" s="7"/>
      <c r="H27" s="7" t="s">
        <v>40</v>
      </c>
      <c r="I27" s="2" t="s">
        <v>57</v>
      </c>
      <c r="J27" s="8">
        <v>1000</v>
      </c>
      <c r="K27" s="9"/>
      <c r="L27" s="10">
        <f>'07-05'!$K27+('07-05'!$J27/90)</f>
        <v>11.111111111111111</v>
      </c>
      <c r="M27" s="3"/>
      <c r="N27" s="13">
        <v>100</v>
      </c>
      <c r="O27" s="1">
        <v>9</v>
      </c>
      <c r="P27" s="14">
        <f t="shared" si="4"/>
        <v>900</v>
      </c>
      <c r="Q27" s="12" t="s">
        <v>11</v>
      </c>
      <c r="R27" s="12"/>
      <c r="S27" s="17">
        <f>SUM(S22:S26)</f>
        <v>2790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1822</v>
      </c>
      <c r="D28" s="1"/>
      <c r="E28" s="1"/>
      <c r="F28" s="1"/>
      <c r="G28" s="1"/>
      <c r="H28" s="7" t="s">
        <v>6</v>
      </c>
      <c r="I28" s="2"/>
      <c r="J28" s="8">
        <v>-150</v>
      </c>
      <c r="K28" s="9">
        <v>5</v>
      </c>
      <c r="L28" s="10">
        <f>'07-05'!$K28+('07-05'!$J28/90)</f>
        <v>3.333333333333333</v>
      </c>
      <c r="M28" s="3"/>
      <c r="N28" s="12" t="s">
        <v>11</v>
      </c>
      <c r="O28" s="12"/>
      <c r="P28" s="6">
        <f>SUM(P22:P27)</f>
        <v>1910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530</v>
      </c>
      <c r="G29" s="1"/>
      <c r="H29" s="7" t="s">
        <v>6</v>
      </c>
      <c r="I29" s="2" t="s">
        <v>957</v>
      </c>
      <c r="J29" s="8">
        <v>-180</v>
      </c>
      <c r="K29" s="9">
        <v>10</v>
      </c>
      <c r="L29" s="10">
        <f>'07-05'!$K29+('07-05'!$J29/90)</f>
        <v>8</v>
      </c>
      <c r="M29" s="3"/>
      <c r="N29" s="1"/>
      <c r="O29" s="1"/>
      <c r="P29" s="18"/>
      <c r="Q29" s="237" t="s">
        <v>21</v>
      </c>
      <c r="R29" s="238"/>
      <c r="S29" s="17">
        <f>SUM('07-05'!$J$22:$J$111)</f>
        <v>1930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700</v>
      </c>
      <c r="D30" s="1"/>
      <c r="E30" s="1"/>
      <c r="F30" s="8"/>
      <c r="G30" s="1"/>
      <c r="H30" s="7" t="s">
        <v>6</v>
      </c>
      <c r="I30" s="40" t="s">
        <v>314</v>
      </c>
      <c r="J30" s="8">
        <v>500</v>
      </c>
      <c r="K30" s="9"/>
      <c r="L30" s="10">
        <f>'07-05'!$K30+('07-05'!$J30/90)</f>
        <v>5.5555555555555554</v>
      </c>
      <c r="M30" s="3"/>
      <c r="N30" s="237" t="s">
        <v>23</v>
      </c>
      <c r="O30" s="238"/>
      <c r="P30" s="6">
        <f>SUM('07-05'!$K$22:$K$111)</f>
        <v>-1112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/>
      <c r="J31" s="8">
        <v>-100</v>
      </c>
      <c r="K31" s="9">
        <v>-141</v>
      </c>
      <c r="L31" s="10">
        <f>'07-05'!$K31+('07-05'!$J31/90)</f>
        <v>-142.11111111111111</v>
      </c>
      <c r="M31" s="3"/>
      <c r="N31" s="1"/>
      <c r="O31" s="1"/>
      <c r="P31" s="18"/>
      <c r="Q31" s="12" t="s">
        <v>25</v>
      </c>
      <c r="R31" s="12"/>
      <c r="S31" s="17">
        <f>S27-S29-F27</f>
        <v>-500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209</v>
      </c>
      <c r="J32" s="8">
        <v>50</v>
      </c>
      <c r="K32" s="9"/>
      <c r="L32" s="10">
        <f>'07-05'!$K32+('07-05'!$J32/90)</f>
        <v>0.55555555555555558</v>
      </c>
      <c r="M32" s="3"/>
      <c r="N32" s="12" t="s">
        <v>25</v>
      </c>
      <c r="O32" s="12"/>
      <c r="P32" s="6">
        <f>P28-P30-C28</f>
        <v>1200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2" t="s">
        <v>881</v>
      </c>
      <c r="J33" s="8"/>
      <c r="K33" s="9">
        <v>60</v>
      </c>
      <c r="L33" s="10">
        <f>'07-05'!$K33+('07-05'!$J33/90)</f>
        <v>60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19"/>
      <c r="J34" s="8"/>
      <c r="K34" s="9">
        <v>15</v>
      </c>
      <c r="L34" s="10">
        <f>'07-05'!$K34+('07-05'!$J34/90)</f>
        <v>15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1279</v>
      </c>
      <c r="J35" s="8">
        <v>-100</v>
      </c>
      <c r="K35" s="9">
        <v>10</v>
      </c>
      <c r="L35" s="10">
        <f>'07-05'!$K35+('07-05'!$J35/90)</f>
        <v>8.8888888888888893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19" t="s">
        <v>155</v>
      </c>
      <c r="J36" s="8"/>
      <c r="K36" s="9">
        <v>11</v>
      </c>
      <c r="L36" s="10">
        <f>'07-05'!$K36+('07-05'!$J36/90)</f>
        <v>11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2" t="s">
        <v>1280</v>
      </c>
      <c r="J37" s="8">
        <v>400</v>
      </c>
      <c r="K37" s="9"/>
      <c r="L37" s="10">
        <f>'07-05'!$K37+('07-05'!$J37/90)</f>
        <v>4.4444444444444446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2"/>
      <c r="J38" s="8">
        <v>-150</v>
      </c>
      <c r="K38" s="9">
        <v>10</v>
      </c>
      <c r="L38" s="10">
        <f>'07-05'!$K38+('07-05'!$J38/90)</f>
        <v>8.3333333333333339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1281</v>
      </c>
      <c r="J39" s="8">
        <v>-300</v>
      </c>
      <c r="K39" s="9">
        <v>40</v>
      </c>
      <c r="L39" s="10">
        <f>'07-05'!$K39+('07-05'!$J39/90)</f>
        <v>36.666666666666664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/>
      <c r="J40" s="8"/>
      <c r="K40" s="9"/>
      <c r="L40" s="10">
        <f>'07-05'!$K40+('07-05'!$J40/90)</f>
        <v>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40" t="s">
        <v>1282</v>
      </c>
      <c r="J41" s="8"/>
      <c r="K41" s="9">
        <v>15</v>
      </c>
      <c r="L41" s="10">
        <f>'07-05'!$K41+('07-05'!$J41/90)</f>
        <v>15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57</v>
      </c>
      <c r="J42" s="8"/>
      <c r="K42" s="9">
        <v>100</v>
      </c>
      <c r="L42" s="10">
        <f>'07-05'!$K42+('07-05'!$J42/90)</f>
        <v>100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28</v>
      </c>
      <c r="I43" s="40" t="s">
        <v>1283</v>
      </c>
      <c r="J43" s="8"/>
      <c r="K43" s="9">
        <v>-100</v>
      </c>
      <c r="L43" s="10">
        <f>'07-05'!$K43+('07-05'!$J43/90)</f>
        <v>-100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418</v>
      </c>
      <c r="J44" s="8">
        <v>135</v>
      </c>
      <c r="K44" s="9"/>
      <c r="L44" s="10">
        <f>'07-05'!$K44+('07-05'!$J44/90)</f>
        <v>1.5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1284</v>
      </c>
      <c r="J45" s="8"/>
      <c r="K45" s="9">
        <v>14</v>
      </c>
      <c r="L45" s="10">
        <f>'07-05'!$K45+('07-05'!$J45/90)</f>
        <v>14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1285</v>
      </c>
      <c r="J46" s="8"/>
      <c r="K46" s="9">
        <v>250</v>
      </c>
      <c r="L46" s="10">
        <f>'07-05'!$K46+('07-05'!$J46/90)</f>
        <v>250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1286</v>
      </c>
      <c r="J47" s="8"/>
      <c r="K47" s="9">
        <v>20</v>
      </c>
      <c r="L47" s="10">
        <f>'07-05'!$K47+('07-05'!$J47/90)</f>
        <v>20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1287</v>
      </c>
      <c r="J48" s="8">
        <v>-580</v>
      </c>
      <c r="K48" s="9">
        <v>-10</v>
      </c>
      <c r="L48" s="10">
        <f>'07-05'!$K48+('07-05'!$J48/90)</f>
        <v>-16.444444444444443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1288</v>
      </c>
      <c r="J49" s="8"/>
      <c r="K49" s="9">
        <v>-800</v>
      </c>
      <c r="L49" s="10">
        <f>'07-05'!$K49+('07-05'!$J49/90)</f>
        <v>-800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363</v>
      </c>
      <c r="J50" s="8"/>
      <c r="K50" s="9">
        <v>90</v>
      </c>
      <c r="L50" s="10">
        <f>'07-05'!$K50+('07-05'!$J50/90)</f>
        <v>90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1289</v>
      </c>
      <c r="J51" s="8">
        <v>300</v>
      </c>
      <c r="K51" s="9"/>
      <c r="L51" s="10">
        <f>'07-05'!$K51+('07-05'!$J51/90)</f>
        <v>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363</v>
      </c>
      <c r="J52" s="8">
        <v>-400</v>
      </c>
      <c r="K52" s="9">
        <v>10</v>
      </c>
      <c r="L52" s="10">
        <f>'07-05'!$K52+('07-05'!$J52/90)</f>
        <v>5.5555555555555554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1290</v>
      </c>
      <c r="J53" s="8"/>
      <c r="K53" s="9">
        <v>20</v>
      </c>
      <c r="L53" s="10">
        <f>'07-05'!$K53+('07-05'!$J53/90)</f>
        <v>20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862</v>
      </c>
      <c r="J54" s="8">
        <v>-270</v>
      </c>
      <c r="K54" s="9">
        <v>10</v>
      </c>
      <c r="L54" s="10">
        <f>'07-05'!$K54+('07-05'!$J54/90)</f>
        <v>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1291</v>
      </c>
      <c r="J55" s="8">
        <v>60</v>
      </c>
      <c r="K55" s="9"/>
      <c r="L55" s="10">
        <f>'07-05'!$K55+('07-05'!$J55/90)</f>
        <v>0.66666666666666663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100</v>
      </c>
      <c r="K56" s="9"/>
      <c r="L56" s="10">
        <f>'07-05'!$K56+('07-05'!$J56/90)</f>
        <v>1.1111111111111112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90</v>
      </c>
      <c r="K57" s="9"/>
      <c r="L57" s="10">
        <f>'07-05'!$K57+('07-05'!$J57/90)</f>
        <v>1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-20</v>
      </c>
      <c r="K58" s="9">
        <v>10</v>
      </c>
      <c r="L58" s="10">
        <f>'07-05'!$K58+('07-05'!$J58/90)</f>
        <v>9.7777777777777786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1292</v>
      </c>
      <c r="J59" s="8">
        <v>-300</v>
      </c>
      <c r="K59" s="9">
        <v>10</v>
      </c>
      <c r="L59" s="10">
        <f>'07-05'!$K59+('07-05'!$J59/90)</f>
        <v>6.6666666666666661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1293</v>
      </c>
      <c r="J60" s="8">
        <v>-100</v>
      </c>
      <c r="K60" s="9">
        <v>10</v>
      </c>
      <c r="L60" s="10">
        <f>'07-05'!$K60+('07-05'!$J60/90)</f>
        <v>8.8888888888888893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1101</v>
      </c>
      <c r="J61" s="8"/>
      <c r="K61" s="9">
        <v>5</v>
      </c>
      <c r="L61" s="10">
        <f>'07-05'!$K61+('07-05'!$J61/90)</f>
        <v>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-30</v>
      </c>
      <c r="K62" s="9">
        <v>25</v>
      </c>
      <c r="L62" s="10">
        <f>'07-05'!$K62+('07-05'!$J62/90)</f>
        <v>24.666666666666668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161</v>
      </c>
      <c r="J63" s="8">
        <v>-180</v>
      </c>
      <c r="K63" s="9">
        <v>20</v>
      </c>
      <c r="L63" s="10">
        <f>'07-05'!$K63+('07-05'!$J63/90)</f>
        <v>18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180</v>
      </c>
      <c r="J64" s="8">
        <v>200</v>
      </c>
      <c r="K64" s="9"/>
      <c r="L64" s="10">
        <f>'07-05'!$K64+('07-05'!$J64/90)</f>
        <v>2.2222222222222223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62</v>
      </c>
      <c r="J65" s="35">
        <v>-330</v>
      </c>
      <c r="K65" s="36">
        <v>10</v>
      </c>
      <c r="L65" s="37">
        <f>'07-05'!$K65+('07-05'!$J65/90)</f>
        <v>6.3333333333333339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5</v>
      </c>
      <c r="L66" s="37">
        <f>'07-05'!$K66+('07-05'!$J66/90)</f>
        <v>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250</v>
      </c>
      <c r="K67" s="36"/>
      <c r="L67" s="37">
        <f>'07-05'!$K67+('07-05'!$J67/90)</f>
        <v>2.7777777777777777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325</v>
      </c>
      <c r="K68" s="39"/>
      <c r="L68" s="37">
        <f>'07-05'!$K68+('07-05'!$J68/90)</f>
        <v>3.6111111111111112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200</v>
      </c>
      <c r="K69" s="36">
        <v>35</v>
      </c>
      <c r="L69" s="37">
        <f>'07-05'!$K69+('07-05'!$J69/90)</f>
        <v>37.222222222222221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195</v>
      </c>
      <c r="K70" s="36"/>
      <c r="L70" s="37">
        <f>'07-05'!$K70+('07-05'!$J70/90)</f>
        <v>2.1666666666666665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24</v>
      </c>
      <c r="L71" s="10">
        <f>'07-05'!$K71+('07-05'!$J71/90)</f>
        <v>24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-15</v>
      </c>
      <c r="K72" s="9">
        <v>10</v>
      </c>
      <c r="L72" s="10">
        <f>'07-05'!$K72+('07-05'!$J72/90)</f>
        <v>9.8333333333333339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-500</v>
      </c>
      <c r="K73" s="9">
        <v>10</v>
      </c>
      <c r="L73" s="10">
        <f>'07-05'!$K73+('07-05'!$J73/90)</f>
        <v>4.4444444444444446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-315</v>
      </c>
      <c r="K74" s="9"/>
      <c r="L74" s="10">
        <f>'07-05'!$K74+('07-05'!$J74/90)</f>
        <v>-3.5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-200</v>
      </c>
      <c r="K75" s="9">
        <v>10</v>
      </c>
      <c r="L75" s="10">
        <f>'07-05'!$K75+('07-05'!$J75/90)</f>
        <v>7.7777777777777777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-150</v>
      </c>
      <c r="K76" s="9">
        <v>6</v>
      </c>
      <c r="L76" s="10">
        <f>'07-05'!$K76+('07-05'!$J76/90)</f>
        <v>4.333333333333333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1800</v>
      </c>
      <c r="K77" s="9"/>
      <c r="L77" s="10">
        <f>'07-05'!$K77+('07-05'!$J77/90)</f>
        <v>20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20</v>
      </c>
      <c r="L78" s="10">
        <f>'07-05'!$K78+('07-05'!$J78/90)</f>
        <v>20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450</v>
      </c>
      <c r="K79" s="9"/>
      <c r="L79" s="10">
        <f>'07-05'!$K79+('07-05'!$J79/90)</f>
        <v>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300</v>
      </c>
      <c r="K80" s="9"/>
      <c r="L80" s="10">
        <f>'07-05'!$K80+('07-05'!$J80/90)</f>
        <v>3.3333333333333335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260</v>
      </c>
      <c r="K81" s="9"/>
      <c r="L81" s="10">
        <f>'07-05'!$K81+('07-05'!$J81/90)</f>
        <v>2.8888888888888888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180</v>
      </c>
      <c r="K82" s="9"/>
      <c r="L82" s="10">
        <f>'07-05'!$K82+('07-05'!$J82/90)</f>
        <v>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-450</v>
      </c>
      <c r="K83" s="9">
        <v>150</v>
      </c>
      <c r="L83" s="10">
        <f>'07-05'!$K83+('07-05'!$J83/90)</f>
        <v>145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-850</v>
      </c>
      <c r="K84" s="9">
        <v>20</v>
      </c>
      <c r="L84" s="10">
        <f>'07-05'!$K84+('07-05'!$J84/90)</f>
        <v>10.555555555555555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350</v>
      </c>
      <c r="K85" s="9"/>
      <c r="L85" s="10">
        <f>'07-05'!$K85+('07-05'!$J85/90)</f>
        <v>3.8888888888888888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-50</v>
      </c>
      <c r="K86" s="9">
        <v>10</v>
      </c>
      <c r="L86" s="10">
        <f>'07-05'!$K86+('07-05'!$J86/90)</f>
        <v>9.4444444444444446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70</v>
      </c>
      <c r="K87" s="9"/>
      <c r="L87" s="10">
        <f>'07-05'!$K87+('07-05'!$J87/90)</f>
        <v>0.77777777777777779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'07-05'!$K88+('07-05'!$J88/90)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100</v>
      </c>
      <c r="K89" s="9">
        <v>10</v>
      </c>
      <c r="L89" s="10">
        <f>'07-05'!$K89+('07-05'!$J89/90)</f>
        <v>11.111111111111111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-100</v>
      </c>
      <c r="K90" s="9">
        <v>20</v>
      </c>
      <c r="L90" s="10">
        <f>'07-05'!$K90+('07-05'!$J90/90)</f>
        <v>18.888888888888889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720</v>
      </c>
      <c r="K91" s="9"/>
      <c r="L91" s="10">
        <f>'07-05'!$K91+('07-05'!$J91/90)</f>
        <v>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100</v>
      </c>
      <c r="K92" s="9"/>
      <c r="L92" s="10">
        <f>'07-05'!$K92+('07-05'!$J92/90)</f>
        <v>1.1111111111111112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40" t="s">
        <v>57</v>
      </c>
      <c r="J93" s="8">
        <v>600</v>
      </c>
      <c r="K93" s="9">
        <v>20</v>
      </c>
      <c r="L93" s="10">
        <f>'07-05'!$K93+('07-05'!$J93/90)</f>
        <v>26.666666666666668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43</v>
      </c>
      <c r="J94" s="8"/>
      <c r="K94" s="9">
        <v>-20</v>
      </c>
      <c r="L94" s="10">
        <f>'07-05'!$K94+('07-05'!$J94/90)</f>
        <v>-20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40</v>
      </c>
      <c r="I95" s="40" t="s">
        <v>176</v>
      </c>
      <c r="J95" s="8">
        <v>-1000</v>
      </c>
      <c r="K95" s="9"/>
      <c r="L95" s="10">
        <f>'07-05'!$K95+('07-05'!$J95/90)</f>
        <v>-11.111111111111111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300</v>
      </c>
      <c r="K96" s="9"/>
      <c r="L96" s="10">
        <f>'07-05'!$K96+('07-05'!$J96/90)</f>
        <v>3.3333333333333335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56</v>
      </c>
      <c r="J97" s="8">
        <v>-855</v>
      </c>
      <c r="K97" s="9">
        <v>80</v>
      </c>
      <c r="L97" s="10">
        <f>'07-05'!$K97+('07-05'!$J97/90)</f>
        <v>70.5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1294</v>
      </c>
      <c r="J98" s="8"/>
      <c r="K98" s="9">
        <v>-20</v>
      </c>
      <c r="L98" s="10">
        <f>'07-05'!$K98+('07-05'!$J98/90)</f>
        <v>-20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40" t="s">
        <v>95</v>
      </c>
      <c r="J99" s="8"/>
      <c r="K99" s="9">
        <v>-80</v>
      </c>
      <c r="L99" s="10">
        <f>'07-05'!$K99+('07-05'!$J99/90)</f>
        <v>-80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28</v>
      </c>
      <c r="I100" s="40" t="s">
        <v>1295</v>
      </c>
      <c r="J100" s="8"/>
      <c r="K100" s="9">
        <v>-20</v>
      </c>
      <c r="L100" s="10">
        <f>'07-05'!$K100+('07-05'!$J100/90)</f>
        <v>-20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10</v>
      </c>
      <c r="L101" s="10">
        <f>'07-05'!$K101+('07-05'!$J101/90)</f>
        <v>10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500</v>
      </c>
      <c r="K102" s="9">
        <v>10</v>
      </c>
      <c r="L102" s="10">
        <f>'07-05'!$K102+('07-05'!$J102/90)</f>
        <v>15.555555555555555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2"/>
      <c r="J103" s="8"/>
      <c r="K103" s="9">
        <v>-1100</v>
      </c>
      <c r="L103" s="10">
        <f>'07-05'!$K103+('07-05'!$J103/90)</f>
        <v>-1100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/>
      <c r="L104" s="10">
        <f>'07-05'!$K104+('07-05'!$J104/90)</f>
        <v>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'07-05'!$K105+('07-05'!$J105/90)</f>
        <v>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'07-05'!$K106+('07-05'!$J106/90)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/>
      <c r="L107" s="10">
        <f>'07-05'!$K107+('07-05'!$J107/90)</f>
        <v>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/>
      <c r="L108" s="10">
        <f>'07-05'!$K108+('07-05'!$J108/90)</f>
        <v>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/>
      <c r="L109" s="10">
        <f>'07-05'!$K109+('07-05'!$J109/90)</f>
        <v>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/>
      <c r="L110" s="10">
        <f>'07-05'!$K110+('07-05'!$J110/90)</f>
        <v>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'07-05'!$K111+('07-05'!$J111/90)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1" xr:uid="{E3C8BF53-1B22-4738-82E7-12C71CFDD8C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2E17-4A2B-4C08-8AA4-7944B7DCBC27}">
  <sheetPr codeName="Sheet36">
    <pageSetUpPr fitToPage="1"/>
  </sheetPr>
  <dimension ref="A1:Z154"/>
  <sheetViews>
    <sheetView rightToLeft="1" topLeftCell="A142" workbookViewId="0">
      <selection activeCell="A154" sqref="A15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145</v>
      </c>
      <c r="K1" s="3">
        <f t="shared" si="0"/>
        <v>247</v>
      </c>
      <c r="L1" s="3">
        <f t="shared" si="0"/>
        <v>248.61111111111109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1298</v>
      </c>
      <c r="J3" s="8">
        <v>175</v>
      </c>
      <c r="K3" s="9"/>
      <c r="L3" s="10">
        <f t="shared" ref="L3:L18" si="1">K3+(J3/90)</f>
        <v>1.9444444444444444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600</v>
      </c>
      <c r="K4" s="9"/>
      <c r="L4" s="10">
        <f t="shared" si="1"/>
        <v>6.666666666666667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190</v>
      </c>
      <c r="J5" s="8">
        <v>-100</v>
      </c>
      <c r="K5" s="9">
        <v>130</v>
      </c>
      <c r="L5" s="10">
        <f t="shared" si="1"/>
        <v>128.88888888888889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237</v>
      </c>
      <c r="J6" s="8">
        <v>70</v>
      </c>
      <c r="K6" s="9"/>
      <c r="L6" s="10">
        <f t="shared" si="1"/>
        <v>0.77777777777777779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40</v>
      </c>
      <c r="I8" s="2" t="s">
        <v>1297</v>
      </c>
      <c r="J8" s="8"/>
      <c r="K8" s="9">
        <v>-81</v>
      </c>
      <c r="L8" s="10">
        <f t="shared" si="1"/>
        <v>-81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354</v>
      </c>
      <c r="J9" s="8"/>
      <c r="K9" s="9">
        <v>10</v>
      </c>
      <c r="L9" s="10">
        <f t="shared" si="1"/>
        <v>10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28</v>
      </c>
      <c r="I10" s="2" t="s">
        <v>437</v>
      </c>
      <c r="J10" s="8">
        <v>-300</v>
      </c>
      <c r="K10" s="9"/>
      <c r="L10" s="10">
        <f t="shared" si="1"/>
        <v>-3.3333333333333335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257</v>
      </c>
      <c r="J11" s="8"/>
      <c r="K11" s="9">
        <v>33</v>
      </c>
      <c r="L11" s="10">
        <f t="shared" si="1"/>
        <v>33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205</v>
      </c>
      <c r="J12" s="8"/>
      <c r="K12" s="9">
        <v>20</v>
      </c>
      <c r="L12" s="10">
        <f t="shared" si="1"/>
        <v>20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135</v>
      </c>
      <c r="L13" s="10">
        <f t="shared" si="1"/>
        <v>135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1299</v>
      </c>
      <c r="J14" s="8"/>
      <c r="K14" s="9">
        <v>134</v>
      </c>
      <c r="L14" s="10">
        <f t="shared" si="1"/>
        <v>134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296</v>
      </c>
      <c r="J15" s="8"/>
      <c r="K15" s="9">
        <v>150</v>
      </c>
      <c r="L15" s="10">
        <f t="shared" si="1"/>
        <v>150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40</v>
      </c>
      <c r="I16" s="2" t="s">
        <v>95</v>
      </c>
      <c r="J16" s="8"/>
      <c r="K16" s="9">
        <v>-284</v>
      </c>
      <c r="L16" s="10">
        <f t="shared" si="1"/>
        <v>-284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1277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SUM('08-05'!$J$22:$J$154)</f>
        <v>1230</v>
      </c>
      <c r="K20" s="3">
        <f>SUM('08-05'!$K$22:$K$154)</f>
        <v>-126</v>
      </c>
      <c r="L20" s="3">
        <f>SUM('08-05'!$L$22:$L$154)</f>
        <v>-112.33333333333235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696</v>
      </c>
      <c r="J22" s="8">
        <v>70</v>
      </c>
      <c r="K22" s="9"/>
      <c r="L22" s="10">
        <f>'08-05'!$K22+('08-05'!$J22/90)</f>
        <v>0.77777777777777779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8</v>
      </c>
      <c r="S22" s="16">
        <f t="shared" ref="S22:S26" si="5">Q22*R22</f>
        <v>40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45</v>
      </c>
      <c r="F23" s="16">
        <f t="shared" si="3"/>
        <v>450</v>
      </c>
      <c r="G23" s="7"/>
      <c r="H23" s="7" t="s">
        <v>6</v>
      </c>
      <c r="I23" s="2" t="s">
        <v>1300</v>
      </c>
      <c r="J23" s="8">
        <v>-450</v>
      </c>
      <c r="K23" s="9">
        <v>10</v>
      </c>
      <c r="L23" s="10">
        <f>'08-05'!$K23+('08-05'!$J23/90)</f>
        <v>5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21</v>
      </c>
      <c r="S23" s="16">
        <f t="shared" si="5"/>
        <v>210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66</v>
      </c>
      <c r="C24" s="14">
        <f t="shared" si="2"/>
        <v>660</v>
      </c>
      <c r="D24" s="15">
        <v>20</v>
      </c>
      <c r="E24" s="1">
        <v>3</v>
      </c>
      <c r="F24" s="16">
        <f t="shared" si="3"/>
        <v>60</v>
      </c>
      <c r="G24" s="7"/>
      <c r="H24" s="7" t="s">
        <v>6</v>
      </c>
      <c r="I24" s="2" t="s">
        <v>1301</v>
      </c>
      <c r="J24" s="8">
        <v>-270</v>
      </c>
      <c r="K24" s="9">
        <v>10</v>
      </c>
      <c r="L24" s="10">
        <f>'08-05'!$K24+('08-05'!$J24/90)</f>
        <v>7</v>
      </c>
      <c r="M24" s="3"/>
      <c r="N24" s="13">
        <v>10</v>
      </c>
      <c r="O24" s="1">
        <v>77</v>
      </c>
      <c r="P24" s="14">
        <f t="shared" si="4"/>
        <v>770</v>
      </c>
      <c r="Q24" s="15">
        <v>20</v>
      </c>
      <c r="R24" s="1">
        <v>11</v>
      </c>
      <c r="S24" s="16">
        <f t="shared" si="5"/>
        <v>220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2" t="s">
        <v>154</v>
      </c>
      <c r="J25" s="8">
        <v>100</v>
      </c>
      <c r="K25" s="9"/>
      <c r="L25" s="10">
        <f>'08-05'!$K25+('08-05'!$J25/90)</f>
        <v>1.1111111111111112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31</v>
      </c>
      <c r="F26" s="16">
        <f t="shared" si="3"/>
        <v>3100</v>
      </c>
      <c r="G26" s="7"/>
      <c r="H26" s="7" t="s">
        <v>6</v>
      </c>
      <c r="I26" s="40" t="s">
        <v>1302</v>
      </c>
      <c r="J26" s="8">
        <v>-630</v>
      </c>
      <c r="K26" s="9">
        <v>70</v>
      </c>
      <c r="L26" s="10">
        <f>'08-05'!$K26+('08-05'!$J26/90)</f>
        <v>63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65</v>
      </c>
      <c r="S26" s="16">
        <f t="shared" si="5"/>
        <v>6500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3840</v>
      </c>
      <c r="G27" s="7"/>
      <c r="H27" s="7" t="s">
        <v>6</v>
      </c>
      <c r="I27" s="40" t="s">
        <v>1303</v>
      </c>
      <c r="J27" s="8"/>
      <c r="K27" s="9">
        <v>129</v>
      </c>
      <c r="L27" s="10">
        <f>'08-05'!$K27+('08-05'!$J27/90)</f>
        <v>129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7070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912</v>
      </c>
      <c r="D28" s="1"/>
      <c r="E28" s="1"/>
      <c r="F28" s="1"/>
      <c r="G28" s="1"/>
      <c r="H28" s="7" t="s">
        <v>6</v>
      </c>
      <c r="I28" s="40" t="s">
        <v>143</v>
      </c>
      <c r="J28" s="8">
        <v>700</v>
      </c>
      <c r="K28" s="9"/>
      <c r="L28" s="10">
        <f>'08-05'!$K28+('08-05'!$J28/90)</f>
        <v>7.7777777777777777</v>
      </c>
      <c r="M28" s="3"/>
      <c r="N28" s="12" t="s">
        <v>11</v>
      </c>
      <c r="O28" s="12"/>
      <c r="P28" s="6">
        <f>SUM(P22:P27)</f>
        <v>786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2075</v>
      </c>
      <c r="G29" s="1"/>
      <c r="H29" s="7" t="s">
        <v>6</v>
      </c>
      <c r="I29" s="40" t="s">
        <v>1304</v>
      </c>
      <c r="J29" s="8">
        <v>800</v>
      </c>
      <c r="K29" s="9"/>
      <c r="L29" s="10">
        <f>'08-05'!$K29+('08-05'!$J29/90)</f>
        <v>8.8888888888888893</v>
      </c>
      <c r="M29" s="3"/>
      <c r="N29" s="1"/>
      <c r="O29" s="1"/>
      <c r="P29" s="18"/>
      <c r="Q29" s="237" t="s">
        <v>21</v>
      </c>
      <c r="R29" s="238"/>
      <c r="S29" s="17">
        <f>SUM('08-05'!$J$22:$J$154)</f>
        <v>1230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-865</v>
      </c>
      <c r="D30" s="1"/>
      <c r="E30" s="1"/>
      <c r="F30" s="8"/>
      <c r="G30" s="1"/>
      <c r="H30" s="7" t="s">
        <v>6</v>
      </c>
      <c r="I30" s="40" t="s">
        <v>95</v>
      </c>
      <c r="J30" s="8"/>
      <c r="K30" s="9">
        <v>600</v>
      </c>
      <c r="L30" s="10">
        <f>'08-05'!$K30+('08-05'!$J30/90)</f>
        <v>600</v>
      </c>
      <c r="M30" s="3"/>
      <c r="N30" s="237" t="s">
        <v>23</v>
      </c>
      <c r="O30" s="238"/>
      <c r="P30" s="6">
        <f>SUM('08-05'!$K$22:$K$154)</f>
        <v>-126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405</v>
      </c>
      <c r="G31" s="1"/>
      <c r="H31" s="7" t="s">
        <v>40</v>
      </c>
      <c r="I31" s="40" t="s">
        <v>95</v>
      </c>
      <c r="J31" s="8"/>
      <c r="K31" s="9">
        <v>-600</v>
      </c>
      <c r="L31" s="10">
        <f>'08-05'!$K31+('08-05'!$J31/90)</f>
        <v>-600</v>
      </c>
      <c r="M31" s="3"/>
      <c r="N31" s="1"/>
      <c r="O31" s="1"/>
      <c r="P31" s="18"/>
      <c r="Q31" s="12" t="s">
        <v>25</v>
      </c>
      <c r="R31" s="12"/>
      <c r="S31" s="17">
        <f>S27-S29-F27</f>
        <v>2000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-45</v>
      </c>
      <c r="D32" s="1"/>
      <c r="E32" s="1"/>
      <c r="F32" s="1"/>
      <c r="G32" s="1"/>
      <c r="H32" s="7" t="s">
        <v>6</v>
      </c>
      <c r="I32" s="2" t="s">
        <v>493</v>
      </c>
      <c r="J32" s="8">
        <v>600</v>
      </c>
      <c r="K32" s="9"/>
      <c r="L32" s="10">
        <f>'08-05'!$K32+('08-05'!$J32/90)</f>
        <v>6.666666666666667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311</v>
      </c>
      <c r="J33" s="8"/>
      <c r="K33" s="9">
        <v>10</v>
      </c>
      <c r="L33" s="10">
        <f>'08-05'!$K33+('08-05'!$J33/90)</f>
        <v>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1305</v>
      </c>
      <c r="J34" s="8"/>
      <c r="K34" s="9">
        <v>69</v>
      </c>
      <c r="L34" s="10">
        <f>'08-05'!$K34+('08-05'!$J34/90)</f>
        <v>69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1306</v>
      </c>
      <c r="J35" s="8"/>
      <c r="K35" s="9">
        <v>110</v>
      </c>
      <c r="L35" s="10">
        <f>'08-05'!$K35+('08-05'!$J35/90)</f>
        <v>110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1307</v>
      </c>
      <c r="J36" s="8">
        <v>350</v>
      </c>
      <c r="K36" s="9"/>
      <c r="L36" s="10">
        <f>'08-05'!$K36+('08-05'!$J36/90)</f>
        <v>3.8888888888888888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1308</v>
      </c>
      <c r="J37" s="8"/>
      <c r="K37" s="9">
        <v>118</v>
      </c>
      <c r="L37" s="10">
        <f>'08-05'!$K37+('08-05'!$J37/90)</f>
        <v>118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1309</v>
      </c>
      <c r="J38" s="8">
        <v>315</v>
      </c>
      <c r="K38" s="9">
        <v>55</v>
      </c>
      <c r="L38" s="10">
        <f>'08-05'!$K38+('08-05'!$J38/90)</f>
        <v>58.5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340</v>
      </c>
      <c r="K39" s="9"/>
      <c r="L39" s="10">
        <f>'08-05'!$K39+('08-05'!$J39/90)</f>
        <v>3.7777777777777777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1310</v>
      </c>
      <c r="J40" s="8">
        <v>-200</v>
      </c>
      <c r="K40" s="9"/>
      <c r="L40" s="10">
        <f>'08-05'!$K40+('08-05'!$J40/90)</f>
        <v>-2.2222222222222223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5</v>
      </c>
      <c r="L41" s="10">
        <f>'08-05'!$K41+('08-05'!$J41/90)</f>
        <v>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2" t="s">
        <v>1311</v>
      </c>
      <c r="J42" s="8"/>
      <c r="K42" s="9">
        <v>-18</v>
      </c>
      <c r="L42" s="10">
        <f>'08-05'!$K42+('08-05'!$J42/90)</f>
        <v>-18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1312</v>
      </c>
      <c r="J43" s="8">
        <v>180</v>
      </c>
      <c r="K43" s="9">
        <v>50</v>
      </c>
      <c r="L43" s="10">
        <f>'08-05'!$K43+('08-05'!$J43/90)</f>
        <v>52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85</v>
      </c>
      <c r="L44" s="10">
        <f>'08-05'!$K44+('08-05'!$J44/90)</f>
        <v>85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2"/>
      <c r="J45" s="8"/>
      <c r="K45" s="9">
        <v>-85</v>
      </c>
      <c r="L45" s="10">
        <f>'08-05'!$K45+('08-05'!$J45/90)</f>
        <v>-85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75</v>
      </c>
      <c r="J46" s="8"/>
      <c r="K46" s="9">
        <v>400</v>
      </c>
      <c r="L46" s="10">
        <f>'08-05'!$K46+('08-05'!$J46/90)</f>
        <v>400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917</v>
      </c>
      <c r="J47" s="8">
        <v>350</v>
      </c>
      <c r="K47" s="9"/>
      <c r="L47" s="10">
        <f>'08-05'!$K47+('08-05'!$J47/90)</f>
        <v>3.8888888888888888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1313</v>
      </c>
      <c r="J48" s="8">
        <v>-580</v>
      </c>
      <c r="K48" s="9">
        <v>10</v>
      </c>
      <c r="L48" s="10">
        <f>'08-05'!$K48+('08-05'!$J48/90)</f>
        <v>3.5555555555555554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50</v>
      </c>
      <c r="K49" s="9"/>
      <c r="L49" s="10">
        <f>'08-05'!$K49+('08-05'!$J49/90)</f>
        <v>0.55555555555555558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1314</v>
      </c>
      <c r="J50" s="8">
        <v>-540</v>
      </c>
      <c r="K50" s="9">
        <v>10</v>
      </c>
      <c r="L50" s="10">
        <f>'08-05'!$K50+('08-05'!$J50/90)</f>
        <v>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1315</v>
      </c>
      <c r="J51" s="8"/>
      <c r="K51" s="9">
        <v>19</v>
      </c>
      <c r="L51" s="10">
        <f>'08-05'!$K51+('08-05'!$J51/90)</f>
        <v>19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440</v>
      </c>
      <c r="J52" s="8"/>
      <c r="K52" s="9">
        <v>130</v>
      </c>
      <c r="L52" s="10">
        <f>'08-05'!$K52+('08-05'!$J52/90)</f>
        <v>130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1316</v>
      </c>
      <c r="J53" s="8">
        <v>55</v>
      </c>
      <c r="K53" s="9"/>
      <c r="L53" s="10">
        <f>'08-05'!$K53+('08-05'!$J53/90)</f>
        <v>0.61111111111111116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1317</v>
      </c>
      <c r="J54" s="8"/>
      <c r="K54" s="9">
        <v>19</v>
      </c>
      <c r="L54" s="10">
        <f>'08-05'!$K54+('08-05'!$J54/90)</f>
        <v>19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121</v>
      </c>
      <c r="J55" s="8">
        <v>100</v>
      </c>
      <c r="K55" s="9"/>
      <c r="L55" s="10">
        <f>'08-05'!$K55+('08-05'!$J55/90)</f>
        <v>1.1111111111111112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1318</v>
      </c>
      <c r="J56" s="8">
        <v>-360</v>
      </c>
      <c r="K56" s="9">
        <v>50</v>
      </c>
      <c r="L56" s="10">
        <f>'08-05'!$K56+('08-05'!$J56/90)</f>
        <v>46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120</v>
      </c>
      <c r="K57" s="9"/>
      <c r="L57" s="10">
        <f>'08-05'!$K57+('08-05'!$J57/90)</f>
        <v>1.3333333333333333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553</v>
      </c>
      <c r="J58" s="8">
        <v>-110</v>
      </c>
      <c r="K58" s="9">
        <v>30</v>
      </c>
      <c r="L58" s="10">
        <f>'08-05'!$K58+('08-05'!$J58/90)</f>
        <v>28.777777777777779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1319</v>
      </c>
      <c r="J59" s="8">
        <v>250</v>
      </c>
      <c r="K59" s="9"/>
      <c r="L59" s="10">
        <f>'08-05'!$K59+('08-05'!$J59/90)</f>
        <v>2.7777777777777777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1320</v>
      </c>
      <c r="J60" s="8"/>
      <c r="K60" s="9">
        <v>31</v>
      </c>
      <c r="L60" s="10">
        <f>'08-05'!$K60+('08-05'!$J60/90)</f>
        <v>31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25</v>
      </c>
      <c r="K61" s="9"/>
      <c r="L61" s="10">
        <f>'08-05'!$K61+('08-05'!$J61/90)</f>
        <v>0.27777777777777779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828</v>
      </c>
      <c r="J62" s="8">
        <v>110</v>
      </c>
      <c r="K62" s="9"/>
      <c r="L62" s="10">
        <f>'08-05'!$K62+('08-05'!$J62/90)</f>
        <v>1.2222222222222223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10</v>
      </c>
      <c r="L63" s="10">
        <f>'08-05'!$K63+('08-05'!$J63/90)</f>
        <v>10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130</v>
      </c>
      <c r="K64" s="9"/>
      <c r="L64" s="10">
        <f>'08-05'!$K64+('08-05'!$J64/90)</f>
        <v>1.4444444444444444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1321</v>
      </c>
      <c r="J65" s="35"/>
      <c r="K65" s="36"/>
      <c r="L65" s="37">
        <f>'08-05'!$K65+('08-05'!$J65/90)</f>
        <v>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1322</v>
      </c>
      <c r="J66" s="38"/>
      <c r="K66" s="39">
        <v>485</v>
      </c>
      <c r="L66" s="37">
        <f>'08-05'!$K66+('08-05'!$J66/90)</f>
        <v>485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1323</v>
      </c>
      <c r="J67" s="35"/>
      <c r="K67" s="36">
        <v>70</v>
      </c>
      <c r="L67" s="37">
        <f>'08-05'!$K67+('08-05'!$J67/90)</f>
        <v>70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1009</v>
      </c>
      <c r="J68" s="38"/>
      <c r="K68" s="39">
        <v>60</v>
      </c>
      <c r="L68" s="37">
        <f>'08-05'!$K68+('08-05'!$J68/90)</f>
        <v>60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220</v>
      </c>
      <c r="K69" s="36">
        <v>10</v>
      </c>
      <c r="L69" s="37">
        <f>'08-05'!$K69+('08-05'!$J69/90)</f>
        <v>12.444444444444445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1324</v>
      </c>
      <c r="J70" s="35">
        <v>500</v>
      </c>
      <c r="K70" s="36"/>
      <c r="L70" s="37">
        <f>'08-05'!$K70+('08-05'!$J70/90)</f>
        <v>5.5555555555555554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373</v>
      </c>
      <c r="J71" s="8"/>
      <c r="K71" s="9">
        <v>340</v>
      </c>
      <c r="L71" s="10">
        <f>'08-05'!$K71+('08-05'!$J71/90)</f>
        <v>340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28</v>
      </c>
      <c r="I72" s="40" t="s">
        <v>43</v>
      </c>
      <c r="J72" s="8"/>
      <c r="K72" s="9">
        <v>-20</v>
      </c>
      <c r="L72" s="10">
        <f>'08-05'!$K72+('08-05'!$J72/90)</f>
        <v>-20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320</v>
      </c>
      <c r="L73" s="10">
        <f>'08-05'!$K73+('08-05'!$J73/90)</f>
        <v>320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8"/>
      <c r="K74" s="9">
        <v>-320</v>
      </c>
      <c r="L74" s="10">
        <f>'08-05'!$K74+('08-05'!$J74/90)</f>
        <v>-320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1325</v>
      </c>
      <c r="J75" s="8"/>
      <c r="K75" s="9">
        <v>-25</v>
      </c>
      <c r="L75" s="10">
        <f>'08-05'!$K75+('08-05'!$J75/90)</f>
        <v>-25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120</v>
      </c>
      <c r="K76" s="9"/>
      <c r="L76" s="10">
        <f>'08-05'!$K76+('08-05'!$J76/90)</f>
        <v>1.3333333333333333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341</v>
      </c>
      <c r="J77" s="8">
        <v>180</v>
      </c>
      <c r="K77" s="9">
        <v>20</v>
      </c>
      <c r="L77" s="10">
        <f>'08-05'!$K77+('08-05'!$J77/90)</f>
        <v>22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295</v>
      </c>
      <c r="J78" s="8">
        <v>100</v>
      </c>
      <c r="K78" s="9"/>
      <c r="L78" s="10">
        <f>'08-05'!$K78+('08-05'!$J78/90)</f>
        <v>1.1111111111111112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103</v>
      </c>
      <c r="J79" s="8">
        <v>-630</v>
      </c>
      <c r="K79" s="9">
        <v>20</v>
      </c>
      <c r="L79" s="10">
        <f>'08-05'!$K79+('08-05'!$J79/90)</f>
        <v>13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1213</v>
      </c>
      <c r="J80" s="8">
        <v>180</v>
      </c>
      <c r="K80" s="9"/>
      <c r="L80" s="10">
        <f>'08-05'!$K80+('08-05'!$J80/90)</f>
        <v>2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453</v>
      </c>
      <c r="J81" s="8">
        <v>90</v>
      </c>
      <c r="K81" s="9"/>
      <c r="L81" s="10">
        <f>'08-05'!$K81+('08-05'!$J81/90)</f>
        <v>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28</v>
      </c>
      <c r="I82" s="2" t="s">
        <v>648</v>
      </c>
      <c r="J82" s="8"/>
      <c r="K82" s="9">
        <v>-20</v>
      </c>
      <c r="L82" s="10">
        <f>'08-05'!$K82+('08-05'!$J82/90)</f>
        <v>-20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-675</v>
      </c>
      <c r="K83" s="9">
        <v>10</v>
      </c>
      <c r="L83" s="10">
        <f>'08-05'!$K83+('08-05'!$J83/90)</f>
        <v>2.5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-360</v>
      </c>
      <c r="K84" s="9">
        <v>10</v>
      </c>
      <c r="L84" s="10">
        <f>'08-05'!$K84+('08-05'!$J84/90)</f>
        <v>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176</v>
      </c>
      <c r="J85" s="8"/>
      <c r="K85" s="9">
        <v>-100</v>
      </c>
      <c r="L85" s="10">
        <f>'08-05'!$K85+('08-05'!$J85/90)</f>
        <v>-100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-200</v>
      </c>
      <c r="K86" s="9">
        <v>5</v>
      </c>
      <c r="L86" s="10">
        <f>'08-05'!$K86+('08-05'!$J86/90)</f>
        <v>2.7777777777777777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776</v>
      </c>
      <c r="J87" s="8"/>
      <c r="K87" s="9">
        <v>75</v>
      </c>
      <c r="L87" s="10">
        <f>'08-05'!$K87+('08-05'!$J87/90)</f>
        <v>75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229</v>
      </c>
      <c r="J88" s="8"/>
      <c r="K88" s="9">
        <v>-11</v>
      </c>
      <c r="L88" s="10">
        <f>'08-05'!$K88+('08-05'!$J88/90)</f>
        <v>-11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1327</v>
      </c>
      <c r="J89" s="8"/>
      <c r="K89" s="9">
        <v>130</v>
      </c>
      <c r="L89" s="10">
        <f>'08-05'!$K89+('08-05'!$J89/90)</f>
        <v>130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1326</v>
      </c>
      <c r="J90" s="8">
        <v>220</v>
      </c>
      <c r="K90" s="9">
        <v>1</v>
      </c>
      <c r="L90" s="10">
        <f>'08-05'!$K90+('08-05'!$J90/90)</f>
        <v>3.4444444444444446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418</v>
      </c>
      <c r="J91" s="8">
        <v>25</v>
      </c>
      <c r="K91" s="9">
        <v>1</v>
      </c>
      <c r="L91" s="10">
        <f>'08-05'!$K91+('08-05'!$J91/90)</f>
        <v>1.2777777777777777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324</v>
      </c>
      <c r="J92" s="8">
        <v>200</v>
      </c>
      <c r="K92" s="9">
        <v>15</v>
      </c>
      <c r="L92" s="10">
        <f>'08-05'!$K92+('08-05'!$J92/90)</f>
        <v>17.222222222222221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1328</v>
      </c>
      <c r="J93" s="8"/>
      <c r="K93" s="9">
        <v>25</v>
      </c>
      <c r="L93" s="10">
        <f>'08-05'!$K93+('08-05'!$J93/90)</f>
        <v>25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2" t="s">
        <v>1329</v>
      </c>
      <c r="J94" s="8">
        <v>-400</v>
      </c>
      <c r="K94" s="9"/>
      <c r="L94" s="10">
        <f>'08-05'!$K94+('08-05'!$J94/90)</f>
        <v>-4.4444444444444446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1330</v>
      </c>
      <c r="J95" s="8">
        <v>200</v>
      </c>
      <c r="K95" s="9">
        <v>10</v>
      </c>
      <c r="L95" s="10">
        <f>'08-05'!$K95+('08-05'!$J95/90)</f>
        <v>12.222222222222221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1101</v>
      </c>
      <c r="J96" s="8">
        <v>800</v>
      </c>
      <c r="K96" s="9"/>
      <c r="L96" s="10">
        <f>'08-05'!$K96+('08-05'!$J96/90)</f>
        <v>8.8888888888888893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140</v>
      </c>
      <c r="K97" s="9"/>
      <c r="L97" s="10">
        <f>'08-05'!$K97+('08-05'!$J97/90)</f>
        <v>1.5555555555555556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28</v>
      </c>
      <c r="I98" s="2" t="s">
        <v>1331</v>
      </c>
      <c r="J98" s="8">
        <v>600</v>
      </c>
      <c r="K98" s="9">
        <v>-20</v>
      </c>
      <c r="L98" s="10">
        <f>'08-05'!$K98+('08-05'!$J98/90)</f>
        <v>-13.333333333333332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1332</v>
      </c>
      <c r="J99" s="8"/>
      <c r="K99" s="9">
        <v>65</v>
      </c>
      <c r="L99" s="10">
        <f>'08-05'!$K99+('08-05'!$J99/90)</f>
        <v>65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957</v>
      </c>
      <c r="J100" s="8">
        <v>270</v>
      </c>
      <c r="K100" s="9"/>
      <c r="L100" s="10">
        <f>'08-05'!$K100+('08-05'!$J100/90)</f>
        <v>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1333</v>
      </c>
      <c r="J101" s="8">
        <v>100</v>
      </c>
      <c r="K101" s="9">
        <v>10</v>
      </c>
      <c r="L101" s="10">
        <f>'08-05'!$K101+('08-05'!$J101/90)</f>
        <v>11.111111111111111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1334</v>
      </c>
      <c r="J102" s="8"/>
      <c r="K102" s="9">
        <v>2</v>
      </c>
      <c r="L102" s="10">
        <f>'08-05'!$K102+('08-05'!$J102/90)</f>
        <v>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270</v>
      </c>
      <c r="K103" s="9"/>
      <c r="L103" s="10">
        <f>'08-05'!$K103+('08-05'!$J103/90)</f>
        <v>3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1267</v>
      </c>
      <c r="J104" s="8">
        <v>360</v>
      </c>
      <c r="K104" s="9"/>
      <c r="L104" s="10">
        <f>'08-05'!$K104+('08-05'!$J104/90)</f>
        <v>4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16</v>
      </c>
      <c r="J105" s="8"/>
      <c r="K105" s="9">
        <v>100</v>
      </c>
      <c r="L105" s="10">
        <f>'08-05'!$K105+('08-05'!$J105/90)</f>
        <v>100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1335</v>
      </c>
      <c r="J106" s="8"/>
      <c r="K106" s="9">
        <v>5</v>
      </c>
      <c r="L106" s="10">
        <f>'08-05'!$K106+('08-05'!$J106/90)</f>
        <v>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1336</v>
      </c>
      <c r="J107" s="8"/>
      <c r="K107" s="9">
        <v>100</v>
      </c>
      <c r="L107" s="10">
        <f>'08-05'!$K107+('08-05'!$J107/90)</f>
        <v>100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-540</v>
      </c>
      <c r="K108" s="9">
        <v>20</v>
      </c>
      <c r="L108" s="10">
        <f>'08-05'!$K108+('08-05'!$J108/90)</f>
        <v>14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270</v>
      </c>
      <c r="K109" s="9"/>
      <c r="L109" s="10">
        <f>'08-05'!$K109+('08-05'!$J109/90)</f>
        <v>3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28</v>
      </c>
      <c r="I110" s="2" t="s">
        <v>1337</v>
      </c>
      <c r="J110" s="8"/>
      <c r="K110" s="9">
        <v>-15</v>
      </c>
      <c r="L110" s="10">
        <f>'08-05'!$K110+('08-05'!$J110/90)</f>
        <v>-15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100</v>
      </c>
      <c r="K111" s="9"/>
      <c r="L111" s="10">
        <f>'08-05'!$K111+('08-05'!$J111/90)</f>
        <v>1.1111111111111112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1338</v>
      </c>
      <c r="J112" s="8">
        <v>-580</v>
      </c>
      <c r="K112" s="9">
        <v>50</v>
      </c>
      <c r="L112" s="10">
        <f>'08-05'!$K112+('08-05'!$J112/90)</f>
        <v>43.555555555555557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1185</v>
      </c>
      <c r="J113" s="8"/>
      <c r="K113" s="9">
        <v>-55</v>
      </c>
      <c r="L113" s="10">
        <f>'08-05'!$K113+('08-05'!$J113/90)</f>
        <v>-55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1339</v>
      </c>
      <c r="J114" s="8">
        <v>-135</v>
      </c>
      <c r="K114" s="9">
        <v>10</v>
      </c>
      <c r="L114" s="10">
        <f>'08-05'!$K114+('08-05'!$J114/90)</f>
        <v>8.5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1340</v>
      </c>
      <c r="J115" s="8">
        <v>-30</v>
      </c>
      <c r="K115" s="9">
        <v>15</v>
      </c>
      <c r="L115" s="10">
        <f>'08-05'!$K115+('08-05'!$J115/90)</f>
        <v>14.666666666666666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1341</v>
      </c>
      <c r="J116" s="8">
        <v>300</v>
      </c>
      <c r="K116" s="9">
        <v>60</v>
      </c>
      <c r="L116" s="10">
        <f>'08-05'!$K116+('08-05'!$J116/90)</f>
        <v>63.333333333333336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-150</v>
      </c>
      <c r="K117" s="9">
        <v>5</v>
      </c>
      <c r="L117" s="10">
        <f>'08-05'!$K117+('08-05'!$J117/90)</f>
        <v>3.333333333333333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295</v>
      </c>
      <c r="J118" s="8">
        <v>90</v>
      </c>
      <c r="K118" s="9"/>
      <c r="L118" s="10">
        <f>'08-05'!$K118+('08-05'!$J118/90)</f>
        <v>1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1342</v>
      </c>
      <c r="J119" s="8">
        <v>100</v>
      </c>
      <c r="K119" s="9"/>
      <c r="L119" s="10">
        <f>'08-05'!$K119+('08-05'!$J119/90)</f>
        <v>1.1111111111111112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270</v>
      </c>
      <c r="K120" s="9"/>
      <c r="L120" s="10">
        <f>'08-05'!$K120+('08-05'!$J120/90)</f>
        <v>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60</v>
      </c>
      <c r="K121" s="9"/>
      <c r="L121" s="10">
        <f>'08-05'!$K121+('08-05'!$J121/90)</f>
        <v>0.66666666666666663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20</v>
      </c>
      <c r="L122" s="10">
        <f>'08-05'!$K122+('08-05'!$J122/90)</f>
        <v>20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40</v>
      </c>
      <c r="L123" s="10">
        <f>'08-05'!$K123+('08-05'!$J123/90)</f>
        <v>40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55</v>
      </c>
      <c r="L124" s="10">
        <f>'08-05'!$K124+('08-05'!$J124/90)</f>
        <v>55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2" t="s">
        <v>1343</v>
      </c>
      <c r="J125" s="8"/>
      <c r="K125" s="9">
        <v>-10</v>
      </c>
      <c r="L125" s="10">
        <f>'08-05'!$K125+('08-05'!$J125/90)</f>
        <v>-10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440</v>
      </c>
      <c r="J126" s="8"/>
      <c r="K126" s="9">
        <v>88</v>
      </c>
      <c r="L126" s="10">
        <f>'08-05'!$K126+('08-05'!$J126/90)</f>
        <v>88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270</v>
      </c>
      <c r="K127" s="9"/>
      <c r="L127" s="10">
        <f>'08-05'!$K127+('08-05'!$J127/90)</f>
        <v>3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440</v>
      </c>
      <c r="J128" s="8"/>
      <c r="K128" s="9">
        <v>75</v>
      </c>
      <c r="L128" s="10">
        <f>'08-05'!$K128+('08-05'!$J128/90)</f>
        <v>75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229</v>
      </c>
      <c r="J129" s="8">
        <v>-540</v>
      </c>
      <c r="K129" s="9">
        <v>-20</v>
      </c>
      <c r="L129" s="10">
        <f>'08-05'!$K129+('08-05'!$J129/90)</f>
        <v>-26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28</v>
      </c>
      <c r="L130" s="10">
        <f>'08-05'!$K130+('08-05'!$J130/90)</f>
        <v>28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1344</v>
      </c>
      <c r="J131" s="8"/>
      <c r="K131" s="9">
        <v>25</v>
      </c>
      <c r="L131" s="10">
        <f>'08-05'!$K131+('08-05'!$J131/90)</f>
        <v>25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 t="s">
        <v>95</v>
      </c>
      <c r="J132" s="8"/>
      <c r="K132" s="9">
        <v>-25</v>
      </c>
      <c r="L132" s="10">
        <f>'08-05'!$K132+('08-05'!$J132/90)</f>
        <v>-25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19</v>
      </c>
      <c r="L133" s="10">
        <f>'08-05'!$K133+('08-05'!$J133/90)</f>
        <v>19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129</v>
      </c>
      <c r="J134" s="8">
        <v>500</v>
      </c>
      <c r="K134" s="9"/>
      <c r="L134" s="10">
        <f>'08-05'!$K134+('08-05'!$J134/90)</f>
        <v>5.5555555555555554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28</v>
      </c>
      <c r="I135" s="2" t="s">
        <v>1345</v>
      </c>
      <c r="J135" s="8"/>
      <c r="K135" s="9">
        <v>-150</v>
      </c>
      <c r="L135" s="10">
        <f>'08-05'!$K135+('08-05'!$J135/90)</f>
        <v>-150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28</v>
      </c>
      <c r="I136" s="40" t="s">
        <v>1412</v>
      </c>
      <c r="J136" s="8"/>
      <c r="K136" s="9">
        <v>-450</v>
      </c>
      <c r="L136" s="10">
        <f>'08-05'!$K136+('08-05'!$J136/90)</f>
        <v>-450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40" t="s">
        <v>95</v>
      </c>
      <c r="J137" s="8"/>
      <c r="K137" s="9">
        <v>600</v>
      </c>
      <c r="L137" s="10">
        <f>'08-05'!$K137+('08-05'!$J137/90)</f>
        <v>600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1346</v>
      </c>
      <c r="J138" s="8"/>
      <c r="K138" s="9">
        <v>-257</v>
      </c>
      <c r="L138" s="10">
        <f>'08-05'!$K138+('08-05'!$J138/90)</f>
        <v>-257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150</v>
      </c>
      <c r="K139" s="9"/>
      <c r="L139" s="10">
        <f>'08-05'!$K139+('08-05'!$J139/90)</f>
        <v>1.6666666666666667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-30</v>
      </c>
      <c r="K140" s="9">
        <v>7</v>
      </c>
      <c r="L140" s="10">
        <f>'08-05'!$K140+('08-05'!$J140/90)</f>
        <v>6.666666666666667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-50</v>
      </c>
      <c r="K141" s="9">
        <v>5</v>
      </c>
      <c r="L141" s="10">
        <f>'08-05'!$K141+('08-05'!$J141/90)</f>
        <v>4.4444444444444446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>
        <v>4</v>
      </c>
      <c r="L142" s="10">
        <f>'08-05'!$K142+('08-05'!$J142/90)</f>
        <v>4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40</v>
      </c>
      <c r="I143" s="2" t="s">
        <v>1347</v>
      </c>
      <c r="J143" s="8"/>
      <c r="K143" s="9">
        <v>-50</v>
      </c>
      <c r="L143" s="10">
        <f>'08-05'!$K143+('08-05'!$J143/90)</f>
        <v>-50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40</v>
      </c>
      <c r="I144" s="2" t="s">
        <v>605</v>
      </c>
      <c r="J144" s="8"/>
      <c r="K144" s="9">
        <v>-10</v>
      </c>
      <c r="L144" s="10">
        <f>'08-05'!$K144+('08-05'!$J144/90)</f>
        <v>-10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40</v>
      </c>
      <c r="I145" s="2" t="s">
        <v>953</v>
      </c>
      <c r="J145" s="8"/>
      <c r="K145" s="9">
        <v>-50</v>
      </c>
      <c r="L145" s="10">
        <f>'08-05'!$K145+('08-05'!$J145/90)</f>
        <v>-50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2" t="s">
        <v>1348</v>
      </c>
      <c r="J146" s="8"/>
      <c r="K146" s="9">
        <v>-1000</v>
      </c>
      <c r="L146" s="10">
        <f>'08-05'!$K146+('08-05'!$J146/90)</f>
        <v>-1000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 t="s">
        <v>56</v>
      </c>
      <c r="J147" s="8">
        <v>-640</v>
      </c>
      <c r="K147" s="9">
        <v>190</v>
      </c>
      <c r="L147" s="10">
        <f>'08-05'!$K147+('08-05'!$J147/90)</f>
        <v>182.88888888888889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95</v>
      </c>
      <c r="J148" s="8">
        <v>-2000</v>
      </c>
      <c r="K148" s="9">
        <v>-2050</v>
      </c>
      <c r="L148" s="10">
        <f>'08-05'!$K148+('08-05'!$J148/90)</f>
        <v>-2072.2222222222222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'08-05'!$K149+('08-05'!$J149/90)</f>
        <v>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'08-05'!$K150+('08-05'!$J150/90)</f>
        <v>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'08-05'!$K151+('08-05'!$J151/90)</f>
        <v>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'08-05'!$K152+('08-05'!$J152/90)</f>
        <v>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'08-05'!$K153+('08-05'!$J153/90)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'08-05'!$K154+('08-05'!$J154/90)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4" xr:uid="{F042F8E3-E6F4-4483-A2F9-7156FF2A77A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5172-6968-437A-83ED-B66B8E2C430B}">
  <sheetPr codeName="Sheet37">
    <pageSetUpPr fitToPage="1"/>
  </sheetPr>
  <dimension ref="A1:Z183"/>
  <sheetViews>
    <sheetView rightToLeft="1" topLeftCell="A171" workbookViewId="0">
      <selection activeCell="A183" sqref="A18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95</v>
      </c>
      <c r="K1" s="3">
        <f t="shared" si="0"/>
        <v>15</v>
      </c>
      <c r="L1" s="3">
        <f t="shared" si="0"/>
        <v>16.055555555555554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783</v>
      </c>
      <c r="J3" s="8"/>
      <c r="K3" s="9">
        <v>10</v>
      </c>
      <c r="L3" s="10">
        <f t="shared" ref="L3:L18" si="1">K3+(J3/90)</f>
        <v>10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154</v>
      </c>
      <c r="J5" s="8">
        <v>-300</v>
      </c>
      <c r="K5" s="9">
        <v>5</v>
      </c>
      <c r="L5" s="10">
        <f t="shared" si="1"/>
        <v>1.6666666666666665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154</v>
      </c>
      <c r="J6" s="8">
        <v>545</v>
      </c>
      <c r="K6" s="9"/>
      <c r="L6" s="10">
        <f t="shared" si="1"/>
        <v>6.0555555555555554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1296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SUM('09-05'!$J$22:$J$183)</f>
        <v>-1580</v>
      </c>
      <c r="K20" s="3">
        <f>SUM('09-05'!$K$22:$K$183)</f>
        <v>76</v>
      </c>
      <c r="L20" s="3">
        <f>SUM('09-05'!$L$22:$L$183)</f>
        <v>58.44444444444639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6</v>
      </c>
      <c r="C22" s="14">
        <f t="shared" ref="C22:C27" si="2">A22*B22</f>
        <v>6</v>
      </c>
      <c r="D22" s="15">
        <v>5</v>
      </c>
      <c r="E22" s="1">
        <v>9</v>
      </c>
      <c r="F22" s="16">
        <f t="shared" ref="F22:F26" si="3">D22*E22</f>
        <v>45</v>
      </c>
      <c r="G22" s="7"/>
      <c r="H22" s="7" t="s">
        <v>6</v>
      </c>
      <c r="I22" s="2"/>
      <c r="J22" s="8">
        <v>360</v>
      </c>
      <c r="K22" s="9"/>
      <c r="L22" s="10">
        <f>'09-05'!$K22+('09-05'!$J22/90)</f>
        <v>4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27</v>
      </c>
      <c r="S22" s="16">
        <f t="shared" ref="S22:S26" si="5">Q22*R22</f>
        <v>135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32</v>
      </c>
      <c r="F23" s="16">
        <f t="shared" si="3"/>
        <v>320</v>
      </c>
      <c r="G23" s="7"/>
      <c r="H23" s="7" t="s">
        <v>6</v>
      </c>
      <c r="I23" s="2" t="s">
        <v>275</v>
      </c>
      <c r="J23" s="8">
        <v>50</v>
      </c>
      <c r="K23" s="9">
        <v>1</v>
      </c>
      <c r="L23" s="10">
        <f>'09-05'!$K23+('09-05'!$J23/90)</f>
        <v>1.5555555555555556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39</v>
      </c>
      <c r="S23" s="16">
        <f t="shared" si="5"/>
        <v>390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73</v>
      </c>
      <c r="C24" s="14">
        <f t="shared" si="2"/>
        <v>730</v>
      </c>
      <c r="D24" s="15">
        <v>20</v>
      </c>
      <c r="E24" s="1">
        <v>20</v>
      </c>
      <c r="F24" s="16">
        <f t="shared" si="3"/>
        <v>400</v>
      </c>
      <c r="G24" s="7"/>
      <c r="H24" s="7" t="s">
        <v>6</v>
      </c>
      <c r="I24" s="2" t="s">
        <v>1350</v>
      </c>
      <c r="J24" s="8">
        <v>-630</v>
      </c>
      <c r="K24" s="9">
        <v>80</v>
      </c>
      <c r="L24" s="10">
        <f>'09-05'!$K24+('09-05'!$J24/90)</f>
        <v>73</v>
      </c>
      <c r="M24" s="3"/>
      <c r="N24" s="13">
        <v>10</v>
      </c>
      <c r="O24" s="1">
        <v>62</v>
      </c>
      <c r="P24" s="14">
        <f t="shared" si="4"/>
        <v>620</v>
      </c>
      <c r="Q24" s="15">
        <v>20</v>
      </c>
      <c r="R24" s="1">
        <v>21</v>
      </c>
      <c r="S24" s="16">
        <f t="shared" si="5"/>
        <v>420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2"/>
      <c r="J25" s="8">
        <v>-230</v>
      </c>
      <c r="K25" s="9">
        <v>10</v>
      </c>
      <c r="L25" s="10">
        <f>'09-05'!$K25+('09-05'!$J25/90)</f>
        <v>7.4444444444444446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43</v>
      </c>
      <c r="F26" s="16">
        <f t="shared" si="3"/>
        <v>4300</v>
      </c>
      <c r="G26" s="7"/>
      <c r="H26" s="7" t="s">
        <v>6</v>
      </c>
      <c r="I26" s="2"/>
      <c r="J26" s="8">
        <v>-200</v>
      </c>
      <c r="K26" s="9">
        <v>5</v>
      </c>
      <c r="L26" s="10">
        <f>'09-05'!$K26+('09-05'!$J26/90)</f>
        <v>2.7777777777777777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20</v>
      </c>
      <c r="S26" s="16">
        <f t="shared" si="5"/>
        <v>2000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5165</v>
      </c>
      <c r="G27" s="7"/>
      <c r="H27" s="7" t="s">
        <v>6</v>
      </c>
      <c r="I27" s="40" t="s">
        <v>1351</v>
      </c>
      <c r="J27" s="8">
        <v>-130</v>
      </c>
      <c r="K27" s="9">
        <v>30</v>
      </c>
      <c r="L27" s="10">
        <f>'09-05'!$K27+('09-05'!$J27/90)</f>
        <v>28.555555555555557</v>
      </c>
      <c r="M27" s="3"/>
      <c r="N27" s="13">
        <v>100</v>
      </c>
      <c r="O27" s="1">
        <v>42</v>
      </c>
      <c r="P27" s="14">
        <f t="shared" si="4"/>
        <v>4200</v>
      </c>
      <c r="Q27" s="12" t="s">
        <v>11</v>
      </c>
      <c r="R27" s="12"/>
      <c r="S27" s="17">
        <f>SUM(S22:S26)</f>
        <v>2995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801</v>
      </c>
      <c r="D28" s="1"/>
      <c r="E28" s="1"/>
      <c r="F28" s="1"/>
      <c r="G28" s="1"/>
      <c r="H28" s="7" t="s">
        <v>6</v>
      </c>
      <c r="I28" s="40" t="s">
        <v>237</v>
      </c>
      <c r="J28" s="8">
        <v>80</v>
      </c>
      <c r="K28" s="9"/>
      <c r="L28" s="10">
        <f>'09-05'!$K28+('09-05'!$J28/90)</f>
        <v>0.88888888888888884</v>
      </c>
      <c r="M28" s="3"/>
      <c r="N28" s="12" t="s">
        <v>11</v>
      </c>
      <c r="O28" s="12"/>
      <c r="P28" s="6">
        <f>SUM(P22:P27)</f>
        <v>5262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1325</v>
      </c>
      <c r="G29" s="1"/>
      <c r="H29" s="7" t="s">
        <v>6</v>
      </c>
      <c r="I29" s="2"/>
      <c r="J29" s="8">
        <v>-180</v>
      </c>
      <c r="K29" s="9">
        <v>10</v>
      </c>
      <c r="L29" s="10">
        <f>'09-05'!$K29+('09-05'!$J29/90)</f>
        <v>8</v>
      </c>
      <c r="M29" s="3"/>
      <c r="N29" s="1"/>
      <c r="O29" s="1"/>
      <c r="P29" s="18"/>
      <c r="Q29" s="237" t="s">
        <v>21</v>
      </c>
      <c r="R29" s="238"/>
      <c r="S29" s="17">
        <f>SUM('09-05'!$J$22:$J$183)</f>
        <v>-1580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-111</v>
      </c>
      <c r="D30" s="1"/>
      <c r="E30" s="1"/>
      <c r="F30" s="8"/>
      <c r="G30" s="1"/>
      <c r="H30" s="7" t="s">
        <v>6</v>
      </c>
      <c r="I30" s="40" t="s">
        <v>360</v>
      </c>
      <c r="J30" s="8">
        <v>300</v>
      </c>
      <c r="K30" s="9"/>
      <c r="L30" s="10">
        <f>'09-05'!$K30+('09-05'!$J30/90)</f>
        <v>3.3333333333333335</v>
      </c>
      <c r="M30" s="3"/>
      <c r="N30" s="237" t="s">
        <v>23</v>
      </c>
      <c r="O30" s="238"/>
      <c r="P30" s="6">
        <f>SUM('09-05'!$K$22:$K$183)</f>
        <v>76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83</v>
      </c>
      <c r="J31" s="8">
        <v>900</v>
      </c>
      <c r="K31" s="9"/>
      <c r="L31" s="10">
        <f>'09-05'!$K31+('09-05'!$J31/90)</f>
        <v>10</v>
      </c>
      <c r="M31" s="3"/>
      <c r="N31" s="1"/>
      <c r="O31" s="1"/>
      <c r="P31" s="18"/>
      <c r="Q31" s="12" t="s">
        <v>25</v>
      </c>
      <c r="R31" s="12"/>
      <c r="S31" s="17">
        <f>S27-S29-F27</f>
        <v>-590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1352</v>
      </c>
      <c r="J32" s="8"/>
      <c r="K32" s="9">
        <v>-60</v>
      </c>
      <c r="L32" s="10">
        <f>'09-05'!$K32+('09-05'!$J32/90)</f>
        <v>-60</v>
      </c>
      <c r="M32" s="3"/>
      <c r="N32" s="12" t="s">
        <v>25</v>
      </c>
      <c r="O32" s="12"/>
      <c r="P32" s="6">
        <f>P28-P30-C28</f>
        <v>4385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-360</v>
      </c>
      <c r="K33" s="9">
        <v>10</v>
      </c>
      <c r="L33" s="10">
        <f>'09-05'!$K33+('09-05'!$J33/90)</f>
        <v>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1353</v>
      </c>
      <c r="J34" s="8">
        <v>150</v>
      </c>
      <c r="K34" s="9"/>
      <c r="L34" s="10">
        <f>'09-05'!$K34+('09-05'!$J34/90)</f>
        <v>1.6666666666666667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1354</v>
      </c>
      <c r="J35" s="8"/>
      <c r="K35" s="9">
        <v>18</v>
      </c>
      <c r="L35" s="10">
        <f>'09-05'!$K35+('09-05'!$J35/90)</f>
        <v>18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427</v>
      </c>
      <c r="J36" s="8"/>
      <c r="K36" s="9">
        <v>27</v>
      </c>
      <c r="L36" s="10">
        <f>'09-05'!$K36+('09-05'!$J36/90)</f>
        <v>27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220</v>
      </c>
      <c r="K37" s="9"/>
      <c r="L37" s="10">
        <f>'09-05'!$K37+('09-05'!$J37/90)</f>
        <v>2.4444444444444446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1354</v>
      </c>
      <c r="J38" s="8"/>
      <c r="K38" s="9">
        <v>50</v>
      </c>
      <c r="L38" s="10">
        <f>'09-05'!$K38+('09-05'!$J38/90)</f>
        <v>50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958</v>
      </c>
      <c r="J39" s="8"/>
      <c r="K39" s="9">
        <v>300</v>
      </c>
      <c r="L39" s="10">
        <f>'09-05'!$K39+('09-05'!$J39/90)</f>
        <v>300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229</v>
      </c>
      <c r="J40" s="8">
        <v>-50</v>
      </c>
      <c r="K40" s="9"/>
      <c r="L40" s="10">
        <f>'09-05'!$K40+('09-05'!$J40/90)</f>
        <v>-0.55555555555555558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1267</v>
      </c>
      <c r="J41" s="8">
        <v>360</v>
      </c>
      <c r="K41" s="9"/>
      <c r="L41" s="10">
        <f>'09-05'!$K41+('09-05'!$J41/90)</f>
        <v>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150</v>
      </c>
      <c r="K42" s="9"/>
      <c r="L42" s="10">
        <f>'09-05'!$K42+('09-05'!$J42/90)</f>
        <v>1.6666666666666667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1355</v>
      </c>
      <c r="J43" s="8">
        <v>-300</v>
      </c>
      <c r="K43" s="9">
        <v>10</v>
      </c>
      <c r="L43" s="10">
        <f>'09-05'!$K43+('09-05'!$J43/90)</f>
        <v>6.6666666666666661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40</v>
      </c>
      <c r="K44" s="9"/>
      <c r="L44" s="10">
        <f>'09-05'!$K44+('09-05'!$J44/90)</f>
        <v>0.44444444444444442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16</v>
      </c>
      <c r="J45" s="8"/>
      <c r="K45" s="9">
        <v>200</v>
      </c>
      <c r="L45" s="10">
        <f>'09-05'!$K45+('09-05'!$J45/90)</f>
        <v>200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1356</v>
      </c>
      <c r="J46" s="8">
        <v>80</v>
      </c>
      <c r="K46" s="9"/>
      <c r="L46" s="10">
        <f>'09-05'!$K46+('09-05'!$J46/90)</f>
        <v>0.88888888888888884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63</v>
      </c>
      <c r="L47" s="10">
        <f>'09-05'!$K47+('09-05'!$J47/90)</f>
        <v>63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275</v>
      </c>
      <c r="J48" s="8"/>
      <c r="K48" s="9">
        <v>6</v>
      </c>
      <c r="L48" s="10">
        <f>'09-05'!$K48+('09-05'!$J48/90)</f>
        <v>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-400</v>
      </c>
      <c r="K49" s="9">
        <v>10</v>
      </c>
      <c r="L49" s="10">
        <f>'09-05'!$K49+('09-05'!$J49/90)</f>
        <v>5.5555555555555554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100</v>
      </c>
      <c r="K50" s="9">
        <v>5</v>
      </c>
      <c r="L50" s="10">
        <f>'09-05'!$K50+('09-05'!$J50/90)</f>
        <v>6.1111111111111107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-670</v>
      </c>
      <c r="K51" s="9">
        <v>10</v>
      </c>
      <c r="L51" s="10">
        <f>'09-05'!$K51+('09-05'!$J51/90)</f>
        <v>2.5555555555555554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-270</v>
      </c>
      <c r="K52" s="9">
        <v>20</v>
      </c>
      <c r="L52" s="10">
        <f>'09-05'!$K52+('09-05'!$J52/90)</f>
        <v>17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40" t="s">
        <v>1357</v>
      </c>
      <c r="J53" s="8"/>
      <c r="K53" s="9">
        <v>-43</v>
      </c>
      <c r="L53" s="10">
        <f>'09-05'!$K53+('09-05'!$J53/90)</f>
        <v>-43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46</v>
      </c>
      <c r="J54" s="8"/>
      <c r="K54" s="9">
        <v>10</v>
      </c>
      <c r="L54" s="10">
        <f>'09-05'!$K54+('09-05'!$J54/90)</f>
        <v>10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829</v>
      </c>
      <c r="J55" s="8">
        <v>350</v>
      </c>
      <c r="K55" s="9"/>
      <c r="L55" s="10">
        <f>'09-05'!$K55+('09-05'!$J55/90)</f>
        <v>3.8888888888888888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1358</v>
      </c>
      <c r="J56" s="8"/>
      <c r="K56" s="9">
        <v>40</v>
      </c>
      <c r="L56" s="10">
        <f>'09-05'!$K56+('09-05'!$J56/90)</f>
        <v>40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56</v>
      </c>
      <c r="J57" s="8">
        <v>180</v>
      </c>
      <c r="K57" s="9">
        <v>30</v>
      </c>
      <c r="L57" s="10">
        <f>'09-05'!$K57+('09-05'!$J57/90)</f>
        <v>32</v>
      </c>
      <c r="M57" s="3"/>
      <c r="N57" s="45" t="s">
        <v>118</v>
      </c>
      <c r="O57" s="9"/>
      <c r="P57" s="6">
        <v>1641</v>
      </c>
      <c r="Q57" s="9"/>
      <c r="R57" s="9"/>
      <c r="S57" s="17">
        <v>5065</v>
      </c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100</v>
      </c>
      <c r="K58" s="9"/>
      <c r="L58" s="10">
        <f>'09-05'!$K58+('09-05'!$J58/90)</f>
        <v>1.1111111111111112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33</v>
      </c>
      <c r="J59" s="8">
        <v>50</v>
      </c>
      <c r="K59" s="9"/>
      <c r="L59" s="10">
        <f>'09-05'!$K59+('09-05'!$J59/90)</f>
        <v>0.55555555555555558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73</v>
      </c>
      <c r="J60" s="8">
        <v>-130</v>
      </c>
      <c r="K60" s="9">
        <v>10</v>
      </c>
      <c r="L60" s="10">
        <f>'09-05'!$K60+('09-05'!$J60/90)</f>
        <v>8.5555555555555554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1359</v>
      </c>
      <c r="J61" s="8"/>
      <c r="K61" s="9">
        <v>4</v>
      </c>
      <c r="L61" s="10">
        <f>'09-05'!$K61+('09-05'!$J61/90)</f>
        <v>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864</v>
      </c>
      <c r="J62" s="8">
        <v>50</v>
      </c>
      <c r="K62" s="9"/>
      <c r="L62" s="10">
        <f>'09-05'!$K62+('09-05'!$J62/90)</f>
        <v>0.55555555555555558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1360</v>
      </c>
      <c r="J63" s="8"/>
      <c r="K63" s="9">
        <v>15</v>
      </c>
      <c r="L63" s="10">
        <f>'09-05'!$K63+('09-05'!$J63/90)</f>
        <v>15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/>
      <c r="L64" s="10">
        <f>'09-05'!$K64+('09-05'!$J64/90)</f>
        <v>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100</v>
      </c>
      <c r="K65" s="36"/>
      <c r="L65" s="37">
        <f>'09-05'!$K65+('09-05'!$J65/90)</f>
        <v>1.1111111111111112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713</v>
      </c>
      <c r="J66" s="38"/>
      <c r="K66" s="39">
        <v>537</v>
      </c>
      <c r="L66" s="37">
        <f>'09-05'!$K66+('09-05'!$J66/90)</f>
        <v>537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60" t="s">
        <v>1044</v>
      </c>
      <c r="J67" s="35">
        <v>-400</v>
      </c>
      <c r="K67" s="36">
        <v>10</v>
      </c>
      <c r="L67" s="37">
        <f>'09-05'!$K67+('09-05'!$J67/90)</f>
        <v>5.5555555555555554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62</v>
      </c>
      <c r="J68" s="38">
        <v>200</v>
      </c>
      <c r="K68" s="39"/>
      <c r="L68" s="37">
        <f>'09-05'!$K68+('09-05'!$J68/90)</f>
        <v>2.2222222222222223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1361</v>
      </c>
      <c r="J69" s="35"/>
      <c r="K69" s="36">
        <v>8</v>
      </c>
      <c r="L69" s="37">
        <f>'09-05'!$K69+('09-05'!$J69/90)</f>
        <v>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95</v>
      </c>
      <c r="J70" s="35"/>
      <c r="K70" s="36">
        <v>550</v>
      </c>
      <c r="L70" s="37">
        <f>'09-05'!$K70+('09-05'!$J70/90)</f>
        <v>550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44" t="s">
        <v>95</v>
      </c>
      <c r="J71" s="8"/>
      <c r="K71" s="9">
        <v>-550</v>
      </c>
      <c r="L71" s="10">
        <f>'09-05'!$K71+('09-05'!$J71/90)</f>
        <v>-550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270</v>
      </c>
      <c r="K72" s="9">
        <v>100</v>
      </c>
      <c r="L72" s="10">
        <f>'09-05'!$K72+('09-05'!$J72/90)</f>
        <v>103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1362</v>
      </c>
      <c r="J73" s="8">
        <v>-270</v>
      </c>
      <c r="K73" s="9">
        <v>10</v>
      </c>
      <c r="L73" s="10">
        <f>'09-05'!$K73+('09-05'!$J73/90)</f>
        <v>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1363</v>
      </c>
      <c r="J74" s="8"/>
      <c r="K74" s="9">
        <v>8</v>
      </c>
      <c r="L74" s="10">
        <f>'09-05'!$K74+('09-05'!$J74/90)</f>
        <v>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/>
      <c r="K75" s="9">
        <v>500</v>
      </c>
      <c r="L75" s="10">
        <f>'09-05'!$K75+('09-05'!$J75/90)</f>
        <v>500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-500</v>
      </c>
      <c r="L76" s="10">
        <f>'09-05'!$K76+('09-05'!$J76/90)</f>
        <v>-500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673</v>
      </c>
      <c r="J77" s="8">
        <v>100</v>
      </c>
      <c r="K77" s="9">
        <v>10</v>
      </c>
      <c r="L77" s="10">
        <f>'09-05'!$K77+('09-05'!$J77/90)</f>
        <v>11.111111111111111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112</v>
      </c>
      <c r="J78" s="8"/>
      <c r="K78" s="9">
        <v>20</v>
      </c>
      <c r="L78" s="10">
        <f>'09-05'!$K78+('09-05'!$J78/90)</f>
        <v>20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200</v>
      </c>
      <c r="L79" s="10">
        <f>'09-05'!$K79+('09-05'!$J79/90)</f>
        <v>200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200</v>
      </c>
      <c r="K80" s="9"/>
      <c r="L80" s="10">
        <f>'09-05'!$K80+('09-05'!$J80/90)</f>
        <v>2.2222222222222223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2</v>
      </c>
      <c r="L81" s="10">
        <f>'09-05'!$K81+('09-05'!$J81/90)</f>
        <v>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250</v>
      </c>
      <c r="K82" s="9"/>
      <c r="L82" s="10">
        <f>'09-05'!$K82+('09-05'!$J82/90)</f>
        <v>2.7777777777777777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1364</v>
      </c>
      <c r="J83" s="8"/>
      <c r="K83" s="9">
        <v>23</v>
      </c>
      <c r="L83" s="10">
        <f>'09-05'!$K83+('09-05'!$J83/90)</f>
        <v>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1365</v>
      </c>
      <c r="J84" s="8"/>
      <c r="K84" s="9">
        <v>10</v>
      </c>
      <c r="L84" s="10">
        <f>'09-05'!$K84+('09-05'!$J84/90)</f>
        <v>10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1366</v>
      </c>
      <c r="J85" s="8">
        <v>270</v>
      </c>
      <c r="K85" s="9">
        <v>2</v>
      </c>
      <c r="L85" s="10">
        <f>'09-05'!$K85+('09-05'!$J85/90)</f>
        <v>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161</v>
      </c>
      <c r="J86" s="8"/>
      <c r="K86" s="9">
        <v>30</v>
      </c>
      <c r="L86" s="10">
        <f>'09-05'!$K86+('09-05'!$J86/90)</f>
        <v>30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1367</v>
      </c>
      <c r="J87" s="8">
        <v>750</v>
      </c>
      <c r="K87" s="9"/>
      <c r="L87" s="10">
        <f>'09-05'!$K87+('09-05'!$J87/90)</f>
        <v>8.3333333333333339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350</v>
      </c>
      <c r="J88" s="8">
        <v>250</v>
      </c>
      <c r="K88" s="9">
        <v>5</v>
      </c>
      <c r="L88" s="10">
        <f>'09-05'!$K88+('09-05'!$J88/90)</f>
        <v>7.7777777777777777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450</v>
      </c>
      <c r="K89" s="9"/>
      <c r="L89" s="10">
        <f>'09-05'!$K89+('09-05'!$J89/90)</f>
        <v>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-225</v>
      </c>
      <c r="K90" s="9">
        <v>15</v>
      </c>
      <c r="L90" s="10">
        <f>'09-05'!$K90+('09-05'!$J90/90)</f>
        <v>12.5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440</v>
      </c>
      <c r="J91" s="8">
        <v>-450</v>
      </c>
      <c r="K91" s="9">
        <v>90</v>
      </c>
      <c r="L91" s="10">
        <f>'09-05'!$K91+('09-05'!$J91/90)</f>
        <v>85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90</v>
      </c>
      <c r="L92" s="10">
        <f>'09-05'!$K92+('09-05'!$J92/90)</f>
        <v>90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100</v>
      </c>
      <c r="J93" s="8">
        <v>300</v>
      </c>
      <c r="K93" s="9"/>
      <c r="L93" s="10">
        <f>'09-05'!$K93+('09-05'!$J93/90)</f>
        <v>3.3333333333333335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-650</v>
      </c>
      <c r="K94" s="9">
        <v>10</v>
      </c>
      <c r="L94" s="10">
        <f>'09-05'!$K94+('09-05'!$J94/90)</f>
        <v>2.7777777777777777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112</v>
      </c>
      <c r="J95" s="8">
        <v>180</v>
      </c>
      <c r="K95" s="9"/>
      <c r="L95" s="10">
        <f>'09-05'!$K95+('09-05'!$J95/90)</f>
        <v>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1000</v>
      </c>
      <c r="L96" s="10">
        <f>'09-05'!$K96+('09-05'!$J96/90)</f>
        <v>1000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2"/>
      <c r="J97" s="8"/>
      <c r="K97" s="9">
        <v>-1000</v>
      </c>
      <c r="L97" s="10">
        <f>'09-05'!$K97+('09-05'!$J97/90)</f>
        <v>-1000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-100</v>
      </c>
      <c r="K98" s="9">
        <v>10</v>
      </c>
      <c r="L98" s="10">
        <f>'09-05'!$K98+('09-05'!$J98/90)</f>
        <v>8.8888888888888893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1368</v>
      </c>
      <c r="J99" s="8"/>
      <c r="K99" s="9">
        <v>200</v>
      </c>
      <c r="L99" s="10">
        <f>'09-05'!$K99+('09-05'!$J99/90)</f>
        <v>200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43" t="s">
        <v>40</v>
      </c>
      <c r="I100" s="40" t="s">
        <v>1368</v>
      </c>
      <c r="J100" s="8"/>
      <c r="K100" s="9">
        <v>-200</v>
      </c>
      <c r="L100" s="10">
        <f>'09-05'!$K100+('09-05'!$J100/90)</f>
        <v>-200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200</v>
      </c>
      <c r="K101" s="9"/>
      <c r="L101" s="10">
        <f>'09-05'!$K101+('09-05'!$J101/90)</f>
        <v>2.2222222222222223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1286</v>
      </c>
      <c r="J102" s="8"/>
      <c r="K102" s="9">
        <v>150</v>
      </c>
      <c r="L102" s="10">
        <f>'09-05'!$K102+('09-05'!$J102/90)</f>
        <v>150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250</v>
      </c>
      <c r="K103" s="9"/>
      <c r="L103" s="10">
        <f>'09-05'!$K103+('09-05'!$J103/90)</f>
        <v>2.7777777777777777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-540</v>
      </c>
      <c r="K104" s="9">
        <v>40</v>
      </c>
      <c r="L104" s="10">
        <f>'09-05'!$K104+('09-05'!$J104/90)</f>
        <v>34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1369</v>
      </c>
      <c r="J105" s="8">
        <v>-540</v>
      </c>
      <c r="K105" s="9">
        <v>20</v>
      </c>
      <c r="L105" s="10">
        <f>'09-05'!$K105+('09-05'!$J105/90)</f>
        <v>14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103</v>
      </c>
      <c r="J106" s="8">
        <v>-400</v>
      </c>
      <c r="K106" s="9">
        <v>20</v>
      </c>
      <c r="L106" s="10">
        <f>'09-05'!$K106+('09-05'!$J106/90)</f>
        <v>15.555555555555555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6</v>
      </c>
      <c r="L107" s="10">
        <f>'09-05'!$K107+('09-05'!$J107/90)</f>
        <v>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100</v>
      </c>
      <c r="K108" s="9"/>
      <c r="L108" s="10">
        <f>'09-05'!$K108+('09-05'!$J108/90)</f>
        <v>1.1111111111111112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853</v>
      </c>
      <c r="J109" s="8">
        <v>250</v>
      </c>
      <c r="K109" s="9"/>
      <c r="L109" s="10">
        <f>'09-05'!$K109+('09-05'!$J109/90)</f>
        <v>2.7777777777777777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229</v>
      </c>
      <c r="J110" s="8">
        <v>-270</v>
      </c>
      <c r="K110" s="9"/>
      <c r="L110" s="10">
        <f>'09-05'!$K110+('09-05'!$J110/90)</f>
        <v>-3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1370</v>
      </c>
      <c r="J111" s="8">
        <v>50</v>
      </c>
      <c r="K111" s="9"/>
      <c r="L111" s="10">
        <f>'09-05'!$K111+('09-05'!$J111/90)</f>
        <v>0.55555555555555558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1371</v>
      </c>
      <c r="J112" s="8"/>
      <c r="K112" s="9">
        <v>100</v>
      </c>
      <c r="L112" s="10">
        <f>'09-05'!$K112+('09-05'!$J112/90)</f>
        <v>100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40" t="s">
        <v>95</v>
      </c>
      <c r="J113" s="8"/>
      <c r="K113" s="9">
        <v>-100</v>
      </c>
      <c r="L113" s="10">
        <f>'09-05'!$K113+('09-05'!$J113/90)</f>
        <v>-100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100</v>
      </c>
      <c r="K114" s="9"/>
      <c r="L114" s="10">
        <f>'09-05'!$K114+('09-05'!$J114/90)</f>
        <v>1.1111111111111112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'09-05'!$K115+('09-05'!$J115/90)</f>
        <v>1.1111111111111112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440</v>
      </c>
      <c r="K116" s="9"/>
      <c r="L116" s="10">
        <f>'09-05'!$K116+('09-05'!$J116/90)</f>
        <v>4.8888888888888893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200</v>
      </c>
      <c r="K117" s="9"/>
      <c r="L117" s="10">
        <f>'09-05'!$K117+('09-05'!$J117/90)</f>
        <v>2.2222222222222223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-360</v>
      </c>
      <c r="K118" s="9">
        <v>60</v>
      </c>
      <c r="L118" s="10">
        <f>'09-05'!$K118+('09-05'!$J118/90)</f>
        <v>56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1372</v>
      </c>
      <c r="J119" s="8"/>
      <c r="K119" s="9">
        <v>50</v>
      </c>
      <c r="L119" s="10">
        <f>'09-05'!$K119+('09-05'!$J119/90)</f>
        <v>50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95</v>
      </c>
      <c r="J120" s="8"/>
      <c r="K120" s="9">
        <v>150</v>
      </c>
      <c r="L120" s="10">
        <f>'09-05'!$K120+('09-05'!$J120/90)</f>
        <v>150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43" t="s">
        <v>40</v>
      </c>
      <c r="I121" s="2" t="s">
        <v>95</v>
      </c>
      <c r="J121" s="8"/>
      <c r="K121" s="9">
        <v>-150</v>
      </c>
      <c r="L121" s="10">
        <f>'09-05'!$K121+('09-05'!$J121/90)</f>
        <v>-150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138</v>
      </c>
      <c r="J122" s="8">
        <v>-50</v>
      </c>
      <c r="K122" s="9">
        <v>5</v>
      </c>
      <c r="L122" s="10">
        <f>'09-05'!$K122+('09-05'!$J122/90)</f>
        <v>4.4444444444444446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40" t="s">
        <v>1373</v>
      </c>
      <c r="J123" s="8">
        <v>-450</v>
      </c>
      <c r="K123" s="9">
        <v>-80</v>
      </c>
      <c r="L123" s="10">
        <f>'09-05'!$K123+('09-05'!$J123/90)</f>
        <v>-85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1374</v>
      </c>
      <c r="J124" s="8"/>
      <c r="K124" s="9">
        <v>435</v>
      </c>
      <c r="L124" s="10">
        <f>'09-05'!$K124+('09-05'!$J124/90)</f>
        <v>435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40</v>
      </c>
      <c r="I125" s="40" t="s">
        <v>95</v>
      </c>
      <c r="J125" s="8">
        <v>-900</v>
      </c>
      <c r="K125" s="45"/>
      <c r="L125" s="10">
        <f>'09-05'!$K125+('09-05'!$J125/90)</f>
        <v>-10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292</v>
      </c>
      <c r="J126" s="8">
        <v>500</v>
      </c>
      <c r="K126" s="9">
        <v>150</v>
      </c>
      <c r="L126" s="10">
        <f>'09-05'!$K126+('09-05'!$J126/90)</f>
        <v>155.55555555555554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121</v>
      </c>
      <c r="J127" s="8">
        <v>300</v>
      </c>
      <c r="K127" s="9"/>
      <c r="L127" s="10">
        <f>'09-05'!$K127+('09-05'!$J127/90)</f>
        <v>3.3333333333333335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57</v>
      </c>
      <c r="J128" s="8">
        <v>70</v>
      </c>
      <c r="K128" s="9"/>
      <c r="L128" s="10">
        <f>'09-05'!$K128+('09-05'!$J128/90)</f>
        <v>0.77777777777777779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440</v>
      </c>
      <c r="J129" s="8"/>
      <c r="K129" s="9">
        <v>85</v>
      </c>
      <c r="L129" s="10">
        <f>'09-05'!$K129+('09-05'!$J129/90)</f>
        <v>85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1279</v>
      </c>
      <c r="J130" s="8">
        <v>300</v>
      </c>
      <c r="K130" s="9"/>
      <c r="L130" s="10">
        <f>'09-05'!$K130+('09-05'!$J130/90)</f>
        <v>3.3333333333333335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1375</v>
      </c>
      <c r="J131" s="8">
        <v>-165</v>
      </c>
      <c r="K131" s="9"/>
      <c r="L131" s="10">
        <f>'09-05'!$K131+('09-05'!$J131/90)</f>
        <v>-1.8333333333333333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647</v>
      </c>
      <c r="J132" s="8">
        <v>-300</v>
      </c>
      <c r="K132" s="9">
        <v>60</v>
      </c>
      <c r="L132" s="10">
        <f>'09-05'!$K132+('09-05'!$J132/90)</f>
        <v>56.666666666666664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180</v>
      </c>
      <c r="K133" s="9"/>
      <c r="L133" s="10">
        <f>'09-05'!$K133+('09-05'!$J133/90)</f>
        <v>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920</v>
      </c>
      <c r="J134" s="8">
        <v>-650</v>
      </c>
      <c r="K134" s="9">
        <v>10</v>
      </c>
      <c r="L134" s="10">
        <f>'09-05'!$K134+('09-05'!$J134/90)</f>
        <v>2.7777777777777777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128</v>
      </c>
      <c r="L135" s="10">
        <f>'09-05'!$K135+('09-05'!$J135/90)</f>
        <v>128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-540</v>
      </c>
      <c r="K136" s="9">
        <v>20</v>
      </c>
      <c r="L136" s="10">
        <f>'09-05'!$K136+('09-05'!$J136/90)</f>
        <v>14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40" t="s">
        <v>743</v>
      </c>
      <c r="J137" s="8">
        <v>250</v>
      </c>
      <c r="K137" s="9"/>
      <c r="L137" s="10">
        <f>'09-05'!$K137+('09-05'!$J137/90)</f>
        <v>2.7777777777777777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90</v>
      </c>
      <c r="J138" s="8">
        <v>-720</v>
      </c>
      <c r="K138" s="9">
        <v>40</v>
      </c>
      <c r="L138" s="10">
        <f>'09-05'!$K138+('09-05'!$J138/90)</f>
        <v>32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40" t="s">
        <v>1376</v>
      </c>
      <c r="J139" s="8"/>
      <c r="K139" s="9">
        <v>150</v>
      </c>
      <c r="L139" s="10">
        <f>'09-05'!$K139+('09-05'!$J139/90)</f>
        <v>150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40" t="s">
        <v>171</v>
      </c>
      <c r="J140" s="8"/>
      <c r="K140" s="9">
        <v>33</v>
      </c>
      <c r="L140" s="10">
        <f>'09-05'!$K140+('09-05'!$J140/90)</f>
        <v>33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40" t="s">
        <v>553</v>
      </c>
      <c r="J141" s="8"/>
      <c r="K141" s="9">
        <v>140</v>
      </c>
      <c r="L141" s="10">
        <f>'09-05'!$K141+('09-05'!$J141/90)</f>
        <v>140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1274</v>
      </c>
      <c r="J142" s="8">
        <v>-180</v>
      </c>
      <c r="K142" s="9">
        <v>10</v>
      </c>
      <c r="L142" s="10">
        <f>'09-05'!$K142+('09-05'!$J142/90)</f>
        <v>8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100</v>
      </c>
      <c r="K143" s="9">
        <v>10</v>
      </c>
      <c r="L143" s="10">
        <f>'09-05'!$K143+('09-05'!$J143/90)</f>
        <v>11.111111111111111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40" t="s">
        <v>503</v>
      </c>
      <c r="J144" s="8"/>
      <c r="K144" s="9">
        <v>300</v>
      </c>
      <c r="L144" s="10">
        <f>'09-05'!$K144+('09-05'!$J144/90)</f>
        <v>300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40" t="s">
        <v>214</v>
      </c>
      <c r="J145" s="8"/>
      <c r="K145" s="9">
        <v>50</v>
      </c>
      <c r="L145" s="10">
        <f>'09-05'!$K145+('09-05'!$J145/90)</f>
        <v>50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340</v>
      </c>
      <c r="K146" s="9"/>
      <c r="L146" s="10">
        <f>'09-05'!$K146+('09-05'!$J146/90)</f>
        <v>3.7777777777777777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40" t="s">
        <v>205</v>
      </c>
      <c r="J147" s="8">
        <v>100</v>
      </c>
      <c r="K147" s="9"/>
      <c r="L147" s="10">
        <f>'09-05'!$K147+('09-05'!$J147/90)</f>
        <v>1.1111111111111112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40" t="s">
        <v>229</v>
      </c>
      <c r="J148" s="8"/>
      <c r="K148" s="9">
        <v>-2</v>
      </c>
      <c r="L148" s="10">
        <f>'09-05'!$K148+('09-05'!$J148/90)</f>
        <v>-2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>
        <v>33</v>
      </c>
      <c r="L149" s="10">
        <f>'09-05'!$K149+('09-05'!$J149/90)</f>
        <v>33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>
        <v>10</v>
      </c>
      <c r="L150" s="10">
        <f>'09-05'!$K150+('09-05'!$J150/90)</f>
        <v>10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40" t="s">
        <v>997</v>
      </c>
      <c r="J151" s="8"/>
      <c r="K151" s="9">
        <v>280</v>
      </c>
      <c r="L151" s="10">
        <f>'09-05'!$K151+('09-05'!$J151/90)</f>
        <v>280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40" t="s">
        <v>416</v>
      </c>
      <c r="J152" s="8">
        <v>-250</v>
      </c>
      <c r="K152" s="9">
        <v>40</v>
      </c>
      <c r="L152" s="10">
        <f>'09-05'!$K152+('09-05'!$J152/90)</f>
        <v>37.222222222222221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40" t="s">
        <v>1377</v>
      </c>
      <c r="J153" s="8">
        <v>100</v>
      </c>
      <c r="K153" s="9"/>
      <c r="L153" s="10">
        <f>'09-05'!$K153+('09-05'!$J153/90)</f>
        <v>1.1111111111111112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40" t="s">
        <v>78</v>
      </c>
      <c r="J154" s="8">
        <v>250</v>
      </c>
      <c r="K154" s="9"/>
      <c r="L154" s="10">
        <f>'09-05'!$K154+('09-05'!$J154/90)</f>
        <v>2.7777777777777777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40" t="s">
        <v>26</v>
      </c>
      <c r="J155" s="8">
        <v>200</v>
      </c>
      <c r="K155" s="9"/>
      <c r="L155" s="10">
        <f>'09-05'!$K155+('09-05'!$J155/90)</f>
        <v>2.2222222222222223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>
        <v>10</v>
      </c>
      <c r="L156" s="10">
        <f>'09-05'!$K156+('09-05'!$J156/90)</f>
        <v>10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>
        <v>135</v>
      </c>
      <c r="K157" s="9"/>
      <c r="L157" s="10">
        <f>'09-05'!$K157+('09-05'!$J157/90)</f>
        <v>1.5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40" t="s">
        <v>1378</v>
      </c>
      <c r="J158" s="8">
        <v>-360</v>
      </c>
      <c r="K158" s="9">
        <v>30</v>
      </c>
      <c r="L158" s="10">
        <f>'09-05'!$K158+('09-05'!$J158/90)</f>
        <v>26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>
        <v>-135</v>
      </c>
      <c r="K159" s="9">
        <v>5</v>
      </c>
      <c r="L159" s="10">
        <f>'09-05'!$K159+('09-05'!$J159/90)</f>
        <v>3.5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1796</v>
      </c>
      <c r="I160" s="40" t="s">
        <v>948</v>
      </c>
      <c r="J160" s="8"/>
      <c r="K160" s="9">
        <v>100</v>
      </c>
      <c r="L160" s="10">
        <f>'09-05'!$K160+('09-05'!$J160/90)</f>
        <v>100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28</v>
      </c>
      <c r="I161" s="40" t="s">
        <v>1379</v>
      </c>
      <c r="J161" s="8">
        <v>-400</v>
      </c>
      <c r="K161" s="9">
        <v>-20</v>
      </c>
      <c r="L161" s="10">
        <f>'09-05'!$K161+('09-05'!$J161/90)</f>
        <v>-24.444444444444443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40" t="s">
        <v>16</v>
      </c>
      <c r="J162" s="8">
        <v>200</v>
      </c>
      <c r="K162" s="9">
        <v>32</v>
      </c>
      <c r="L162" s="10">
        <f>'09-05'!$K162+('09-05'!$J162/90)</f>
        <v>34.222222222222221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40" t="s">
        <v>56</v>
      </c>
      <c r="J163" s="8">
        <v>-870</v>
      </c>
      <c r="K163" s="9">
        <v>-10</v>
      </c>
      <c r="L163" s="10">
        <f>'09-05'!$K163+('09-05'!$J163/90)</f>
        <v>-19.666666666666664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40" t="s">
        <v>881</v>
      </c>
      <c r="J164" s="8"/>
      <c r="K164" s="9">
        <v>104</v>
      </c>
      <c r="L164" s="10">
        <f>'09-05'!$K164+('09-05'!$J164/90)</f>
        <v>104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 t="s">
        <v>229</v>
      </c>
      <c r="J165" s="8">
        <v>-250</v>
      </c>
      <c r="K165" s="9"/>
      <c r="L165" s="10">
        <f>'09-05'!$K165+('09-05'!$J165/90)</f>
        <v>-2.7777777777777777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>
        <v>500</v>
      </c>
      <c r="K166" s="9"/>
      <c r="L166" s="10">
        <f>'09-05'!$K166+('09-05'!$J166/90)</f>
        <v>5.5555555555555554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>
        <v>135</v>
      </c>
      <c r="K167" s="9"/>
      <c r="L167" s="10">
        <f>'09-05'!$K167+('09-05'!$J167/90)</f>
        <v>1.5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>
        <v>-135</v>
      </c>
      <c r="K168" s="9">
        <v>5</v>
      </c>
      <c r="L168" s="10">
        <f>'09-05'!$K168+('09-05'!$J168/90)</f>
        <v>3.5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 t="s">
        <v>668</v>
      </c>
      <c r="J169" s="8">
        <v>350</v>
      </c>
      <c r="K169" s="9"/>
      <c r="L169" s="10">
        <f>'09-05'!$K169+('09-05'!$J169/90)</f>
        <v>3.8888888888888888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>
        <v>50</v>
      </c>
      <c r="K170" s="9">
        <v>2</v>
      </c>
      <c r="L170" s="10">
        <f>'09-05'!$K170+('09-05'!$J170/90)</f>
        <v>2.5555555555555554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40</v>
      </c>
      <c r="I171" s="2" t="s">
        <v>95</v>
      </c>
      <c r="J171" s="8"/>
      <c r="K171" s="9">
        <v>-4545</v>
      </c>
      <c r="L171" s="10">
        <f>'09-05'!$K171+('09-05'!$J171/90)</f>
        <v>-4545</v>
      </c>
      <c r="M171" s="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6</v>
      </c>
      <c r="I172" s="2"/>
      <c r="J172" s="8"/>
      <c r="K172" s="9">
        <v>39</v>
      </c>
      <c r="L172" s="10">
        <f>'09-05'!$K172+('09-05'!$J172/90)</f>
        <v>39</v>
      </c>
      <c r="M172" s="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2"/>
      <c r="J173" s="8">
        <v>40</v>
      </c>
      <c r="K173" s="9"/>
      <c r="L173" s="10">
        <f>'09-05'!$K173+('09-05'!$J173/90)</f>
        <v>0.44444444444444442</v>
      </c>
      <c r="M173" s="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7" t="s">
        <v>6</v>
      </c>
      <c r="I174" s="2" t="s">
        <v>13</v>
      </c>
      <c r="J174" s="8">
        <v>300</v>
      </c>
      <c r="K174" s="9"/>
      <c r="L174" s="10">
        <f>'09-05'!$K174+('09-05'!$J174/90)</f>
        <v>3.3333333333333335</v>
      </c>
      <c r="M174" s="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7" t="s">
        <v>6</v>
      </c>
      <c r="I175" s="2"/>
      <c r="J175" s="8">
        <v>-400</v>
      </c>
      <c r="K175" s="9">
        <v>10</v>
      </c>
      <c r="L175" s="10">
        <f>'09-05'!$K175+('09-05'!$J175/90)</f>
        <v>5.5555555555555554</v>
      </c>
      <c r="M175" s="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7" t="s">
        <v>6</v>
      </c>
      <c r="I176" s="40" t="s">
        <v>214</v>
      </c>
      <c r="J176" s="8"/>
      <c r="K176" s="9">
        <v>100</v>
      </c>
      <c r="L176" s="10">
        <f>'09-05'!$K176+('09-05'!$J176/90)</f>
        <v>100</v>
      </c>
      <c r="M176" s="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7" t="s">
        <v>40</v>
      </c>
      <c r="I177" s="40" t="s">
        <v>95</v>
      </c>
      <c r="J177" s="8"/>
      <c r="K177" s="9">
        <v>-100</v>
      </c>
      <c r="L177" s="10">
        <f>'09-05'!$K177+('09-05'!$J177/90)</f>
        <v>-100</v>
      </c>
      <c r="M177" s="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7" t="s">
        <v>40</v>
      </c>
      <c r="I178" s="2" t="s">
        <v>57</v>
      </c>
      <c r="J178" s="8"/>
      <c r="K178" s="9">
        <v>1050</v>
      </c>
      <c r="L178" s="10">
        <f>'09-05'!$K178+('09-05'!$J178/90)</f>
        <v>1050</v>
      </c>
      <c r="M178" s="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7" t="s">
        <v>28</v>
      </c>
      <c r="I179" s="2" t="s">
        <v>767</v>
      </c>
      <c r="J179" s="8"/>
      <c r="K179" s="9">
        <v>-1050</v>
      </c>
      <c r="L179" s="10">
        <f>'09-05'!$K179+('09-05'!$J179/90)</f>
        <v>-1050</v>
      </c>
      <c r="M179" s="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7" t="s">
        <v>6</v>
      </c>
      <c r="I180" s="2"/>
      <c r="J180" s="8"/>
      <c r="K180" s="9"/>
      <c r="L180" s="10">
        <f>'09-05'!$K180+('09-05'!$J180/90)</f>
        <v>0</v>
      </c>
      <c r="M180" s="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7" t="s">
        <v>6</v>
      </c>
      <c r="I181" s="2"/>
      <c r="J181" s="8"/>
      <c r="K181" s="9"/>
      <c r="L181" s="10">
        <f>'09-05'!$K181+('09-05'!$J181/90)</f>
        <v>0</v>
      </c>
      <c r="M181" s="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7" t="s">
        <v>6</v>
      </c>
      <c r="I182" s="2"/>
      <c r="J182" s="8"/>
      <c r="K182" s="9"/>
      <c r="L182" s="10">
        <f>'09-05'!$K182+('09-05'!$J182/90)</f>
        <v>0</v>
      </c>
      <c r="M182" s="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7" t="s">
        <v>6</v>
      </c>
      <c r="I183" s="2"/>
      <c r="J183" s="8"/>
      <c r="K183" s="9"/>
      <c r="L183" s="10">
        <f>'09-05'!$K183+('09-05'!$J183/90)</f>
        <v>0</v>
      </c>
      <c r="M183" s="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83" xr:uid="{C2D35852-265B-41FB-9F83-6B50A9AC044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E8AC-9E18-4B19-ADD8-24599485F961}">
  <sheetPr codeName="Sheet38">
    <pageSetUpPr fitToPage="1"/>
  </sheetPr>
  <dimension ref="A1:Z155"/>
  <sheetViews>
    <sheetView rightToLeft="1" topLeftCell="A143" workbookViewId="0">
      <selection activeCell="B156" sqref="B15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-720</v>
      </c>
      <c r="K1" s="3">
        <f t="shared" si="0"/>
        <v>209</v>
      </c>
      <c r="L1" s="3">
        <f t="shared" si="0"/>
        <v>201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437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1381</v>
      </c>
      <c r="J4" s="8">
        <v>180</v>
      </c>
      <c r="K4" s="9">
        <v>10</v>
      </c>
      <c r="L4" s="10">
        <f t="shared" si="1"/>
        <v>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456</v>
      </c>
      <c r="J5" s="8">
        <v>-200</v>
      </c>
      <c r="K5" s="9"/>
      <c r="L5" s="10">
        <f t="shared" si="1"/>
        <v>-2.2222222222222223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229</v>
      </c>
      <c r="J6" s="8">
        <v>-350</v>
      </c>
      <c r="K6" s="9"/>
      <c r="L6" s="10">
        <f t="shared" si="1"/>
        <v>-3.8888888888888888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453</v>
      </c>
      <c r="J7" s="8">
        <v>-50</v>
      </c>
      <c r="K7" s="9">
        <v>60</v>
      </c>
      <c r="L7" s="10">
        <f t="shared" si="1"/>
        <v>59.444444444444443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1298</v>
      </c>
      <c r="J8" s="8">
        <v>-50</v>
      </c>
      <c r="K8" s="9">
        <v>5</v>
      </c>
      <c r="L8" s="10">
        <f t="shared" si="1"/>
        <v>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282</v>
      </c>
      <c r="J9" s="8"/>
      <c r="K9" s="9">
        <v>130</v>
      </c>
      <c r="L9" s="10">
        <f t="shared" si="1"/>
        <v>130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4</v>
      </c>
      <c r="L10" s="10">
        <f t="shared" si="1"/>
        <v>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8">
        <v>50</v>
      </c>
      <c r="K11" s="9"/>
      <c r="L11" s="10">
        <f t="shared" si="1"/>
        <v>0.55555555555555558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1349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SUM('11-05'!$J$22:$J$155)</f>
        <v>1855</v>
      </c>
      <c r="K20" s="3">
        <f>SUM('11-05'!$K$22:$K$155)</f>
        <v>674</v>
      </c>
      <c r="L20" s="3">
        <f>SUM('11-05'!$L$22:$L$155)</f>
        <v>694.61111111111109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6</v>
      </c>
      <c r="C22" s="14">
        <f t="shared" ref="C22:C27" si="2">A22*B22</f>
        <v>6</v>
      </c>
      <c r="D22" s="15">
        <v>5</v>
      </c>
      <c r="E22" s="1">
        <v>25</v>
      </c>
      <c r="F22" s="16">
        <f t="shared" ref="F22:F26" si="3">D22*E22</f>
        <v>125</v>
      </c>
      <c r="G22" s="7"/>
      <c r="H22" s="7" t="s">
        <v>6</v>
      </c>
      <c r="I22" s="2" t="s">
        <v>1382</v>
      </c>
      <c r="J22" s="8"/>
      <c r="K22" s="9">
        <v>80</v>
      </c>
      <c r="L22" s="10">
        <f>'11-05'!$K22+('11-05'!$J22/90)</f>
        <v>80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25</v>
      </c>
      <c r="S22" s="16">
        <f t="shared" ref="S22:S26" si="5">Q22*R22</f>
        <v>125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34</v>
      </c>
      <c r="F23" s="16">
        <f t="shared" si="3"/>
        <v>340</v>
      </c>
      <c r="G23" s="7"/>
      <c r="H23" s="7" t="s">
        <v>6</v>
      </c>
      <c r="I23" s="2" t="s">
        <v>658</v>
      </c>
      <c r="J23" s="8">
        <v>20</v>
      </c>
      <c r="K23" s="9">
        <v>20</v>
      </c>
      <c r="L23" s="10">
        <f>'11-05'!$K23+('11-05'!$J23/90)</f>
        <v>20.222222222222221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8</v>
      </c>
      <c r="S23" s="16">
        <f t="shared" si="5"/>
        <v>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61</v>
      </c>
      <c r="C24" s="14">
        <f t="shared" si="2"/>
        <v>610</v>
      </c>
      <c r="D24" s="15">
        <v>20</v>
      </c>
      <c r="E24" s="1">
        <v>10</v>
      </c>
      <c r="F24" s="16">
        <f t="shared" si="3"/>
        <v>200</v>
      </c>
      <c r="G24" s="7"/>
      <c r="H24" s="7" t="s">
        <v>6</v>
      </c>
      <c r="I24" s="40" t="s">
        <v>121</v>
      </c>
      <c r="J24" s="8">
        <v>300</v>
      </c>
      <c r="K24" s="9"/>
      <c r="L24" s="10">
        <f>'11-05'!$K24+('11-05'!$J24/90)</f>
        <v>3.3333333333333335</v>
      </c>
      <c r="M24" s="3"/>
      <c r="N24" s="13">
        <v>10</v>
      </c>
      <c r="O24" s="1">
        <v>64</v>
      </c>
      <c r="P24" s="14">
        <f t="shared" si="4"/>
        <v>640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1062</v>
      </c>
      <c r="J25" s="8">
        <v>225</v>
      </c>
      <c r="K25" s="9"/>
      <c r="L25" s="10">
        <f>'11-05'!$K25+('11-05'!$J25/90)</f>
        <v>2.5</v>
      </c>
      <c r="M25" s="3"/>
      <c r="N25" s="13">
        <v>20</v>
      </c>
      <c r="O25" s="1">
        <v>3</v>
      </c>
      <c r="P25" s="14">
        <f t="shared" si="4"/>
        <v>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22</v>
      </c>
      <c r="F26" s="16">
        <f t="shared" si="3"/>
        <v>2200</v>
      </c>
      <c r="G26" s="7"/>
      <c r="H26" s="7" t="s">
        <v>6</v>
      </c>
      <c r="I26" s="40" t="s">
        <v>207</v>
      </c>
      <c r="J26" s="8">
        <v>350</v>
      </c>
      <c r="K26" s="9"/>
      <c r="L26" s="10">
        <f>'11-05'!$K26+('11-05'!$J26/90)</f>
        <v>3.8888888888888888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50</v>
      </c>
      <c r="S26" s="16">
        <f t="shared" si="5"/>
        <v>5000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2865</v>
      </c>
      <c r="G27" s="7"/>
      <c r="H27" s="7" t="s">
        <v>6</v>
      </c>
      <c r="I27" s="40" t="s">
        <v>134</v>
      </c>
      <c r="J27" s="8">
        <v>130</v>
      </c>
      <c r="K27" s="9"/>
      <c r="L27" s="10">
        <f>'11-05'!$K27+('11-05'!$J27/90)</f>
        <v>1.4444444444444444</v>
      </c>
      <c r="M27" s="3"/>
      <c r="N27" s="13">
        <v>100</v>
      </c>
      <c r="O27" s="1">
        <v>6</v>
      </c>
      <c r="P27" s="14">
        <f t="shared" si="4"/>
        <v>600</v>
      </c>
      <c r="Q27" s="12" t="s">
        <v>11</v>
      </c>
      <c r="R27" s="12"/>
      <c r="S27" s="17">
        <f>SUM(S22:S26)</f>
        <v>5265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1086</v>
      </c>
      <c r="D28" s="1"/>
      <c r="E28" s="1"/>
      <c r="F28" s="1"/>
      <c r="G28" s="1"/>
      <c r="H28" s="7" t="s">
        <v>6</v>
      </c>
      <c r="I28" s="40" t="s">
        <v>95</v>
      </c>
      <c r="J28" s="8"/>
      <c r="K28" s="9">
        <v>90</v>
      </c>
      <c r="L28" s="10">
        <f>'11-05'!$K28+('11-05'!$J28/90)</f>
        <v>90</v>
      </c>
      <c r="M28" s="3"/>
      <c r="N28" s="12" t="s">
        <v>11</v>
      </c>
      <c r="O28" s="12"/>
      <c r="P28" s="6">
        <f>SUM(P22:P27)</f>
        <v>1355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-2300</v>
      </c>
      <c r="G29" s="1"/>
      <c r="H29" s="7" t="s">
        <v>40</v>
      </c>
      <c r="I29" s="40" t="s">
        <v>95</v>
      </c>
      <c r="J29" s="8"/>
      <c r="K29" s="9">
        <v>-90</v>
      </c>
      <c r="L29" s="10">
        <f>'11-05'!$K29+('11-05'!$J29/90)</f>
        <v>-90</v>
      </c>
      <c r="M29" s="3"/>
      <c r="N29" s="1"/>
      <c r="O29" s="1"/>
      <c r="P29" s="18"/>
      <c r="Q29" s="237" t="s">
        <v>21</v>
      </c>
      <c r="R29" s="238"/>
      <c r="S29" s="17">
        <f>SUM('11-05'!$J$22:$J$155)</f>
        <v>1855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285</v>
      </c>
      <c r="D30" s="1"/>
      <c r="E30" s="1"/>
      <c r="F30" s="8"/>
      <c r="G30" s="1"/>
      <c r="H30" s="7" t="s">
        <v>6</v>
      </c>
      <c r="I30" s="40" t="s">
        <v>275</v>
      </c>
      <c r="J30" s="8">
        <v>-225</v>
      </c>
      <c r="K30" s="9">
        <v>10</v>
      </c>
      <c r="L30" s="10">
        <f>'11-05'!$K30+('11-05'!$J30/90)</f>
        <v>7.5</v>
      </c>
      <c r="M30" s="3"/>
      <c r="N30" s="237" t="s">
        <v>23</v>
      </c>
      <c r="O30" s="238"/>
      <c r="P30" s="6">
        <f>SUM('11-05'!$K$22:$K$155)</f>
        <v>674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1383</v>
      </c>
      <c r="J31" s="8">
        <v>215</v>
      </c>
      <c r="K31" s="9"/>
      <c r="L31" s="10">
        <f>'11-05'!$K31+('11-05'!$J31/90)</f>
        <v>2.3888888888888888</v>
      </c>
      <c r="M31" s="3"/>
      <c r="N31" s="1"/>
      <c r="O31" s="1"/>
      <c r="P31" s="18"/>
      <c r="Q31" s="12" t="s">
        <v>25</v>
      </c>
      <c r="R31" s="12"/>
      <c r="S31" s="17">
        <f>S27-S29-F27</f>
        <v>545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220</v>
      </c>
      <c r="K32" s="9"/>
      <c r="L32" s="10">
        <f>'11-05'!$K32+('11-05'!$J32/90)</f>
        <v>2.4444444444444446</v>
      </c>
      <c r="M32" s="3"/>
      <c r="N32" s="12" t="s">
        <v>25</v>
      </c>
      <c r="O32" s="12"/>
      <c r="P32" s="6">
        <f>P28-P30-C28</f>
        <v>-405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1384</v>
      </c>
      <c r="J33" s="8"/>
      <c r="K33" s="9">
        <v>34</v>
      </c>
      <c r="L33" s="10">
        <f>'11-05'!$K33+('11-05'!$J33/90)</f>
        <v>34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100</v>
      </c>
      <c r="K34" s="9"/>
      <c r="L34" s="10">
        <f>'11-05'!$K34+('11-05'!$J34/90)</f>
        <v>1.1111111111111112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200</v>
      </c>
      <c r="K35" s="9"/>
      <c r="L35" s="10">
        <f>'11-05'!$K35+('11-05'!$J35/90)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40" t="s">
        <v>64</v>
      </c>
      <c r="J36" s="8"/>
      <c r="K36" s="9">
        <v>700</v>
      </c>
      <c r="L36" s="10">
        <f>'11-05'!$K36+('11-05'!$J36/90)</f>
        <v>700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370</v>
      </c>
      <c r="K37" s="9"/>
      <c r="L37" s="10">
        <f>'11-05'!$K37+('11-05'!$J37/90)</f>
        <v>4.1111111111111107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20</v>
      </c>
      <c r="K38" s="9"/>
      <c r="L38" s="10">
        <f>'11-05'!$K38+('11-05'!$J38/90)</f>
        <v>0.22222222222222221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1385</v>
      </c>
      <c r="J39" s="8"/>
      <c r="K39" s="9">
        <v>10</v>
      </c>
      <c r="L39" s="10">
        <f>'11-05'!$K39+('11-05'!$J39/90)</f>
        <v>10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1386</v>
      </c>
      <c r="J40" s="8">
        <v>520</v>
      </c>
      <c r="K40" s="9"/>
      <c r="L40" s="10">
        <f>'11-05'!$K40+('11-05'!$J40/90)</f>
        <v>5.7777777777777777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25</v>
      </c>
      <c r="L41" s="10">
        <f>'11-05'!$K41+('11-05'!$J41/90)</f>
        <v>25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2"/>
      <c r="J42" s="8"/>
      <c r="K42" s="9">
        <v>-25</v>
      </c>
      <c r="L42" s="10">
        <f>'11-05'!$K42+('11-05'!$J42/90)</f>
        <v>-25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407</v>
      </c>
      <c r="J43" s="8"/>
      <c r="K43" s="9">
        <v>130</v>
      </c>
      <c r="L43" s="10">
        <f>'11-05'!$K43+('11-05'!$J43/90)</f>
        <v>130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121</v>
      </c>
      <c r="J44" s="8"/>
      <c r="K44" s="9">
        <v>1</v>
      </c>
      <c r="L44" s="10">
        <f>'11-05'!$K44+('11-05'!$J44/90)</f>
        <v>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-750</v>
      </c>
      <c r="K45" s="9">
        <v>10</v>
      </c>
      <c r="L45" s="10">
        <f>'11-05'!$K45+('11-05'!$J45/90)</f>
        <v>1.6666666666666661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420</v>
      </c>
      <c r="J46" s="8">
        <v>900</v>
      </c>
      <c r="K46" s="9">
        <v>60</v>
      </c>
      <c r="L46" s="10">
        <f>'11-05'!$K46+('11-05'!$J46/90)</f>
        <v>70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1387</v>
      </c>
      <c r="J47" s="8"/>
      <c r="K47" s="9">
        <v>100</v>
      </c>
      <c r="L47" s="10">
        <f>'11-05'!$K47+('11-05'!$J47/90)</f>
        <v>100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95</v>
      </c>
      <c r="J48" s="8"/>
      <c r="K48" s="9">
        <v>-100</v>
      </c>
      <c r="L48" s="10">
        <f>'11-05'!$K48+('11-05'!$J48/90)</f>
        <v>-100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154</v>
      </c>
      <c r="J49" s="8">
        <v>50</v>
      </c>
      <c r="K49" s="9"/>
      <c r="L49" s="10">
        <f>'11-05'!$K49+('11-05'!$J49/90)</f>
        <v>0.55555555555555558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43" t="s">
        <v>40</v>
      </c>
      <c r="I50" s="40" t="s">
        <v>1311</v>
      </c>
      <c r="J50" s="8"/>
      <c r="K50" s="9">
        <v>-600</v>
      </c>
      <c r="L50" s="10">
        <f>'11-05'!$K50+('11-05'!$J50/90)</f>
        <v>-600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100</v>
      </c>
      <c r="K51" s="9"/>
      <c r="L51" s="10">
        <f>'11-05'!$K51+('11-05'!$J51/90)</f>
        <v>1.1111111111111112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3</v>
      </c>
      <c r="L52" s="10">
        <f>'11-05'!$K52+('11-05'!$J52/90)</f>
        <v>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-270</v>
      </c>
      <c r="K53" s="9">
        <v>10</v>
      </c>
      <c r="L53" s="10">
        <f>'11-05'!$K53+('11-05'!$J53/90)</f>
        <v>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-270</v>
      </c>
      <c r="K54" s="9">
        <v>10</v>
      </c>
      <c r="L54" s="10">
        <f>'11-05'!$K54+('11-05'!$J54/90)</f>
        <v>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1388</v>
      </c>
      <c r="J55" s="8"/>
      <c r="K55" s="9">
        <v>20</v>
      </c>
      <c r="L55" s="10">
        <f>'11-05'!$K55+('11-05'!$J55/90)</f>
        <v>20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450</v>
      </c>
      <c r="K56" s="9"/>
      <c r="L56" s="10">
        <f>'11-05'!$K56+('11-05'!$J56/90)</f>
        <v>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-310</v>
      </c>
      <c r="K57" s="9">
        <v>10</v>
      </c>
      <c r="L57" s="10">
        <f>'11-05'!$K57+('11-05'!$J57/90)</f>
        <v>6.5555555555555554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222</v>
      </c>
      <c r="J58" s="8"/>
      <c r="K58" s="9">
        <v>15</v>
      </c>
      <c r="L58" s="10">
        <f>'11-05'!$K58+('11-05'!$J58/90)</f>
        <v>15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169</v>
      </c>
      <c r="J59" s="8">
        <v>300</v>
      </c>
      <c r="K59" s="9"/>
      <c r="L59" s="10">
        <f>'11-05'!$K59+('11-05'!$J59/90)</f>
        <v>3.3333333333333335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108</v>
      </c>
      <c r="J60" s="8"/>
      <c r="K60" s="9">
        <v>30</v>
      </c>
      <c r="L60" s="10">
        <f>'11-05'!$K60+('11-05'!$J60/90)</f>
        <v>30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50</v>
      </c>
      <c r="K61" s="9"/>
      <c r="L61" s="10">
        <f>'11-05'!$K61+('11-05'!$J61/90)</f>
        <v>0.55555555555555558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4</v>
      </c>
      <c r="L62" s="10">
        <f>'11-05'!$K62+('11-05'!$J62/90)</f>
        <v>4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957</v>
      </c>
      <c r="J63" s="8">
        <v>-630</v>
      </c>
      <c r="K63" s="9">
        <v>20</v>
      </c>
      <c r="L63" s="10">
        <f>'11-05'!$K63+('11-05'!$J63/90)</f>
        <v>13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472</v>
      </c>
      <c r="J64" s="8"/>
      <c r="K64" s="9">
        <v>12</v>
      </c>
      <c r="L64" s="10">
        <f>'11-05'!$K64+('11-05'!$J64/90)</f>
        <v>12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130</v>
      </c>
      <c r="K65" s="36"/>
      <c r="L65" s="37">
        <f>'11-05'!$K65+('11-05'!$J65/90)</f>
        <v>1.4444444444444444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121</v>
      </c>
      <c r="J66" s="38">
        <v>300</v>
      </c>
      <c r="K66" s="39"/>
      <c r="L66" s="37">
        <f>'11-05'!$K66+('11-05'!$J66/90)</f>
        <v>3.3333333333333335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200</v>
      </c>
      <c r="J67" s="35"/>
      <c r="K67" s="36">
        <v>4</v>
      </c>
      <c r="L67" s="37">
        <f>'11-05'!$K67+('11-05'!$J67/90)</f>
        <v>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783</v>
      </c>
      <c r="J68" s="38">
        <v>100</v>
      </c>
      <c r="K68" s="39"/>
      <c r="L68" s="37">
        <f>'11-05'!$K68+('11-05'!$J68/90)</f>
        <v>1.1111111111111112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1228</v>
      </c>
      <c r="J69" s="35">
        <v>250</v>
      </c>
      <c r="K69" s="36"/>
      <c r="L69" s="37">
        <f>'11-05'!$K69+('11-05'!$J69/90)</f>
        <v>2.7777777777777777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161</v>
      </c>
      <c r="J70" s="35"/>
      <c r="K70" s="36">
        <v>25</v>
      </c>
      <c r="L70" s="37">
        <f>'11-05'!$K70+('11-05'!$J70/90)</f>
        <v>25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223</v>
      </c>
      <c r="J71" s="8"/>
      <c r="K71" s="9">
        <v>30</v>
      </c>
      <c r="L71" s="10">
        <f>'11-05'!$K71+('11-05'!$J71/90)</f>
        <v>30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9</v>
      </c>
      <c r="L72" s="10">
        <f>'11-05'!$K72+('11-05'!$J72/90)</f>
        <v>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450</v>
      </c>
      <c r="K73" s="9"/>
      <c r="L73" s="10">
        <f>'11-05'!$K73+('11-05'!$J73/90)</f>
        <v>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95</v>
      </c>
      <c r="J74" s="8"/>
      <c r="K74" s="9">
        <v>68</v>
      </c>
      <c r="L74" s="10">
        <f>'11-05'!$K74+('11-05'!$J74/90)</f>
        <v>68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95</v>
      </c>
      <c r="J75" s="8"/>
      <c r="K75" s="9">
        <v>-68</v>
      </c>
      <c r="L75" s="10">
        <f>'11-05'!$K75+('11-05'!$J75/90)</f>
        <v>-68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/>
      <c r="L76" s="10">
        <f>'11-05'!$K76+('11-05'!$J76/90)</f>
        <v>1.1111111111111112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-650</v>
      </c>
      <c r="K77" s="9">
        <v>10</v>
      </c>
      <c r="L77" s="10">
        <f>'11-05'!$K77+('11-05'!$J77/90)</f>
        <v>2.7777777777777777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50</v>
      </c>
      <c r="K78" s="9">
        <v>6</v>
      </c>
      <c r="L78" s="10">
        <f>'11-05'!$K78+('11-05'!$J78/90)</f>
        <v>6.5555555555555554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421</v>
      </c>
      <c r="J79" s="8"/>
      <c r="K79" s="9">
        <v>78</v>
      </c>
      <c r="L79" s="10">
        <f>'11-05'!$K79+('11-05'!$J79/90)</f>
        <v>78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1389</v>
      </c>
      <c r="J80" s="8"/>
      <c r="K80" s="9">
        <v>12</v>
      </c>
      <c r="L80" s="10">
        <f>'11-05'!$K80+('11-05'!$J80/90)</f>
        <v>12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40</v>
      </c>
      <c r="K81" s="9"/>
      <c r="L81" s="10">
        <f>'11-05'!$K81+('11-05'!$J81/90)</f>
        <v>0.44444444444444442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171</v>
      </c>
      <c r="J82" s="8"/>
      <c r="K82" s="9">
        <v>56</v>
      </c>
      <c r="L82" s="10">
        <f>'11-05'!$K82+('11-05'!$J82/90)</f>
        <v>56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13</v>
      </c>
      <c r="J83" s="8">
        <v>140</v>
      </c>
      <c r="K83" s="9"/>
      <c r="L83" s="10">
        <f>'11-05'!$K83+('11-05'!$J83/90)</f>
        <v>1.5555555555555556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100</v>
      </c>
      <c r="L84" s="10">
        <f>'11-05'!$K84+('11-05'!$J84/90)</f>
        <v>100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40" t="s">
        <v>1411</v>
      </c>
      <c r="J85" s="8"/>
      <c r="K85" s="9">
        <v>-500</v>
      </c>
      <c r="L85" s="10">
        <f>'11-05'!$K85+('11-05'!$J85/90)</f>
        <v>-500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200</v>
      </c>
      <c r="K86" s="9"/>
      <c r="L86" s="10">
        <f>'11-05'!$K86+('11-05'!$J86/90)</f>
        <v>2.2222222222222223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>
        <v>5</v>
      </c>
      <c r="L87" s="10">
        <f>'11-05'!$K87+('11-05'!$J87/90)</f>
        <v>6.1111111111111107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1390</v>
      </c>
      <c r="J88" s="8"/>
      <c r="K88" s="9">
        <v>300</v>
      </c>
      <c r="L88" s="10">
        <f>'11-05'!$K88+('11-05'!$J88/90)</f>
        <v>300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123</v>
      </c>
      <c r="J89" s="8">
        <v>-100</v>
      </c>
      <c r="K89" s="9"/>
      <c r="L89" s="10">
        <f>'11-05'!$K89+('11-05'!$J89/90)</f>
        <v>-1.1111111111111112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40" t="s">
        <v>1051</v>
      </c>
      <c r="J90" s="8">
        <v>-300</v>
      </c>
      <c r="K90" s="9">
        <v>-150</v>
      </c>
      <c r="L90" s="10">
        <f>'11-05'!$K90+('11-05'!$J90/90)</f>
        <v>-153.33333333333334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1391</v>
      </c>
      <c r="J91" s="8">
        <v>200</v>
      </c>
      <c r="K91" s="9"/>
      <c r="L91" s="10">
        <f>'11-05'!$K91+('11-05'!$J91/90)</f>
        <v>2.2222222222222223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42</v>
      </c>
      <c r="J92" s="8">
        <v>10</v>
      </c>
      <c r="K92" s="9">
        <v>-55</v>
      </c>
      <c r="L92" s="10">
        <f>'11-05'!$K92+('11-05'!$J92/90)</f>
        <v>-54.888888888888886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200</v>
      </c>
      <c r="K93" s="9"/>
      <c r="L93" s="10">
        <f>'11-05'!$K93+('11-05'!$J93/90)</f>
        <v>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150</v>
      </c>
      <c r="K94" s="9"/>
      <c r="L94" s="10">
        <f>'11-05'!$K94+('11-05'!$J94/90)</f>
        <v>1.6666666666666667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50</v>
      </c>
      <c r="K95" s="9"/>
      <c r="L95" s="10">
        <f>'11-05'!$K95+('11-05'!$J95/90)</f>
        <v>0.55555555555555558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-180</v>
      </c>
      <c r="K96" s="9">
        <v>10</v>
      </c>
      <c r="L96" s="10">
        <f>'11-05'!$K96+('11-05'!$J96/90)</f>
        <v>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400</v>
      </c>
      <c r="K97" s="9"/>
      <c r="L97" s="10">
        <f>'11-05'!$K97+('11-05'!$J97/90)</f>
        <v>4.4444444444444446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28</v>
      </c>
      <c r="I98" s="2" t="s">
        <v>1399</v>
      </c>
      <c r="J98" s="8"/>
      <c r="K98" s="9">
        <v>-105</v>
      </c>
      <c r="L98" s="10">
        <f>'11-05'!$K98+('11-05'!$J98/90)</f>
        <v>-105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1392</v>
      </c>
      <c r="J99" s="8"/>
      <c r="K99" s="9">
        <v>240</v>
      </c>
      <c r="L99" s="10">
        <f>'11-05'!$K99+('11-05'!$J99/90)</f>
        <v>240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300</v>
      </c>
      <c r="K100" s="9"/>
      <c r="L100" s="10">
        <f>'11-05'!$K100+('11-05'!$J100/90)</f>
        <v>3.3333333333333335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50</v>
      </c>
      <c r="L101" s="10">
        <f>'11-05'!$K101+('11-05'!$J101/90)</f>
        <v>50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800</v>
      </c>
      <c r="K102" s="9"/>
      <c r="L102" s="10">
        <f>'11-05'!$K102+('11-05'!$J102/90)</f>
        <v>8.8888888888888893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-300</v>
      </c>
      <c r="K103" s="9">
        <v>35</v>
      </c>
      <c r="L103" s="10">
        <f>'11-05'!$K103+('11-05'!$J103/90)</f>
        <v>31.666666666666668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95</v>
      </c>
      <c r="J104" s="8">
        <v>-2200</v>
      </c>
      <c r="K104" s="9"/>
      <c r="L104" s="10">
        <f>'11-05'!$K104+('11-05'!$J104/90)</f>
        <v>-24.444444444444443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300</v>
      </c>
      <c r="K105" s="9"/>
      <c r="L105" s="10">
        <f>'11-05'!$K105+('11-05'!$J105/90)</f>
        <v>3.3333333333333335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10</v>
      </c>
      <c r="L106" s="10">
        <f>'11-05'!$K106+('11-05'!$J106/90)</f>
        <v>10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2" t="s">
        <v>95</v>
      </c>
      <c r="J107" s="8"/>
      <c r="K107" s="9">
        <v>-950</v>
      </c>
      <c r="L107" s="10">
        <f>'11-05'!$K107+('11-05'!$J107/90)</f>
        <v>-950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-270</v>
      </c>
      <c r="K108" s="9"/>
      <c r="L108" s="10">
        <f>'11-05'!$K108+('11-05'!$J108/90)</f>
        <v>-3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20</v>
      </c>
      <c r="L109" s="10">
        <f>'11-05'!$K109+('11-05'!$J109/90)</f>
        <v>20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-120</v>
      </c>
      <c r="K110" s="9">
        <v>5</v>
      </c>
      <c r="L110" s="10">
        <f>'11-05'!$K110+('11-05'!$J110/90)</f>
        <v>3.666666666666667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300</v>
      </c>
      <c r="K111" s="9"/>
      <c r="L111" s="10">
        <f>'11-05'!$K111+('11-05'!$J111/90)</f>
        <v>3.3333333333333335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-270</v>
      </c>
      <c r="K112" s="9">
        <v>10</v>
      </c>
      <c r="L112" s="10">
        <f>'11-05'!$K112+('11-05'!$J112/90)</f>
        <v>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2" t="s">
        <v>43</v>
      </c>
      <c r="J113" s="8"/>
      <c r="K113" s="9">
        <v>-20</v>
      </c>
      <c r="L113" s="10">
        <f>'11-05'!$K113+('11-05'!$J113/90)</f>
        <v>-20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57</v>
      </c>
      <c r="J114" s="8"/>
      <c r="K114" s="9">
        <v>20</v>
      </c>
      <c r="L114" s="10">
        <f>'11-05'!$K114+('11-05'!$J114/90)</f>
        <v>20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28</v>
      </c>
      <c r="I115" s="2" t="s">
        <v>648</v>
      </c>
      <c r="J115" s="8"/>
      <c r="K115" s="9">
        <v>-20</v>
      </c>
      <c r="L115" s="10">
        <f>'11-05'!$K115+('11-05'!$J115/90)</f>
        <v>-20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225</v>
      </c>
      <c r="K116" s="9"/>
      <c r="L116" s="10">
        <f>'11-05'!$K116+('11-05'!$J116/90)</f>
        <v>2.5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1393</v>
      </c>
      <c r="J117" s="8">
        <v>120</v>
      </c>
      <c r="K117" s="9"/>
      <c r="L117" s="10">
        <f>'11-05'!$K117+('11-05'!$J117/90)</f>
        <v>1.3333333333333333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1394</v>
      </c>
      <c r="J118" s="8"/>
      <c r="K118" s="9">
        <v>170</v>
      </c>
      <c r="L118" s="10">
        <f>'11-05'!$K118+('11-05'!$J118/90)</f>
        <v>170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1395</v>
      </c>
      <c r="J119" s="8">
        <v>350</v>
      </c>
      <c r="K119" s="9">
        <v>10</v>
      </c>
      <c r="L119" s="10">
        <f>'11-05'!$K119+('11-05'!$J119/90)</f>
        <v>13.888888888888889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16</v>
      </c>
      <c r="J120" s="8">
        <v>140</v>
      </c>
      <c r="K120" s="9">
        <v>5</v>
      </c>
      <c r="L120" s="10">
        <f>'11-05'!$K120+('11-05'!$J120/90)</f>
        <v>6.5555555555555554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299</v>
      </c>
      <c r="J121" s="8">
        <v>-70</v>
      </c>
      <c r="K121" s="9">
        <v>20</v>
      </c>
      <c r="L121" s="10">
        <f>'11-05'!$K121+('11-05'!$J121/90)</f>
        <v>19.222222222222221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20</v>
      </c>
      <c r="K122" s="9"/>
      <c r="L122" s="10">
        <f>'11-05'!$K122+('11-05'!$J122/90)</f>
        <v>0.22222222222222221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146</v>
      </c>
      <c r="J123" s="8">
        <v>30</v>
      </c>
      <c r="K123" s="9">
        <v>5</v>
      </c>
      <c r="L123" s="10">
        <f>'11-05'!$K123+('11-05'!$J123/90)</f>
        <v>5.333333333333333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1396</v>
      </c>
      <c r="J124" s="8">
        <v>100</v>
      </c>
      <c r="K124" s="9">
        <v>-25</v>
      </c>
      <c r="L124" s="10">
        <f>'11-05'!$K124+('11-05'!$J124/90)</f>
        <v>-23.888888888888889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-100</v>
      </c>
      <c r="K125" s="9">
        <v>5</v>
      </c>
      <c r="L125" s="10">
        <f>'11-05'!$K125+('11-05'!$J125/90)</f>
        <v>3.8888888888888888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5</v>
      </c>
      <c r="L126" s="10">
        <f>'11-05'!$K126+('11-05'!$J126/90)</f>
        <v>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-200</v>
      </c>
      <c r="K127" s="9">
        <v>5</v>
      </c>
      <c r="L127" s="10">
        <f>'11-05'!$K127+('11-05'!$J127/90)</f>
        <v>2.7777777777777777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400</v>
      </c>
      <c r="K128" s="9"/>
      <c r="L128" s="10">
        <f>'11-05'!$K128+('11-05'!$J128/90)</f>
        <v>4.4444444444444446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90</v>
      </c>
      <c r="K129" s="9"/>
      <c r="L129" s="10">
        <f>'11-05'!$K129+('11-05'!$J129/90)</f>
        <v>1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1397</v>
      </c>
      <c r="J130" s="8"/>
      <c r="K130" s="9">
        <v>100</v>
      </c>
      <c r="L130" s="10">
        <f>'11-05'!$K130+('11-05'!$J130/90)</f>
        <v>100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250</v>
      </c>
      <c r="K131" s="9"/>
      <c r="L131" s="10">
        <f>'11-05'!$K131+('11-05'!$J131/90)</f>
        <v>2.7777777777777777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1398</v>
      </c>
      <c r="J132" s="8"/>
      <c r="K132" s="9">
        <v>1000</v>
      </c>
      <c r="L132" s="10">
        <f>'11-05'!$K132+('11-05'!$J132/90)</f>
        <v>1000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 t="s">
        <v>95</v>
      </c>
      <c r="J133" s="8"/>
      <c r="K133" s="9">
        <v>-1000</v>
      </c>
      <c r="L133" s="10">
        <f>'11-05'!$K133+('11-05'!$J133/90)</f>
        <v>-1000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5</v>
      </c>
      <c r="L134" s="10">
        <f>'11-05'!$K134+('11-05'!$J134/90)</f>
        <v>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400</v>
      </c>
      <c r="K135" s="9">
        <v>20</v>
      </c>
      <c r="L135" s="10">
        <f>'11-05'!$K135+('11-05'!$J135/90)</f>
        <v>24.444444444444443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370</v>
      </c>
      <c r="K136" s="9"/>
      <c r="L136" s="10">
        <f>'11-05'!$K136+('11-05'!$J136/90)</f>
        <v>4.1111111111111107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56</v>
      </c>
      <c r="J137" s="8">
        <v>-1970</v>
      </c>
      <c r="K137" s="9">
        <v>120</v>
      </c>
      <c r="L137" s="10">
        <f>'11-05'!$K137+('11-05'!$J137/90)</f>
        <v>98.111111111111114</v>
      </c>
      <c r="M137" s="3"/>
      <c r="N137" s="9" t="s">
        <v>118</v>
      </c>
      <c r="O137" s="9"/>
      <c r="P137" s="9">
        <v>1355</v>
      </c>
      <c r="Q137" s="9"/>
      <c r="R137" s="9"/>
      <c r="S137" s="17">
        <v>5265</v>
      </c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110</v>
      </c>
      <c r="L138" s="10">
        <f>'11-05'!$K138+('11-05'!$J138/90)</f>
        <v>110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-90</v>
      </c>
      <c r="K139" s="9">
        <v>10</v>
      </c>
      <c r="L139" s="10">
        <f>'11-05'!$K139+('11-05'!$J139/90)</f>
        <v>9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-100</v>
      </c>
      <c r="K140" s="9">
        <v>10</v>
      </c>
      <c r="L140" s="10">
        <f>'11-05'!$K140+('11-05'!$J140/90)</f>
        <v>8.8888888888888893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 t="s">
        <v>1400</v>
      </c>
      <c r="J141" s="8">
        <v>-100</v>
      </c>
      <c r="K141" s="9">
        <v>155</v>
      </c>
      <c r="L141" s="10">
        <f>'11-05'!$K141+('11-05'!$J141/90)</f>
        <v>153.88888888888889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-110</v>
      </c>
      <c r="K142" s="9">
        <v>50</v>
      </c>
      <c r="L142" s="10">
        <f>'11-05'!$K142+('11-05'!$J142/90)</f>
        <v>48.777777777777779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1401</v>
      </c>
      <c r="J143" s="8">
        <v>-360</v>
      </c>
      <c r="K143" s="9"/>
      <c r="L143" s="10">
        <f>'11-05'!$K143+('11-05'!$J143/90)</f>
        <v>-4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-400</v>
      </c>
      <c r="K144" s="9">
        <v>10</v>
      </c>
      <c r="L144" s="10">
        <f>'11-05'!$K144+('11-05'!$J144/90)</f>
        <v>5.5555555555555554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-50</v>
      </c>
      <c r="K145" s="9">
        <v>10</v>
      </c>
      <c r="L145" s="10">
        <f>'11-05'!$K145+('11-05'!$J145/90)</f>
        <v>9.4444444444444446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 t="s">
        <v>1402</v>
      </c>
      <c r="J146" s="8">
        <v>600</v>
      </c>
      <c r="K146" s="9">
        <v>50</v>
      </c>
      <c r="L146" s="10">
        <f>'11-05'!$K146+('11-05'!$J146/90)</f>
        <v>56.666666666666664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65</v>
      </c>
      <c r="K147" s="9"/>
      <c r="L147" s="10">
        <f>'11-05'!$K147+('11-05'!$J147/90)</f>
        <v>0.72222222222222221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/>
      <c r="L148" s="10">
        <f>'11-05'!$K148+('11-05'!$J148/90)</f>
        <v>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 t="s">
        <v>970</v>
      </c>
      <c r="J149" s="8"/>
      <c r="K149" s="9"/>
      <c r="L149" s="10">
        <f>'11-05'!$K149+('11-05'!$J149/90)</f>
        <v>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'11-05'!$K150+('11-05'!$J150/90)</f>
        <v>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'11-05'!$K151+('11-05'!$J151/90)</f>
        <v>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'11-05'!$K152+('11-05'!$J152/90)</f>
        <v>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'11-05'!$K153+('11-05'!$J153/90)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'11-05'!$K154+('11-05'!$J154/90)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'11-05'!$K155+('11-05'!$J155/90)</f>
        <v>0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5" xr:uid="{6B9B6857-B485-4B22-BECA-BA1D63D6C5D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148E-DD40-4E62-95AE-E835702E9DAD}">
  <sheetPr codeName="Sheet39">
    <pageSetUpPr fitToPage="1"/>
  </sheetPr>
  <dimension ref="A1:Z141"/>
  <sheetViews>
    <sheetView rightToLeft="1" topLeftCell="A129" workbookViewId="0">
      <selection activeCell="A141" sqref="A14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700</v>
      </c>
      <c r="K1" s="3">
        <f t="shared" si="0"/>
        <v>1</v>
      </c>
      <c r="L1" s="3">
        <f t="shared" si="0"/>
        <v>8.7777777777777786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518</v>
      </c>
      <c r="L3" s="10">
        <f t="shared" ref="L3:L18" si="1">K3+(J3/90)</f>
        <v>518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-518</v>
      </c>
      <c r="L4" s="10">
        <f t="shared" si="1"/>
        <v>-518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100</v>
      </c>
      <c r="K5" s="9"/>
      <c r="L5" s="10">
        <f t="shared" si="1"/>
        <v>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100</v>
      </c>
      <c r="K6" s="9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300</v>
      </c>
      <c r="K7" s="9"/>
      <c r="L7" s="10">
        <f t="shared" si="1"/>
        <v>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200</v>
      </c>
      <c r="K8" s="9"/>
      <c r="L8" s="10">
        <f t="shared" si="1"/>
        <v>2.2222222222222223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1</v>
      </c>
      <c r="L9" s="10">
        <f t="shared" si="1"/>
        <v>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100</v>
      </c>
      <c r="K10" s="9"/>
      <c r="L10" s="10">
        <f t="shared" si="1"/>
        <v>1.1111111111111112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-100</v>
      </c>
      <c r="K11" s="9"/>
      <c r="L11" s="10">
        <f t="shared" si="1"/>
        <v>-1.1111111111111112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1380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SUM('12-05'!$J$22:$J$141)</f>
        <v>-3910</v>
      </c>
      <c r="K20" s="3">
        <f>SUM('12-05'!$K$22:$K$141)</f>
        <v>-731</v>
      </c>
      <c r="L20" s="3">
        <f>SUM('12-05'!$L$22:$L$141)</f>
        <v>-774.44444444444503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14</v>
      </c>
      <c r="F22" s="16">
        <f t="shared" ref="F22:F26" si="3">D22*E22</f>
        <v>70</v>
      </c>
      <c r="G22" s="7"/>
      <c r="H22" s="7" t="s">
        <v>6</v>
      </c>
      <c r="I22" s="2" t="s">
        <v>1404</v>
      </c>
      <c r="J22" s="8"/>
      <c r="K22" s="9">
        <v>50</v>
      </c>
      <c r="L22" s="10">
        <f>'12-05'!$K22+('12-05'!$J22/90)</f>
        <v>50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6</v>
      </c>
      <c r="S22" s="16">
        <f t="shared" ref="S22:S26" si="5">Q22*R22</f>
        <v>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/>
      <c r="F23" s="16">
        <f t="shared" si="3"/>
        <v>0</v>
      </c>
      <c r="G23" s="7"/>
      <c r="H23" s="7" t="s">
        <v>40</v>
      </c>
      <c r="I23" s="40" t="s">
        <v>1408</v>
      </c>
      <c r="J23" s="8">
        <v>150</v>
      </c>
      <c r="K23" s="9">
        <v>-60</v>
      </c>
      <c r="L23" s="10">
        <f>'12-05'!$K23+('12-05'!$J23/90)</f>
        <v>-58.333333333333336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52</v>
      </c>
      <c r="S23" s="16">
        <f t="shared" si="5"/>
        <v>520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66</v>
      </c>
      <c r="C24" s="14">
        <f t="shared" si="2"/>
        <v>660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40" t="s">
        <v>539</v>
      </c>
      <c r="J24" s="8">
        <v>-630</v>
      </c>
      <c r="K24" s="9">
        <v>70</v>
      </c>
      <c r="L24" s="10">
        <f>'12-05'!$K24+('12-05'!$J24/90)</f>
        <v>63</v>
      </c>
      <c r="M24" s="3"/>
      <c r="N24" s="13">
        <v>10</v>
      </c>
      <c r="O24" s="1">
        <v>76</v>
      </c>
      <c r="P24" s="14">
        <f t="shared" si="4"/>
        <v>760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1405</v>
      </c>
      <c r="J25" s="8"/>
      <c r="K25" s="9">
        <v>80</v>
      </c>
      <c r="L25" s="10">
        <f>'12-05'!$K25+('12-05'!$J25/90)</f>
        <v>80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53</v>
      </c>
      <c r="F26" s="16">
        <f t="shared" si="3"/>
        <v>5300</v>
      </c>
      <c r="G26" s="7"/>
      <c r="H26" s="7" t="s">
        <v>6</v>
      </c>
      <c r="I26" s="40" t="s">
        <v>1406</v>
      </c>
      <c r="J26" s="8"/>
      <c r="K26" s="9">
        <v>80</v>
      </c>
      <c r="L26" s="10">
        <f>'12-05'!$K26+('12-05'!$J26/90)</f>
        <v>80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17</v>
      </c>
      <c r="S26" s="16">
        <f t="shared" si="5"/>
        <v>1700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9</v>
      </c>
      <c r="C27" s="14">
        <f t="shared" si="2"/>
        <v>900</v>
      </c>
      <c r="D27" s="12" t="s">
        <v>11</v>
      </c>
      <c r="E27" s="12"/>
      <c r="F27" s="17">
        <f>SUM(F22:F26)</f>
        <v>5420</v>
      </c>
      <c r="G27" s="7"/>
      <c r="H27" s="7" t="s">
        <v>6</v>
      </c>
      <c r="I27" s="40" t="s">
        <v>76</v>
      </c>
      <c r="J27" s="8">
        <v>-360</v>
      </c>
      <c r="K27" s="9">
        <v>10</v>
      </c>
      <c r="L27" s="10">
        <f>'12-05'!$K27+('12-05'!$J27/90)</f>
        <v>6</v>
      </c>
      <c r="M27" s="3"/>
      <c r="N27" s="13">
        <v>100</v>
      </c>
      <c r="O27" s="1">
        <v>1</v>
      </c>
      <c r="P27" s="14">
        <f t="shared" si="4"/>
        <v>100</v>
      </c>
      <c r="Q27" s="12" t="s">
        <v>11</v>
      </c>
      <c r="R27" s="12"/>
      <c r="S27" s="17">
        <f>SUM(S22:S26)</f>
        <v>2250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1761</v>
      </c>
      <c r="D28" s="1"/>
      <c r="E28" s="1"/>
      <c r="F28" s="1"/>
      <c r="G28" s="1"/>
      <c r="H28" s="7" t="s">
        <v>40</v>
      </c>
      <c r="I28" s="40" t="s">
        <v>57</v>
      </c>
      <c r="J28" s="8"/>
      <c r="K28" s="9">
        <v>250</v>
      </c>
      <c r="L28" s="10">
        <f>'12-05'!$K28+('12-05'!$J28/90)</f>
        <v>250</v>
      </c>
      <c r="M28" s="3"/>
      <c r="N28" s="12" t="s">
        <v>11</v>
      </c>
      <c r="O28" s="12"/>
      <c r="P28" s="6">
        <f>SUM(P22:P27)</f>
        <v>1543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2555</v>
      </c>
      <c r="G29" s="1"/>
      <c r="H29" s="7" t="s">
        <v>28</v>
      </c>
      <c r="I29" s="40" t="s">
        <v>1416</v>
      </c>
      <c r="J29" s="8"/>
      <c r="K29" s="9">
        <v>-250</v>
      </c>
      <c r="L29" s="10">
        <f>'12-05'!$K29+('12-05'!$J29/90)</f>
        <v>-250</v>
      </c>
      <c r="M29" s="3"/>
      <c r="N29" s="1"/>
      <c r="O29" s="1"/>
      <c r="P29" s="18"/>
      <c r="Q29" s="237" t="s">
        <v>21</v>
      </c>
      <c r="R29" s="238"/>
      <c r="S29" s="17">
        <f>SUM('12-05'!$J$22:$J$141)</f>
        <v>-3910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675</v>
      </c>
      <c r="D30" s="1"/>
      <c r="E30" s="1"/>
      <c r="F30" s="8"/>
      <c r="G30" s="1"/>
      <c r="H30" s="7" t="s">
        <v>6</v>
      </c>
      <c r="I30" s="40" t="s">
        <v>1407</v>
      </c>
      <c r="J30" s="8">
        <v>200</v>
      </c>
      <c r="K30" s="9"/>
      <c r="L30" s="10">
        <f>'12-05'!$K30+('12-05'!$J30/90)</f>
        <v>2.2222222222222223</v>
      </c>
      <c r="M30" s="3"/>
      <c r="N30" s="237" t="s">
        <v>23</v>
      </c>
      <c r="O30" s="238"/>
      <c r="P30" s="6">
        <f>SUM('12-05'!$K$22:$K$141)</f>
        <v>-731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275</v>
      </c>
      <c r="J31" s="8">
        <v>-270</v>
      </c>
      <c r="K31" s="9">
        <v>20</v>
      </c>
      <c r="L31" s="10">
        <f>'12-05'!$K31+('12-05'!$J31/90)</f>
        <v>17</v>
      </c>
      <c r="M31" s="3"/>
      <c r="N31" s="1"/>
      <c r="O31" s="1"/>
      <c r="P31" s="18"/>
      <c r="Q31" s="12" t="s">
        <v>25</v>
      </c>
      <c r="R31" s="12"/>
      <c r="S31" s="17">
        <f>S27-S29-F27</f>
        <v>740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500</v>
      </c>
      <c r="K32" s="9"/>
      <c r="L32" s="10">
        <f>'12-05'!$K32+('12-05'!$J32/90)</f>
        <v>5.5555555555555554</v>
      </c>
      <c r="M32" s="3"/>
      <c r="N32" s="12" t="s">
        <v>25</v>
      </c>
      <c r="O32" s="12"/>
      <c r="P32" s="6">
        <f>P28-P30-C28</f>
        <v>513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40" t="s">
        <v>64</v>
      </c>
      <c r="J33" s="8"/>
      <c r="K33" s="9">
        <v>300</v>
      </c>
      <c r="L33" s="10">
        <f>'12-05'!$K33+('12-05'!$J33/90)</f>
        <v>300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1409</v>
      </c>
      <c r="J34" s="8"/>
      <c r="K34" s="9">
        <v>290</v>
      </c>
      <c r="L34" s="10">
        <f>'12-05'!$K34+('12-05'!$J34/90)</f>
        <v>290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1410</v>
      </c>
      <c r="J35" s="8">
        <v>220</v>
      </c>
      <c r="K35" s="9"/>
      <c r="L35" s="10">
        <f>'12-05'!$K35+('12-05'!$J35/90)</f>
        <v>2.4444444444444446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147</v>
      </c>
      <c r="J36" s="8">
        <v>5</v>
      </c>
      <c r="K36" s="9"/>
      <c r="L36" s="10">
        <f>'12-05'!$K36+('12-05'!$J36/90)</f>
        <v>5.5555555555555552E-2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1302</v>
      </c>
      <c r="J37" s="8">
        <v>-270</v>
      </c>
      <c r="K37" s="9">
        <v>10</v>
      </c>
      <c r="L37" s="10">
        <f>'12-05'!$K37+('12-05'!$J37/90)</f>
        <v>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1413</v>
      </c>
      <c r="J38" s="8"/>
      <c r="K38" s="9">
        <v>60</v>
      </c>
      <c r="L38" s="10">
        <f>'12-05'!$K38+('12-05'!$J38/90)</f>
        <v>60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32</v>
      </c>
      <c r="J39" s="8">
        <v>200</v>
      </c>
      <c r="K39" s="9"/>
      <c r="L39" s="10">
        <f>'12-05'!$K39+('12-05'!$J39/90)</f>
        <v>2.2222222222222223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40</v>
      </c>
      <c r="L40" s="10">
        <f>'12-05'!$K40+('12-05'!$J40/90)</f>
        <v>40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350</v>
      </c>
      <c r="J41" s="8">
        <v>200</v>
      </c>
      <c r="K41" s="9"/>
      <c r="L41" s="10">
        <f>'12-05'!$K41+('12-05'!$J41/90)</f>
        <v>2.2222222222222223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1366</v>
      </c>
      <c r="J42" s="8">
        <v>-600</v>
      </c>
      <c r="K42" s="9">
        <v>10</v>
      </c>
      <c r="L42" s="10">
        <f>'12-05'!$K42+('12-05'!$J42/90)</f>
        <v>3.333333333333333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631</v>
      </c>
      <c r="J43" s="8">
        <v>-200</v>
      </c>
      <c r="K43" s="9">
        <v>10</v>
      </c>
      <c r="L43" s="10">
        <f>'12-05'!$K43+('12-05'!$J43/90)</f>
        <v>7.7777777777777777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759</v>
      </c>
      <c r="J44" s="8"/>
      <c r="K44" s="9">
        <v>4</v>
      </c>
      <c r="L44" s="10">
        <f>'12-05'!$K44+('12-05'!$J44/90)</f>
        <v>4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1414</v>
      </c>
      <c r="J45" s="8">
        <v>720</v>
      </c>
      <c r="K45" s="9"/>
      <c r="L45" s="10">
        <f>'12-05'!$K45+('12-05'!$J45/90)</f>
        <v>8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1415</v>
      </c>
      <c r="J46" s="8">
        <v>-100</v>
      </c>
      <c r="K46" s="9">
        <v>5</v>
      </c>
      <c r="L46" s="10">
        <f>'12-05'!$K46+('12-05'!$J46/90)</f>
        <v>3.8888888888888888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780</v>
      </c>
      <c r="J47" s="8">
        <v>80</v>
      </c>
      <c r="K47" s="9"/>
      <c r="L47" s="10">
        <f>'12-05'!$K47+('12-05'!$J47/90)</f>
        <v>0.88888888888888884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20</v>
      </c>
      <c r="L48" s="10">
        <f>'12-05'!$K48+('12-05'!$J48/90)</f>
        <v>20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1211</v>
      </c>
      <c r="J49" s="8">
        <v>-90</v>
      </c>
      <c r="K49" s="9">
        <v>10</v>
      </c>
      <c r="L49" s="10">
        <f>'12-05'!$K49+('12-05'!$J49/90)</f>
        <v>9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154</v>
      </c>
      <c r="J50" s="8"/>
      <c r="K50" s="9">
        <v>-245</v>
      </c>
      <c r="L50" s="10">
        <f>'12-05'!$K50+('12-05'!$J50/90)</f>
        <v>-245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1417</v>
      </c>
      <c r="J51" s="8"/>
      <c r="K51" s="9">
        <v>100</v>
      </c>
      <c r="L51" s="10">
        <f>'12-05'!$K51+('12-05'!$J51/90)</f>
        <v>100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1418</v>
      </c>
      <c r="J52" s="8">
        <v>-30</v>
      </c>
      <c r="K52" s="9">
        <v>10</v>
      </c>
      <c r="L52" s="10">
        <f>'12-05'!$K52+('12-05'!$J52/90)</f>
        <v>9.6666666666666661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450</v>
      </c>
      <c r="K53" s="9"/>
      <c r="L53" s="10">
        <f>'12-05'!$K53+('12-05'!$J53/90)</f>
        <v>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229</v>
      </c>
      <c r="J54" s="8">
        <v>-100</v>
      </c>
      <c r="K54" s="9"/>
      <c r="L54" s="10">
        <f>'12-05'!$K54+('12-05'!$J54/90)</f>
        <v>-1.1111111111111112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150</v>
      </c>
      <c r="J55" s="8">
        <v>-270</v>
      </c>
      <c r="K55" s="9">
        <v>30</v>
      </c>
      <c r="L55" s="10">
        <f>'12-05'!$K55+('12-05'!$J55/90)</f>
        <v>27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400</v>
      </c>
      <c r="K56" s="9"/>
      <c r="L56" s="10">
        <f>'12-05'!$K56+('12-05'!$J56/90)</f>
        <v>4.4444444444444446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1419</v>
      </c>
      <c r="J57" s="8">
        <v>-630</v>
      </c>
      <c r="K57" s="9">
        <v>20</v>
      </c>
      <c r="L57" s="10">
        <f>'12-05'!$K57+('12-05'!$J57/90)</f>
        <v>13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399</v>
      </c>
      <c r="J58" s="8">
        <v>-450</v>
      </c>
      <c r="K58" s="9">
        <v>5</v>
      </c>
      <c r="L58" s="10">
        <f>'12-05'!$K58+('12-05'!$J58/90)</f>
        <v>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-270</v>
      </c>
      <c r="K59" s="9">
        <v>5</v>
      </c>
      <c r="L59" s="10">
        <f>'12-05'!$K59+('12-05'!$J59/90)</f>
        <v>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1420</v>
      </c>
      <c r="J60" s="8">
        <v>-200</v>
      </c>
      <c r="K60" s="9">
        <v>10</v>
      </c>
      <c r="L60" s="10">
        <f>'12-05'!$K60+('12-05'!$J60/90)</f>
        <v>7.7777777777777777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232</v>
      </c>
      <c r="J61" s="8">
        <v>60</v>
      </c>
      <c r="K61" s="9"/>
      <c r="L61" s="10">
        <f>'12-05'!$K61+('12-05'!$J61/90)</f>
        <v>0.66666666666666663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215</v>
      </c>
      <c r="J62" s="8">
        <v>-100</v>
      </c>
      <c r="K62" s="9">
        <v>10</v>
      </c>
      <c r="L62" s="10">
        <f>'12-05'!$K62+('12-05'!$J62/90)</f>
        <v>8.8888888888888893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95</v>
      </c>
      <c r="J63" s="8"/>
      <c r="K63" s="9">
        <v>315</v>
      </c>
      <c r="L63" s="10">
        <f>'12-05'!$K63+('12-05'!$J63/90)</f>
        <v>315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8"/>
      <c r="K64" s="9">
        <v>-315</v>
      </c>
      <c r="L64" s="10">
        <f>'12-05'!$K64+('12-05'!$J64/90)</f>
        <v>-315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43" t="s">
        <v>40</v>
      </c>
      <c r="I65" s="44" t="s">
        <v>95</v>
      </c>
      <c r="J65" s="35">
        <v>-200</v>
      </c>
      <c r="K65" s="36"/>
      <c r="L65" s="37">
        <f>'12-05'!$K65+('12-05'!$J65/90)</f>
        <v>-2.2222222222222223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76</v>
      </c>
      <c r="J66" s="38">
        <v>180</v>
      </c>
      <c r="K66" s="39"/>
      <c r="L66" s="37">
        <f>'12-05'!$K66+('12-05'!$J66/90)</f>
        <v>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1421</v>
      </c>
      <c r="J67" s="35">
        <v>-400</v>
      </c>
      <c r="K67" s="36">
        <v>10</v>
      </c>
      <c r="L67" s="37">
        <f>'12-05'!$K67+('12-05'!$J67/90)</f>
        <v>5.5555555555555554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-360</v>
      </c>
      <c r="K68" s="39">
        <v>10</v>
      </c>
      <c r="L68" s="37">
        <f>'12-05'!$K68+('12-05'!$J68/90)</f>
        <v>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1422</v>
      </c>
      <c r="J69" s="35"/>
      <c r="K69" s="36">
        <v>70</v>
      </c>
      <c r="L69" s="37">
        <f>'12-05'!$K69+('12-05'!$J69/90)</f>
        <v>70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1423</v>
      </c>
      <c r="J70" s="35">
        <v>-720</v>
      </c>
      <c r="K70" s="36">
        <v>50</v>
      </c>
      <c r="L70" s="37">
        <f>'12-05'!$K70+('12-05'!$J70/90)</f>
        <v>42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316</v>
      </c>
      <c r="J71" s="8">
        <v>700</v>
      </c>
      <c r="K71" s="9"/>
      <c r="L71" s="10">
        <f>'12-05'!$K71+('12-05'!$J71/90)</f>
        <v>7.7777777777777777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56</v>
      </c>
      <c r="J72" s="8">
        <v>-105</v>
      </c>
      <c r="K72" s="9">
        <v>2</v>
      </c>
      <c r="L72" s="10">
        <f>'12-05'!$K72+('12-05'!$J72/90)</f>
        <v>0.83333333333333326</v>
      </c>
      <c r="M72" s="3"/>
      <c r="N72" s="45" t="s">
        <v>118</v>
      </c>
      <c r="O72" s="9"/>
      <c r="P72" s="6">
        <v>2857</v>
      </c>
      <c r="Q72" s="9"/>
      <c r="R72" s="9"/>
      <c r="S72" s="17">
        <v>3130</v>
      </c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33</v>
      </c>
      <c r="J73" s="8">
        <v>30</v>
      </c>
      <c r="K73" s="9"/>
      <c r="L73" s="10">
        <f>'12-05'!$K73+('12-05'!$J73/90)</f>
        <v>0.33333333333333331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333</v>
      </c>
      <c r="J74" s="8">
        <v>-700</v>
      </c>
      <c r="K74" s="9">
        <v>10</v>
      </c>
      <c r="L74" s="10">
        <f>'12-05'!$K74+('12-05'!$J74/90)</f>
        <v>2.2222222222222223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783</v>
      </c>
      <c r="J75" s="8">
        <v>200</v>
      </c>
      <c r="K75" s="9"/>
      <c r="L75" s="10">
        <f>'12-05'!$K75+('12-05'!$J75/90)</f>
        <v>2.2222222222222223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743</v>
      </c>
      <c r="J76" s="8">
        <v>250</v>
      </c>
      <c r="K76" s="9"/>
      <c r="L76" s="10">
        <f>'12-05'!$K76+('12-05'!$J76/90)</f>
        <v>2.7777777777777777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1424</v>
      </c>
      <c r="J77" s="8">
        <v>200</v>
      </c>
      <c r="K77" s="9"/>
      <c r="L77" s="10">
        <f>'12-05'!$K77+('12-05'!$J77/90)</f>
        <v>2.2222222222222223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1425</v>
      </c>
      <c r="J78" s="8">
        <v>270</v>
      </c>
      <c r="K78" s="9"/>
      <c r="L78" s="10">
        <f>'12-05'!$K78+('12-05'!$J78/90)</f>
        <v>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1426</v>
      </c>
      <c r="J79" s="8">
        <v>220</v>
      </c>
      <c r="K79" s="9"/>
      <c r="L79" s="10">
        <f>'12-05'!$K79+('12-05'!$J79/90)</f>
        <v>2.4444444444444446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-700</v>
      </c>
      <c r="K80" s="9">
        <v>10</v>
      </c>
      <c r="L80" s="10">
        <f>'12-05'!$K80+('12-05'!$J80/90)</f>
        <v>2.2222222222222223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1427</v>
      </c>
      <c r="J81" s="8"/>
      <c r="K81" s="9">
        <v>1</v>
      </c>
      <c r="L81" s="10">
        <f>'12-05'!$K81+('12-05'!$J81/90)</f>
        <v>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1428</v>
      </c>
      <c r="J82" s="8"/>
      <c r="K82" s="9">
        <v>1</v>
      </c>
      <c r="L82" s="10">
        <f>'12-05'!$K82+('12-05'!$J82/90)</f>
        <v>1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229</v>
      </c>
      <c r="J83" s="8">
        <v>-230</v>
      </c>
      <c r="K83" s="9"/>
      <c r="L83" s="10">
        <f>'12-05'!$K83+('12-05'!$J83/90)</f>
        <v>-2.5555555555555554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154</v>
      </c>
      <c r="J84" s="8">
        <v>100</v>
      </c>
      <c r="K84" s="9">
        <v>10</v>
      </c>
      <c r="L84" s="10">
        <f>'12-05'!$K84+('12-05'!$J84/90)</f>
        <v>11.111111111111111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1429</v>
      </c>
      <c r="J85" s="8">
        <v>-130</v>
      </c>
      <c r="K85" s="9">
        <v>10</v>
      </c>
      <c r="L85" s="10">
        <f>'12-05'!$K85+('12-05'!$J85/90)</f>
        <v>8.5555555555555554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1429</v>
      </c>
      <c r="J86" s="8">
        <v>2250</v>
      </c>
      <c r="K86" s="9"/>
      <c r="L86" s="10">
        <f>'12-05'!$K86+('12-05'!$J86/90)</f>
        <v>25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316</v>
      </c>
      <c r="L87" s="10">
        <f>'12-05'!$K87+('12-05'!$J87/90)</f>
        <v>316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598</v>
      </c>
      <c r="J88" s="8">
        <v>120</v>
      </c>
      <c r="K88" s="9"/>
      <c r="L88" s="10">
        <f>'12-05'!$K88+('12-05'!$J88/90)</f>
        <v>1.3333333333333333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153</v>
      </c>
      <c r="J89" s="8"/>
      <c r="K89" s="9">
        <v>15</v>
      </c>
      <c r="L89" s="10">
        <f>'12-05'!$K89+('12-05'!$J89/90)</f>
        <v>15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-240</v>
      </c>
      <c r="K90" s="9">
        <v>10</v>
      </c>
      <c r="L90" s="10">
        <f>'12-05'!$K90+('12-05'!$J90/90)</f>
        <v>7.3333333333333339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201</v>
      </c>
      <c r="J91" s="8">
        <v>400</v>
      </c>
      <c r="K91" s="9"/>
      <c r="L91" s="10">
        <f>'12-05'!$K91+('12-05'!$J91/90)</f>
        <v>4.4444444444444446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1061</v>
      </c>
      <c r="J92" s="8">
        <v>130</v>
      </c>
      <c r="K92" s="9"/>
      <c r="L92" s="10">
        <f>'12-05'!$K92+('12-05'!$J92/90)</f>
        <v>1.4444444444444444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658</v>
      </c>
      <c r="J93" s="8">
        <v>180</v>
      </c>
      <c r="K93" s="9"/>
      <c r="L93" s="10">
        <f>'12-05'!$K93+('12-05'!$J93/90)</f>
        <v>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1430</v>
      </c>
      <c r="J94" s="8">
        <v>-300</v>
      </c>
      <c r="K94" s="9"/>
      <c r="L94" s="10">
        <f>'12-05'!$K94+('12-05'!$J94/90)</f>
        <v>-3.3333333333333335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103</v>
      </c>
      <c r="J95" s="8">
        <v>-350</v>
      </c>
      <c r="K95" s="9">
        <v>80</v>
      </c>
      <c r="L95" s="10">
        <f>'12-05'!$K95+('12-05'!$J95/90)</f>
        <v>76.111111111111114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95</v>
      </c>
      <c r="J96" s="8">
        <v>-1100</v>
      </c>
      <c r="K96" s="9">
        <v>-2300</v>
      </c>
      <c r="L96" s="10">
        <f>'12-05'!$K96+('12-05'!$J96/90)</f>
        <v>-2312.2222222222222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389</v>
      </c>
      <c r="J97" s="8"/>
      <c r="K97" s="9">
        <v>20</v>
      </c>
      <c r="L97" s="10">
        <f>'12-05'!$K97+('12-05'!$J97/90)</f>
        <v>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1431</v>
      </c>
      <c r="J98" s="8">
        <v>250</v>
      </c>
      <c r="K98" s="9"/>
      <c r="L98" s="10">
        <f>'12-05'!$K98+('12-05'!$J98/90)</f>
        <v>2.7777777777777777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1432</v>
      </c>
      <c r="J99" s="8"/>
      <c r="K99" s="9">
        <v>7</v>
      </c>
      <c r="L99" s="10">
        <f>'12-05'!$K99+('12-05'!$J99/90)</f>
        <v>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95</v>
      </c>
      <c r="J100" s="8"/>
      <c r="K100" s="9">
        <v>-5</v>
      </c>
      <c r="L100" s="10">
        <f>'12-05'!$K100+('12-05'!$J100/90)</f>
        <v>-5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130</v>
      </c>
      <c r="J101" s="8">
        <v>90</v>
      </c>
      <c r="K101" s="9"/>
      <c r="L101" s="10">
        <f>'12-05'!$K101+('12-05'!$J101/90)</f>
        <v>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100</v>
      </c>
      <c r="K102" s="9"/>
      <c r="L102" s="10">
        <f>'12-05'!$K102+('12-05'!$J102/90)</f>
        <v>1.1111111111111112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341</v>
      </c>
      <c r="J103" s="8">
        <v>800</v>
      </c>
      <c r="K103" s="9"/>
      <c r="L103" s="10">
        <f>'12-05'!$K103+('12-05'!$J103/90)</f>
        <v>8.8888888888888893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103</v>
      </c>
      <c r="J104" s="8">
        <v>-810</v>
      </c>
      <c r="K104" s="9">
        <v>20</v>
      </c>
      <c r="L104" s="10">
        <f>'12-05'!$K104+('12-05'!$J104/90)</f>
        <v>11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-500</v>
      </c>
      <c r="K105" s="9">
        <v>10</v>
      </c>
      <c r="L105" s="10">
        <f>'12-05'!$K105+('12-05'!$J105/90)</f>
        <v>4.4444444444444446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1222</v>
      </c>
      <c r="J106" s="8">
        <v>-360</v>
      </c>
      <c r="K106" s="9">
        <v>30</v>
      </c>
      <c r="L106" s="10">
        <f>'12-05'!$K106+('12-05'!$J106/90)</f>
        <v>26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25</v>
      </c>
      <c r="L107" s="10">
        <f>'12-05'!$K107+('12-05'!$J107/90)</f>
        <v>25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1433</v>
      </c>
      <c r="J108" s="8"/>
      <c r="K108" s="9">
        <v>23</v>
      </c>
      <c r="L108" s="10">
        <f>'12-05'!$K108+('12-05'!$J108/90)</f>
        <v>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316</v>
      </c>
      <c r="J109" s="8">
        <v>-200</v>
      </c>
      <c r="K109" s="9"/>
      <c r="L109" s="10">
        <f>'12-05'!$K109+('12-05'!$J109/90)</f>
        <v>-2.2222222222222223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171</v>
      </c>
      <c r="J110" s="8">
        <v>-200</v>
      </c>
      <c r="K110" s="9">
        <v>47</v>
      </c>
      <c r="L110" s="10">
        <f>'12-05'!$K110+('12-05'!$J110/90)</f>
        <v>44.777777777777779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161</v>
      </c>
      <c r="J111" s="8"/>
      <c r="K111" s="9">
        <v>13</v>
      </c>
      <c r="L111" s="10">
        <f>'12-05'!$K111+('12-05'!$J111/90)</f>
        <v>13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150</v>
      </c>
      <c r="K112" s="9"/>
      <c r="L112" s="10">
        <f>'12-05'!$K112+('12-05'!$J112/90)</f>
        <v>1.6666666666666667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40" t="s">
        <v>1434</v>
      </c>
      <c r="J113" s="8">
        <v>-1200</v>
      </c>
      <c r="K113" s="9"/>
      <c r="L113" s="10">
        <f>'12-05'!$K113+('12-05'!$J113/90)</f>
        <v>-13.333333333333334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100</v>
      </c>
      <c r="K114" s="9"/>
      <c r="L114" s="10">
        <f>'12-05'!$K114+('12-05'!$J114/90)</f>
        <v>1.1111111111111112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1435</v>
      </c>
      <c r="J115" s="8"/>
      <c r="K115" s="9">
        <v>100</v>
      </c>
      <c r="L115" s="10">
        <f>'12-05'!$K115+('12-05'!$J115/90)</f>
        <v>100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6</v>
      </c>
      <c r="L116" s="10">
        <f>'12-05'!$K116+('12-05'!$J116/90)</f>
        <v>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2</v>
      </c>
      <c r="L117" s="10">
        <f>'12-05'!$K117+('12-05'!$J117/90)</f>
        <v>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1436</v>
      </c>
      <c r="J118" s="8">
        <v>220</v>
      </c>
      <c r="K118" s="9">
        <v>2</v>
      </c>
      <c r="L118" s="10">
        <f>'12-05'!$K118+('12-05'!$J118/90)</f>
        <v>4.4444444444444446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77</v>
      </c>
      <c r="J119" s="8">
        <v>-50</v>
      </c>
      <c r="K119" s="9">
        <v>10</v>
      </c>
      <c r="L119" s="10">
        <f>'12-05'!$K119+('12-05'!$J119/90)</f>
        <v>9.4444444444444446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376</v>
      </c>
      <c r="J120" s="8">
        <v>450</v>
      </c>
      <c r="K120" s="9">
        <v>160</v>
      </c>
      <c r="L120" s="10">
        <f>'12-05'!$K120+('12-05'!$J120/90)</f>
        <v>165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123</v>
      </c>
      <c r="J121" s="8"/>
      <c r="K121" s="9">
        <v>14</v>
      </c>
      <c r="L121" s="10">
        <f>'12-05'!$K121+('12-05'!$J121/90)</f>
        <v>14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76</v>
      </c>
      <c r="J122" s="8">
        <v>180</v>
      </c>
      <c r="K122" s="9"/>
      <c r="L122" s="10">
        <f>'12-05'!$K122+('12-05'!$J122/90)</f>
        <v>2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-270</v>
      </c>
      <c r="K123" s="9">
        <v>10</v>
      </c>
      <c r="L123" s="10">
        <f>'12-05'!$K123+('12-05'!$J123/90)</f>
        <v>7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29</v>
      </c>
      <c r="L124" s="10">
        <f>'12-05'!$K124+('12-05'!$J124/90)</f>
        <v>29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200</v>
      </c>
      <c r="K125" s="9"/>
      <c r="L125" s="10">
        <f>'12-05'!$K125+('12-05'!$J125/90)</f>
        <v>2.2222222222222223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56</v>
      </c>
      <c r="J126" s="8">
        <v>-780</v>
      </c>
      <c r="K126" s="9"/>
      <c r="L126" s="10">
        <f>'12-05'!$K126+('12-05'!$J126/90)</f>
        <v>-8.6666666666666661</v>
      </c>
      <c r="M126" s="3"/>
      <c r="N126" s="9" t="s">
        <v>118</v>
      </c>
      <c r="O126" s="9"/>
      <c r="P126" s="6">
        <v>1543</v>
      </c>
      <c r="Q126" s="9"/>
      <c r="R126" s="9"/>
      <c r="S126" s="17">
        <v>2000</v>
      </c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350</v>
      </c>
      <c r="K127" s="9"/>
      <c r="L127" s="10">
        <f>'12-05'!$K127+('12-05'!$J127/90)</f>
        <v>3.8888888888888888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100</v>
      </c>
      <c r="K128" s="9"/>
      <c r="L128" s="10">
        <f>'12-05'!$K128+('12-05'!$J128/90)</f>
        <v>1.1111111111111112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154</v>
      </c>
      <c r="J129" s="8">
        <v>100</v>
      </c>
      <c r="K129" s="9"/>
      <c r="L129" s="10">
        <f>'12-05'!$K129+('12-05'!$J129/90)</f>
        <v>1.1111111111111112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1053</v>
      </c>
      <c r="J130" s="8">
        <v>60</v>
      </c>
      <c r="K130" s="9"/>
      <c r="L130" s="10">
        <f>'12-05'!$K130+('12-05'!$J130/90)</f>
        <v>0.66666666666666663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80</v>
      </c>
      <c r="L131" s="10">
        <f>'12-05'!$K131+('12-05'!$J131/90)</f>
        <v>80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/>
      <c r="J132" s="8"/>
      <c r="K132" s="9">
        <v>-80</v>
      </c>
      <c r="L132" s="10">
        <f>'12-05'!$K132+('12-05'!$J132/90)</f>
        <v>-80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154</v>
      </c>
      <c r="J133" s="8"/>
      <c r="K133" s="9">
        <v>17</v>
      </c>
      <c r="L133" s="10">
        <f>'12-05'!$K133+('12-05'!$J133/90)</f>
        <v>17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541</v>
      </c>
      <c r="J134" s="8"/>
      <c r="K134" s="9">
        <v>1000</v>
      </c>
      <c r="L134" s="10">
        <f>'12-05'!$K134+('12-05'!$J134/90)</f>
        <v>1000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95</v>
      </c>
      <c r="J135" s="8"/>
      <c r="K135" s="9">
        <v>-1000</v>
      </c>
      <c r="L135" s="10">
        <f>'12-05'!$K135+('12-05'!$J135/90)</f>
        <v>-1000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57</v>
      </c>
      <c r="J136" s="8">
        <v>300</v>
      </c>
      <c r="K136" s="9"/>
      <c r="L136" s="10">
        <f>'12-05'!$K136+('12-05'!$J136/90)</f>
        <v>3.3333333333333335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28</v>
      </c>
      <c r="I137" s="2" t="s">
        <v>1430</v>
      </c>
      <c r="J137" s="8">
        <v>-300</v>
      </c>
      <c r="K137" s="9"/>
      <c r="L137" s="10">
        <f>'12-05'!$K137+('12-05'!$J137/90)</f>
        <v>-3.3333333333333335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95</v>
      </c>
      <c r="J138" s="8">
        <v>-1000</v>
      </c>
      <c r="K138" s="9">
        <v>-600</v>
      </c>
      <c r="L138" s="10">
        <f>'12-05'!$K138+('12-05'!$J138/90)</f>
        <v>-611.11111111111109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 t="s">
        <v>1440</v>
      </c>
      <c r="J139" s="8"/>
      <c r="K139" s="9">
        <v>70</v>
      </c>
      <c r="L139" s="10">
        <f>'12-05'!$K139+('12-05'!$J139/90)</f>
        <v>70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'12-05'!$K140+('12-05'!$J140/90)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'12-05'!$K141+('12-05'!$J141/90)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67B0F3F6-CB39-4231-AED1-B64EA3D76B9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CF69-3B83-4A91-918B-A19F9793C3AA}">
  <sheetPr codeName="Sheet40">
    <pageSetUpPr fitToPage="1"/>
  </sheetPr>
  <dimension ref="A1:Z139"/>
  <sheetViews>
    <sheetView rightToLeft="1" topLeftCell="A127" workbookViewId="0">
      <selection activeCell="A139" sqref="A13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-590</v>
      </c>
      <c r="K1" s="3">
        <f t="shared" si="0"/>
        <v>-10</v>
      </c>
      <c r="L1" s="3">
        <f t="shared" si="0"/>
        <v>-16.555555555555557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1008</v>
      </c>
      <c r="J3" s="8"/>
      <c r="K3" s="9">
        <v>600</v>
      </c>
      <c r="L3" s="10">
        <f t="shared" ref="L3:L18" si="1">K3+(J3/90)</f>
        <v>600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-600</v>
      </c>
      <c r="L4" s="10">
        <f t="shared" si="1"/>
        <v>-600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1441</v>
      </c>
      <c r="J5" s="8">
        <v>-300</v>
      </c>
      <c r="K5" s="9"/>
      <c r="L5" s="10">
        <f t="shared" si="1"/>
        <v>-3.3333333333333335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1442</v>
      </c>
      <c r="J6" s="8"/>
      <c r="K6" s="9">
        <v>-20</v>
      </c>
      <c r="L6" s="10">
        <f t="shared" si="1"/>
        <v>-20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437</v>
      </c>
      <c r="J7" s="8">
        <v>-200</v>
      </c>
      <c r="K7" s="9"/>
      <c r="L7" s="10">
        <f t="shared" si="1"/>
        <v>-2.2222222222222223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648</v>
      </c>
      <c r="J8" s="8"/>
      <c r="K8" s="9">
        <v>-20</v>
      </c>
      <c r="L8" s="10">
        <f t="shared" si="1"/>
        <v>-20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138</v>
      </c>
      <c r="J9" s="8"/>
      <c r="K9" s="9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40" t="s">
        <v>56</v>
      </c>
      <c r="J10" s="8">
        <v>-90</v>
      </c>
      <c r="K10" s="9">
        <v>25</v>
      </c>
      <c r="L10" s="10">
        <f t="shared" si="1"/>
        <v>24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1403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SUM('13-05'!$J$22:$J$139)</f>
        <v>6335</v>
      </c>
      <c r="K20" s="3">
        <f>SUM('13-05'!$K$22:$K$139)</f>
        <v>2553</v>
      </c>
      <c r="L20" s="3">
        <f>SUM('13-05'!$L$22:$L$139)</f>
        <v>2623.3888888888887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54</v>
      </c>
      <c r="F22" s="16">
        <f t="shared" ref="F22:F26" si="3">D22*E22</f>
        <v>270</v>
      </c>
      <c r="G22" s="7"/>
      <c r="H22" s="7" t="s">
        <v>6</v>
      </c>
      <c r="I22" s="2" t="s">
        <v>95</v>
      </c>
      <c r="J22" s="8">
        <v>1350</v>
      </c>
      <c r="K22" s="9">
        <v>160</v>
      </c>
      <c r="L22" s="10">
        <f>'13-05'!$K22+('13-05'!$J22/90)</f>
        <v>175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52</v>
      </c>
      <c r="S22" s="16">
        <f t="shared" ref="S22:S26" si="5">Q22*R22</f>
        <v>260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55</v>
      </c>
      <c r="F23" s="16">
        <f t="shared" si="3"/>
        <v>550</v>
      </c>
      <c r="G23" s="7"/>
      <c r="H23" s="7" t="s">
        <v>40</v>
      </c>
      <c r="I23" s="2" t="s">
        <v>95</v>
      </c>
      <c r="J23" s="8">
        <v>-1350</v>
      </c>
      <c r="K23" s="9">
        <v>-160</v>
      </c>
      <c r="L23" s="10">
        <f>'13-05'!$K23+('13-05'!$J23/90)</f>
        <v>-175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32</v>
      </c>
      <c r="S23" s="16">
        <f t="shared" si="5"/>
        <v>320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79</v>
      </c>
      <c r="C24" s="14">
        <f t="shared" si="2"/>
        <v>790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2" t="s">
        <v>95</v>
      </c>
      <c r="J24" s="8"/>
      <c r="K24" s="9">
        <v>20</v>
      </c>
      <c r="L24" s="10">
        <f>'13-05'!$K24+('13-05'!$J24/90)</f>
        <v>20</v>
      </c>
      <c r="M24" s="3"/>
      <c r="N24" s="13">
        <v>10</v>
      </c>
      <c r="O24" s="1">
        <v>82</v>
      </c>
      <c r="P24" s="14">
        <f t="shared" si="4"/>
        <v>820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95</v>
      </c>
      <c r="J25" s="8"/>
      <c r="K25" s="9">
        <v>-20</v>
      </c>
      <c r="L25" s="10">
        <f>'13-05'!$K25+('13-05'!$J25/90)</f>
        <v>-20</v>
      </c>
      <c r="M25" s="3"/>
      <c r="N25" s="13">
        <v>20</v>
      </c>
      <c r="O25" s="1">
        <v>10</v>
      </c>
      <c r="P25" s="14">
        <f t="shared" si="4"/>
        <v>200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/>
      <c r="F26" s="16">
        <f t="shared" si="3"/>
        <v>0</v>
      </c>
      <c r="G26" s="7"/>
      <c r="H26" s="7" t="s">
        <v>6</v>
      </c>
      <c r="I26" s="2" t="s">
        <v>95</v>
      </c>
      <c r="J26" s="8">
        <v>250</v>
      </c>
      <c r="K26" s="9">
        <v>35</v>
      </c>
      <c r="L26" s="10">
        <f>'13-05'!$K26+('13-05'!$J26/90)</f>
        <v>37.777777777777779</v>
      </c>
      <c r="M26" s="3"/>
      <c r="N26" s="13">
        <v>50</v>
      </c>
      <c r="O26" s="1">
        <v>20</v>
      </c>
      <c r="P26" s="14">
        <f t="shared" si="4"/>
        <v>1000</v>
      </c>
      <c r="Q26" s="15">
        <v>100</v>
      </c>
      <c r="R26" s="1">
        <v>27</v>
      </c>
      <c r="S26" s="16">
        <f t="shared" si="5"/>
        <v>2700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920</v>
      </c>
      <c r="G27" s="7"/>
      <c r="H27" s="7" t="s">
        <v>40</v>
      </c>
      <c r="I27" s="2" t="s">
        <v>95</v>
      </c>
      <c r="J27" s="8">
        <v>-250</v>
      </c>
      <c r="K27" s="9">
        <v>-35</v>
      </c>
      <c r="L27" s="10">
        <f>'13-05'!$K27+('13-05'!$J27/90)</f>
        <v>-37.777777777777779</v>
      </c>
      <c r="M27" s="3"/>
      <c r="N27" s="13">
        <v>100</v>
      </c>
      <c r="O27" s="1">
        <v>7</v>
      </c>
      <c r="P27" s="14">
        <f t="shared" si="4"/>
        <v>700</v>
      </c>
      <c r="Q27" s="12" t="s">
        <v>11</v>
      </c>
      <c r="R27" s="12"/>
      <c r="S27" s="17">
        <f>SUM(S22:S26)</f>
        <v>3280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1020</v>
      </c>
      <c r="D28" s="1"/>
      <c r="E28" s="1"/>
      <c r="F28" s="1"/>
      <c r="G28" s="1"/>
      <c r="H28" s="7" t="s">
        <v>6</v>
      </c>
      <c r="I28" s="2"/>
      <c r="J28" s="8">
        <v>-110</v>
      </c>
      <c r="K28" s="9">
        <v>20</v>
      </c>
      <c r="L28" s="10">
        <f>'13-05'!$K28+('13-05'!$J28/90)</f>
        <v>18.777777777777779</v>
      </c>
      <c r="M28" s="3"/>
      <c r="N28" s="12" t="s">
        <v>11</v>
      </c>
      <c r="O28" s="12"/>
      <c r="P28" s="6">
        <f>SUM(P22:P27)</f>
        <v>2766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-4500</v>
      </c>
      <c r="G29" s="1"/>
      <c r="H29" s="7" t="s">
        <v>6</v>
      </c>
      <c r="I29" s="2"/>
      <c r="J29" s="8">
        <v>180</v>
      </c>
      <c r="K29" s="9"/>
      <c r="L29" s="10">
        <f>'13-05'!$K29+('13-05'!$J29/90)</f>
        <v>2</v>
      </c>
      <c r="M29" s="3"/>
      <c r="N29" s="1"/>
      <c r="O29" s="1"/>
      <c r="P29" s="18"/>
      <c r="Q29" s="237" t="s">
        <v>21</v>
      </c>
      <c r="R29" s="238"/>
      <c r="S29" s="17">
        <f>SUM('13-05'!$J$22:$J$139)</f>
        <v>6335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-741</v>
      </c>
      <c r="D30" s="1"/>
      <c r="E30" s="1"/>
      <c r="F30" s="8"/>
      <c r="G30" s="1"/>
      <c r="H30" s="7" t="s">
        <v>40</v>
      </c>
      <c r="I30" s="2" t="s">
        <v>57</v>
      </c>
      <c r="J30" s="8">
        <v>2000</v>
      </c>
      <c r="K30" s="9"/>
      <c r="L30" s="10">
        <f>'13-05'!$K30+('13-05'!$J30/90)</f>
        <v>22.222222222222221</v>
      </c>
      <c r="M30" s="3"/>
      <c r="N30" s="237" t="s">
        <v>23</v>
      </c>
      <c r="O30" s="238"/>
      <c r="P30" s="6">
        <f>SUM('13-05'!$K$22:$K$139)</f>
        <v>2553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2" t="s">
        <v>64</v>
      </c>
      <c r="J31" s="8"/>
      <c r="K31" s="9">
        <v>250</v>
      </c>
      <c r="L31" s="10">
        <f>'13-05'!$K31+('13-05'!$J31/90)</f>
        <v>250</v>
      </c>
      <c r="M31" s="3"/>
      <c r="N31" s="1"/>
      <c r="O31" s="1"/>
      <c r="P31" s="18"/>
      <c r="Q31" s="12" t="s">
        <v>25</v>
      </c>
      <c r="R31" s="12"/>
      <c r="S31" s="17">
        <f>S27-S29-F27</f>
        <v>-3975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727</v>
      </c>
      <c r="J32" s="8"/>
      <c r="K32" s="9">
        <v>-10</v>
      </c>
      <c r="L32" s="10">
        <f>'13-05'!$K32+('13-05'!$J32/90)</f>
        <v>-10</v>
      </c>
      <c r="M32" s="3"/>
      <c r="N32" s="12" t="s">
        <v>25</v>
      </c>
      <c r="O32" s="12"/>
      <c r="P32" s="6">
        <f>P28-P30-C28</f>
        <v>-807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727</v>
      </c>
      <c r="J33" s="8"/>
      <c r="K33" s="9">
        <v>10</v>
      </c>
      <c r="L33" s="10">
        <f>'13-05'!$K33+('13-05'!$J33/90)</f>
        <v>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1354</v>
      </c>
      <c r="J34" s="8"/>
      <c r="K34" s="9">
        <v>-10</v>
      </c>
      <c r="L34" s="10">
        <f>'13-05'!$K34+('13-05'!$J34/90)</f>
        <v>-10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1443</v>
      </c>
      <c r="J35" s="8">
        <v>170</v>
      </c>
      <c r="K35" s="9">
        <v>1</v>
      </c>
      <c r="L35" s="10">
        <f>'13-05'!$K35+('13-05'!$J35/90)</f>
        <v>2.8888888888888888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180</v>
      </c>
      <c r="J36" s="8">
        <v>360</v>
      </c>
      <c r="K36" s="9"/>
      <c r="L36" s="10">
        <f>'13-05'!$K36+('13-05'!$J36/90)</f>
        <v>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1444</v>
      </c>
      <c r="J37" s="8"/>
      <c r="K37" s="9">
        <v>20</v>
      </c>
      <c r="L37" s="10">
        <f>'13-05'!$K37+('13-05'!$J37/90)</f>
        <v>20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132</v>
      </c>
      <c r="J38" s="8">
        <v>-150</v>
      </c>
      <c r="K38" s="9">
        <v>5</v>
      </c>
      <c r="L38" s="10">
        <f>'13-05'!$K38+('13-05'!$J38/90)</f>
        <v>3.333333333333333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2000</v>
      </c>
      <c r="K39" s="9"/>
      <c r="L39" s="10">
        <f>'13-05'!$K39+('13-05'!$J39/90)</f>
        <v>22.222222222222221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1445</v>
      </c>
      <c r="J40" s="8">
        <v>180</v>
      </c>
      <c r="K40" s="9"/>
      <c r="L40" s="10">
        <f>'13-05'!$K40+('13-05'!$J40/90)</f>
        <v>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450</v>
      </c>
      <c r="K41" s="9"/>
      <c r="L41" s="10">
        <f>'13-05'!$K41+('13-05'!$J41/90)</f>
        <v>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180</v>
      </c>
      <c r="K42" s="9"/>
      <c r="L42" s="10">
        <f>'13-05'!$K42+('13-05'!$J42/90)</f>
        <v>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1446</v>
      </c>
      <c r="J43" s="8">
        <v>700</v>
      </c>
      <c r="K43" s="9"/>
      <c r="L43" s="10">
        <f>'13-05'!$K43+('13-05'!$J43/90)</f>
        <v>7.7777777777777777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1447</v>
      </c>
      <c r="J44" s="8"/>
      <c r="K44" s="9">
        <v>10</v>
      </c>
      <c r="L44" s="10">
        <f>'13-05'!$K44+('13-05'!$J44/90)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324</v>
      </c>
      <c r="J45" s="8">
        <v>-180</v>
      </c>
      <c r="K45" s="9">
        <v>20</v>
      </c>
      <c r="L45" s="10">
        <f>'13-05'!$K45+('13-05'!$J45/90)</f>
        <v>18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39</v>
      </c>
      <c r="J46" s="8"/>
      <c r="K46" s="9">
        <v>24</v>
      </c>
      <c r="L46" s="10">
        <f>'13-05'!$K46+('13-05'!$J46/90)</f>
        <v>24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1448</v>
      </c>
      <c r="J47" s="8"/>
      <c r="K47" s="9">
        <v>1400</v>
      </c>
      <c r="L47" s="10">
        <f>'13-05'!$K47+('13-05'!$J47/90)</f>
        <v>1400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1449</v>
      </c>
      <c r="J48" s="8">
        <v>130</v>
      </c>
      <c r="K48" s="9"/>
      <c r="L48" s="10">
        <f>'13-05'!$K48+('13-05'!$J48/90)</f>
        <v>1.4444444444444444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-90</v>
      </c>
      <c r="K49" s="9">
        <v>10</v>
      </c>
      <c r="L49" s="10">
        <f>'13-05'!$K49+('13-05'!$J49/90)</f>
        <v>9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688</v>
      </c>
      <c r="J50" s="8">
        <v>-500</v>
      </c>
      <c r="K50" s="9">
        <v>10</v>
      </c>
      <c r="L50" s="10">
        <f>'13-05'!$K50+('13-05'!$J50/90)</f>
        <v>4.4444444444444446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170</v>
      </c>
      <c r="K51" s="9"/>
      <c r="L51" s="10">
        <f>'13-05'!$K51+('13-05'!$J51/90)</f>
        <v>1.8888888888888888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951</v>
      </c>
      <c r="J52" s="8"/>
      <c r="K52" s="9">
        <v>82</v>
      </c>
      <c r="L52" s="10">
        <f>'13-05'!$K52+('13-05'!$J52/90)</f>
        <v>82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951</v>
      </c>
      <c r="J53" s="8">
        <v>140</v>
      </c>
      <c r="K53" s="9"/>
      <c r="L53" s="10">
        <f>'13-05'!$K53+('13-05'!$J53/90)</f>
        <v>1.5555555555555556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1450</v>
      </c>
      <c r="J54" s="8">
        <v>40</v>
      </c>
      <c r="K54" s="9">
        <v>5</v>
      </c>
      <c r="L54" s="10">
        <f>'13-05'!$K54+('13-05'!$J54/90)</f>
        <v>5.4444444444444446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147</v>
      </c>
      <c r="J55" s="8">
        <v>135</v>
      </c>
      <c r="K55" s="9">
        <v>1</v>
      </c>
      <c r="L55" s="10">
        <f>'13-05'!$K55+('13-05'!$J55/90)</f>
        <v>2.5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95</v>
      </c>
      <c r="J56" s="8">
        <v>1600</v>
      </c>
      <c r="K56" s="9"/>
      <c r="L56" s="10">
        <f>'13-05'!$K56+('13-05'!$J56/90)</f>
        <v>17.777777777777779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 t="s">
        <v>95</v>
      </c>
      <c r="J57" s="8">
        <v>-1600</v>
      </c>
      <c r="K57" s="9"/>
      <c r="L57" s="10">
        <f>'13-05'!$K57+('13-05'!$J57/90)</f>
        <v>-17.777777777777779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95</v>
      </c>
      <c r="J58" s="8"/>
      <c r="K58" s="9">
        <v>210</v>
      </c>
      <c r="L58" s="10">
        <f>'13-05'!$K58+('13-05'!$J58/90)</f>
        <v>210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2" t="s">
        <v>95</v>
      </c>
      <c r="J59" s="8"/>
      <c r="K59" s="9">
        <v>-210</v>
      </c>
      <c r="L59" s="10">
        <f>'13-05'!$K59+('13-05'!$J59/90)</f>
        <v>-210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580</v>
      </c>
      <c r="K60" s="9"/>
      <c r="L60" s="10">
        <f>'13-05'!$K60+('13-05'!$J60/90)</f>
        <v>6.4444444444444446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847</v>
      </c>
      <c r="J61" s="8">
        <v>-340</v>
      </c>
      <c r="K61" s="9">
        <v>25</v>
      </c>
      <c r="L61" s="10">
        <f>'13-05'!$K61+('13-05'!$J61/90)</f>
        <v>21.222222222222221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50</v>
      </c>
      <c r="K62" s="9"/>
      <c r="L62" s="10">
        <f>'13-05'!$K62+('13-05'!$J62/90)</f>
        <v>0.55555555555555558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200</v>
      </c>
      <c r="K63" s="9">
        <v>10</v>
      </c>
      <c r="L63" s="10">
        <f>'13-05'!$K63+('13-05'!$J63/90)</f>
        <v>12.222222222222221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209</v>
      </c>
      <c r="J64" s="8">
        <v>-600</v>
      </c>
      <c r="K64" s="9">
        <v>10</v>
      </c>
      <c r="L64" s="10">
        <f>'13-05'!$K64+('13-05'!$J64/90)</f>
        <v>3.333333333333333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1451</v>
      </c>
      <c r="J65" s="35"/>
      <c r="K65" s="36">
        <v>15</v>
      </c>
      <c r="L65" s="37">
        <f>'13-05'!$K65+('13-05'!$J65/90)</f>
        <v>15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200</v>
      </c>
      <c r="K66" s="39"/>
      <c r="L66" s="37">
        <f>'13-05'!$K66+('13-05'!$J66/90)</f>
        <v>2.2222222222222223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850</v>
      </c>
      <c r="J67" s="35">
        <v>-720</v>
      </c>
      <c r="K67" s="36">
        <v>30</v>
      </c>
      <c r="L67" s="37">
        <f>'13-05'!$K67+('13-05'!$J67/90)</f>
        <v>22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847</v>
      </c>
      <c r="J68" s="38"/>
      <c r="K68" s="39">
        <v>20</v>
      </c>
      <c r="L68" s="37">
        <f>'13-05'!$K68+('13-05'!$J68/90)</f>
        <v>20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320</v>
      </c>
      <c r="K69" s="36"/>
      <c r="L69" s="37">
        <f>'13-05'!$K69+('13-05'!$J69/90)</f>
        <v>3.5555555555555554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37</v>
      </c>
      <c r="J70" s="35">
        <v>20</v>
      </c>
      <c r="K70" s="36"/>
      <c r="L70" s="37">
        <f>'13-05'!$K70+('13-05'!$J70/90)</f>
        <v>0.22222222222222221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28</v>
      </c>
      <c r="I71" s="2" t="s">
        <v>437</v>
      </c>
      <c r="J71" s="8">
        <v>-300</v>
      </c>
      <c r="K71" s="9"/>
      <c r="L71" s="10">
        <f>'13-05'!$K71+('13-05'!$J71/90)</f>
        <v>-3.3333333333333335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1286</v>
      </c>
      <c r="J72" s="8"/>
      <c r="K72" s="9">
        <v>60</v>
      </c>
      <c r="L72" s="10">
        <f>'13-05'!$K72+('13-05'!$J72/90)</f>
        <v>60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95</v>
      </c>
      <c r="J73" s="8"/>
      <c r="K73" s="9">
        <v>37.5</v>
      </c>
      <c r="L73" s="10">
        <f>'13-05'!$K73+('13-05'!$J73/90)</f>
        <v>37.5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8"/>
      <c r="K74" s="9">
        <v>-37.5</v>
      </c>
      <c r="L74" s="10">
        <f>'13-05'!$K74+('13-05'!$J74/90)</f>
        <v>-37.5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1452</v>
      </c>
      <c r="J75" s="8"/>
      <c r="K75" s="9">
        <v>-1030</v>
      </c>
      <c r="L75" s="10">
        <f>'13-05'!$K75+('13-05'!$J75/90)</f>
        <v>-1030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121</v>
      </c>
      <c r="J76" s="8">
        <v>300</v>
      </c>
      <c r="K76" s="9"/>
      <c r="L76" s="10">
        <f>'13-05'!$K76+('13-05'!$J76/90)</f>
        <v>3.3333333333333335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90</v>
      </c>
      <c r="K77" s="9"/>
      <c r="L77" s="10">
        <f>'13-05'!$K77+('13-05'!$J77/90)</f>
        <v>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1453</v>
      </c>
      <c r="J78" s="8">
        <v>100</v>
      </c>
      <c r="K78" s="9"/>
      <c r="L78" s="10">
        <f>'13-05'!$K78+('13-05'!$J78/90)</f>
        <v>1.1111111111111112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756</v>
      </c>
      <c r="J79" s="8">
        <v>200</v>
      </c>
      <c r="K79" s="9"/>
      <c r="L79" s="10">
        <f>'13-05'!$K79+('13-05'!$J79/90)</f>
        <v>2.2222222222222223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1213</v>
      </c>
      <c r="J80" s="8">
        <v>-135</v>
      </c>
      <c r="K80" s="9">
        <v>20</v>
      </c>
      <c r="L80" s="10">
        <f>'13-05'!$K80+('13-05'!$J80/90)</f>
        <v>18.5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160</v>
      </c>
      <c r="K81" s="9"/>
      <c r="L81" s="10">
        <f>'13-05'!$K81+('13-05'!$J81/90)</f>
        <v>1.7777777777777777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60</v>
      </c>
      <c r="K82" s="9"/>
      <c r="L82" s="10">
        <f>'13-05'!$K82+('13-05'!$J82/90)</f>
        <v>0.66666666666666663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157</v>
      </c>
      <c r="J83" s="8">
        <v>360</v>
      </c>
      <c r="K83" s="9"/>
      <c r="L83" s="10">
        <f>'13-05'!$K83+('13-05'!$J83/90)</f>
        <v>4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1454</v>
      </c>
      <c r="J84" s="8"/>
      <c r="K84" s="9">
        <v>45</v>
      </c>
      <c r="L84" s="10">
        <f>'13-05'!$K84+('13-05'!$J84/90)</f>
        <v>45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1455</v>
      </c>
      <c r="J85" s="8"/>
      <c r="K85" s="9">
        <v>17</v>
      </c>
      <c r="L85" s="10">
        <f>'13-05'!$K85+('13-05'!$J85/90)</f>
        <v>17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-600</v>
      </c>
      <c r="K86" s="9">
        <v>10</v>
      </c>
      <c r="L86" s="10">
        <f>'13-05'!$K86+('13-05'!$J86/90)</f>
        <v>3.333333333333333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-670</v>
      </c>
      <c r="K87" s="9">
        <v>10</v>
      </c>
      <c r="L87" s="10">
        <f>'13-05'!$K87+('13-05'!$J87/90)</f>
        <v>2.5555555555555554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-150</v>
      </c>
      <c r="K88" s="9">
        <v>10</v>
      </c>
      <c r="L88" s="10">
        <f>'13-05'!$K88+('13-05'!$J88/90)</f>
        <v>8.3333333333333339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418</v>
      </c>
      <c r="J89" s="8">
        <v>-360</v>
      </c>
      <c r="K89" s="9">
        <v>10</v>
      </c>
      <c r="L89" s="10">
        <f>'13-05'!$K89+('13-05'!$J89/90)</f>
        <v>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-500</v>
      </c>
      <c r="K90" s="9">
        <v>50</v>
      </c>
      <c r="L90" s="10">
        <f>'13-05'!$K90+('13-05'!$J90/90)</f>
        <v>44.444444444444443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-400</v>
      </c>
      <c r="K91" s="9">
        <v>10</v>
      </c>
      <c r="L91" s="10">
        <f>'13-05'!$K91+('13-05'!$J91/90)</f>
        <v>5.5555555555555554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1456</v>
      </c>
      <c r="J92" s="8">
        <v>-450</v>
      </c>
      <c r="K92" s="9">
        <v>-20</v>
      </c>
      <c r="L92" s="10">
        <f>'13-05'!$K92+('13-05'!$J92/90)</f>
        <v>-25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1457</v>
      </c>
      <c r="J93" s="8"/>
      <c r="K93" s="9">
        <v>320</v>
      </c>
      <c r="L93" s="10">
        <f>'13-05'!$K93+('13-05'!$J93/90)</f>
        <v>320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1458</v>
      </c>
      <c r="J94" s="8">
        <v>-450</v>
      </c>
      <c r="K94" s="9"/>
      <c r="L94" s="10">
        <f>'13-05'!$K94+('13-05'!$J94/90)</f>
        <v>-5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404</v>
      </c>
      <c r="J95" s="8"/>
      <c r="K95" s="9">
        <v>5</v>
      </c>
      <c r="L95" s="10">
        <f>'13-05'!$K95+('13-05'!$J95/90)</f>
        <v>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389</v>
      </c>
      <c r="J96" s="8">
        <v>-100</v>
      </c>
      <c r="K96" s="9">
        <v>60</v>
      </c>
      <c r="L96" s="10">
        <f>'13-05'!$K96+('13-05'!$J96/90)</f>
        <v>58.888888888888886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1459</v>
      </c>
      <c r="J97" s="8">
        <v>50</v>
      </c>
      <c r="K97" s="9"/>
      <c r="L97" s="10">
        <f>'13-05'!$K97+('13-05'!$J97/90)</f>
        <v>0.55555555555555558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100</v>
      </c>
      <c r="K98" s="9">
        <v>15</v>
      </c>
      <c r="L98" s="10">
        <f>'13-05'!$K98+('13-05'!$J98/90)</f>
        <v>16.111111111111111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1460</v>
      </c>
      <c r="J99" s="8"/>
      <c r="K99" s="9">
        <v>5</v>
      </c>
      <c r="L99" s="10">
        <f>'13-05'!$K99+('13-05'!$J99/90)</f>
        <v>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275</v>
      </c>
      <c r="J100" s="8"/>
      <c r="K100" s="9">
        <v>1</v>
      </c>
      <c r="L100" s="10">
        <f>'13-05'!$K100+('13-05'!$J100/90)</f>
        <v>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75</v>
      </c>
      <c r="J101" s="8"/>
      <c r="K101" s="9">
        <v>90</v>
      </c>
      <c r="L101" s="10">
        <f>'13-05'!$K101+('13-05'!$J101/90)</f>
        <v>90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1461</v>
      </c>
      <c r="J102" s="8">
        <v>70</v>
      </c>
      <c r="K102" s="9"/>
      <c r="L102" s="10">
        <f>'13-05'!$K102+('13-05'!$J102/90)</f>
        <v>0.77777777777777779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666</v>
      </c>
      <c r="J103" s="8"/>
      <c r="K103" s="9">
        <v>10</v>
      </c>
      <c r="L103" s="10">
        <f>'13-05'!$K103+('13-05'!$J103/90)</f>
        <v>10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95</v>
      </c>
      <c r="J104" s="8"/>
      <c r="K104" s="9">
        <v>380</v>
      </c>
      <c r="L104" s="10">
        <f>'13-05'!$K104+('13-05'!$J104/90)</f>
        <v>380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95</v>
      </c>
      <c r="J105" s="8"/>
      <c r="K105" s="9">
        <v>-380</v>
      </c>
      <c r="L105" s="10">
        <f>'13-05'!$K105+('13-05'!$J105/90)</f>
        <v>-380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77</v>
      </c>
      <c r="J106" s="8">
        <v>-630</v>
      </c>
      <c r="K106" s="9">
        <v>10</v>
      </c>
      <c r="L106" s="10">
        <f>'13-05'!$K106+('13-05'!$J106/90)</f>
        <v>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95</v>
      </c>
      <c r="J107" s="8"/>
      <c r="K107" s="9">
        <v>9</v>
      </c>
      <c r="L107" s="10">
        <f>'13-05'!$K107+('13-05'!$J107/90)</f>
        <v>9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40" t="s">
        <v>95</v>
      </c>
      <c r="J108" s="8"/>
      <c r="K108" s="9">
        <v>-9</v>
      </c>
      <c r="L108" s="10">
        <f>'13-05'!$K108+('13-05'!$J108/90)</f>
        <v>-9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-100</v>
      </c>
      <c r="K109" s="9">
        <v>10</v>
      </c>
      <c r="L109" s="10">
        <f>'13-05'!$K109+('13-05'!$J109/90)</f>
        <v>8.8888888888888893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'13-05'!$K110+('13-05'!$J110/90)</f>
        <v>1.1111111111111112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250</v>
      </c>
      <c r="K111" s="9"/>
      <c r="L111" s="10">
        <f>'13-05'!$K111+('13-05'!$J111/90)</f>
        <v>2.7777777777777777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56</v>
      </c>
      <c r="J112" s="8">
        <v>-150</v>
      </c>
      <c r="K112" s="9">
        <v>70</v>
      </c>
      <c r="L112" s="10">
        <f>'13-05'!$K112+('13-05'!$J112/90)</f>
        <v>68.333333333333329</v>
      </c>
      <c r="M112" s="3"/>
      <c r="N112" s="45" t="s">
        <v>118</v>
      </c>
      <c r="O112" s="9"/>
      <c r="P112" s="6">
        <v>2766</v>
      </c>
      <c r="Q112" s="9"/>
      <c r="R112" s="9"/>
      <c r="S112" s="17">
        <v>3280</v>
      </c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-250</v>
      </c>
      <c r="K113" s="9">
        <v>10</v>
      </c>
      <c r="L113" s="10">
        <f>'13-05'!$K113+('13-05'!$J113/90)</f>
        <v>7.2222222222222223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300</v>
      </c>
      <c r="K114" s="9"/>
      <c r="L114" s="10">
        <f>'13-05'!$K114+('13-05'!$J114/90)</f>
        <v>3.3333333333333335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200</v>
      </c>
      <c r="L115" s="10">
        <f>'13-05'!$K115+('13-05'!$J115/90)</f>
        <v>200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2</v>
      </c>
      <c r="L116" s="10">
        <f>'13-05'!$K116+('13-05'!$J116/90)</f>
        <v>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-310</v>
      </c>
      <c r="K117" s="9">
        <v>5</v>
      </c>
      <c r="L117" s="10">
        <f>'13-05'!$K117+('13-05'!$J117/90)</f>
        <v>1.5555555555555554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29</v>
      </c>
      <c r="L118" s="10">
        <f>'13-05'!$K118+('13-05'!$J118/90)</f>
        <v>29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/>
      <c r="J119" s="8"/>
      <c r="K119" s="9">
        <v>-29</v>
      </c>
      <c r="L119" s="10">
        <f>'13-05'!$K119+('13-05'!$J119/90)</f>
        <v>-29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2600</v>
      </c>
      <c r="K120" s="9"/>
      <c r="L120" s="10">
        <f>'13-05'!$K120+('13-05'!$J120/90)</f>
        <v>28.888888888888889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5</v>
      </c>
      <c r="L121" s="10">
        <f>'13-05'!$K121+('13-05'!$J121/90)</f>
        <v>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180</v>
      </c>
      <c r="K122" s="9"/>
      <c r="L122" s="10">
        <f>'13-05'!$K122+('13-05'!$J122/90)</f>
        <v>2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997</v>
      </c>
      <c r="J123" s="8"/>
      <c r="K123" s="9">
        <v>485</v>
      </c>
      <c r="L123" s="10">
        <f>'13-05'!$K123+('13-05'!$J123/90)</f>
        <v>485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389</v>
      </c>
      <c r="J124" s="8"/>
      <c r="K124" s="9">
        <v>40</v>
      </c>
      <c r="L124" s="10">
        <f>'13-05'!$K124+('13-05'!$J124/90)</f>
        <v>40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-100</v>
      </c>
      <c r="K125" s="9">
        <v>5</v>
      </c>
      <c r="L125" s="10">
        <f>'13-05'!$K125+('13-05'!$J125/90)</f>
        <v>3.8888888888888888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645</v>
      </c>
      <c r="K126" s="9"/>
      <c r="L126" s="10">
        <f>'13-05'!$K126+('13-05'!$J126/90)</f>
        <v>7.166666666666667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136</v>
      </c>
      <c r="J127" s="8">
        <v>700</v>
      </c>
      <c r="K127" s="9"/>
      <c r="L127" s="10">
        <f>'13-05'!$K127+('13-05'!$J127/90)</f>
        <v>7.7777777777777777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1462</v>
      </c>
      <c r="J128" s="8"/>
      <c r="K128" s="9">
        <v>43</v>
      </c>
      <c r="L128" s="10">
        <f>'13-05'!$K128+('13-05'!$J128/90)</f>
        <v>43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>
        <v>6</v>
      </c>
      <c r="L129" s="10">
        <f>'13-05'!$K129+('13-05'!$J129/90)</f>
        <v>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310</v>
      </c>
      <c r="K130" s="9">
        <v>1</v>
      </c>
      <c r="L130" s="10">
        <f>'13-05'!$K130+('13-05'!$J130/90)</f>
        <v>4.4444444444444446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-100</v>
      </c>
      <c r="K131" s="9">
        <v>5</v>
      </c>
      <c r="L131" s="10">
        <f>'13-05'!$K131+('13-05'!$J131/90)</f>
        <v>3.8888888888888888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'13-05'!$K132+('13-05'!$J132/90)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'13-05'!$K133+('13-05'!$J133/90)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'13-05'!$K134+('13-05'!$J134/90)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'13-05'!$K135+('13-05'!$J135/90)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'13-05'!$K136+('13-05'!$J136/90)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'13-05'!$K137+('13-05'!$J137/90)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'13-05'!$K138+('13-05'!$J138/90)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'13-05'!$K139+('13-05'!$J139/90)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9" xr:uid="{316A68F2-4653-47FD-BA6D-C5993BAE122E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83A2-52AB-4654-B326-0F3FE0FCCC9F}">
  <sheetPr codeName="Sheet41">
    <pageSetUpPr fitToPage="1"/>
  </sheetPr>
  <dimension ref="A1:Z122"/>
  <sheetViews>
    <sheetView rightToLeft="1" topLeftCell="A110" workbookViewId="0">
      <selection activeCell="A122" sqref="A12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-280</v>
      </c>
      <c r="K1" s="3">
        <f t="shared" si="0"/>
        <v>194</v>
      </c>
      <c r="L1" s="3">
        <f t="shared" si="0"/>
        <v>190.88888888888891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1246</v>
      </c>
      <c r="J3" s="8">
        <v>140</v>
      </c>
      <c r="K3" s="9"/>
      <c r="L3" s="10">
        <f t="shared" ref="L3:L18" si="1">K3+(J3/90)</f>
        <v>1.5555555555555556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412</v>
      </c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-30</v>
      </c>
      <c r="K5" s="9">
        <v>19</v>
      </c>
      <c r="L5" s="10">
        <f t="shared" si="1"/>
        <v>18.666666666666668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223</v>
      </c>
      <c r="J6" s="8">
        <v>225</v>
      </c>
      <c r="K6" s="9"/>
      <c r="L6" s="10">
        <f t="shared" si="1"/>
        <v>2.5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1465</v>
      </c>
      <c r="J7" s="8"/>
      <c r="K7" s="9">
        <v>70</v>
      </c>
      <c r="L7" s="10">
        <f t="shared" si="1"/>
        <v>70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776</v>
      </c>
      <c r="J8" s="8"/>
      <c r="K8" s="9">
        <v>10</v>
      </c>
      <c r="L8" s="10">
        <f t="shared" si="1"/>
        <v>10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62</v>
      </c>
      <c r="J9" s="8">
        <v>-100</v>
      </c>
      <c r="K9" s="9">
        <v>9</v>
      </c>
      <c r="L9" s="10">
        <f t="shared" si="1"/>
        <v>7.8888888888888893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37</v>
      </c>
      <c r="J10" s="8">
        <v>-70</v>
      </c>
      <c r="K10" s="9">
        <v>1</v>
      </c>
      <c r="L10" s="10">
        <f t="shared" si="1"/>
        <v>0.22222222222222221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20</v>
      </c>
      <c r="K11" s="9"/>
      <c r="L11" s="10">
        <f t="shared" si="1"/>
        <v>0.22222222222222221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50</v>
      </c>
      <c r="K12" s="9">
        <v>5</v>
      </c>
      <c r="L12" s="10">
        <f t="shared" si="1"/>
        <v>5.5555555555555554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28</v>
      </c>
      <c r="I13" s="2" t="s">
        <v>35</v>
      </c>
      <c r="J13" s="8">
        <v>-300</v>
      </c>
      <c r="K13" s="9"/>
      <c r="L13" s="10">
        <f t="shared" si="1"/>
        <v>-3.3333333333333335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1464</v>
      </c>
      <c r="J14" s="8"/>
      <c r="K14" s="9">
        <v>40</v>
      </c>
      <c r="L14" s="10">
        <f t="shared" si="1"/>
        <v>40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>
        <v>-315</v>
      </c>
      <c r="K15" s="9">
        <v>20</v>
      </c>
      <c r="L15" s="10">
        <f t="shared" si="1"/>
        <v>16.5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8">
        <v>100</v>
      </c>
      <c r="K16" s="9">
        <v>10</v>
      </c>
      <c r="L16" s="10">
        <f t="shared" si="1"/>
        <v>11.111111111111111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1439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SUM('14-05'!$J$22:$J$122)</f>
        <v>-3280</v>
      </c>
      <c r="K20" s="3">
        <f>SUM('14-05'!$K$22:$K$122)</f>
        <v>-2184</v>
      </c>
      <c r="L20" s="3">
        <f>SUM('14-05'!$L$22:$L$122)</f>
        <v>-2220.4444444444448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43</v>
      </c>
      <c r="F22" s="16">
        <f t="shared" ref="F22:F26" si="3">D22*E22</f>
        <v>215</v>
      </c>
      <c r="G22" s="7"/>
      <c r="H22" s="7" t="s">
        <v>6</v>
      </c>
      <c r="I22" s="2" t="s">
        <v>1466</v>
      </c>
      <c r="J22" s="8"/>
      <c r="K22" s="9">
        <v>10</v>
      </c>
      <c r="L22" s="10">
        <f>'14-05'!$K22+('14-05'!$J22/90)</f>
        <v>10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38</v>
      </c>
      <c r="S22" s="16">
        <f t="shared" ref="S22:S26" si="5">Q22*R22</f>
        <v>190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9</v>
      </c>
      <c r="C23" s="14">
        <f t="shared" si="2"/>
        <v>45</v>
      </c>
      <c r="D23" s="15">
        <v>10</v>
      </c>
      <c r="E23" s="1">
        <v>24</v>
      </c>
      <c r="F23" s="16">
        <f t="shared" si="3"/>
        <v>240</v>
      </c>
      <c r="G23" s="7"/>
      <c r="H23" s="7" t="s">
        <v>6</v>
      </c>
      <c r="I23" s="2" t="s">
        <v>90</v>
      </c>
      <c r="J23" s="8"/>
      <c r="K23" s="9">
        <v>74</v>
      </c>
      <c r="L23" s="10">
        <f>'14-05'!$K23+('14-05'!$J23/90)</f>
        <v>74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17</v>
      </c>
      <c r="S23" s="16">
        <f t="shared" si="5"/>
        <v>170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85</v>
      </c>
      <c r="C24" s="14">
        <f t="shared" si="2"/>
        <v>850</v>
      </c>
      <c r="D24" s="15">
        <v>20</v>
      </c>
      <c r="E24" s="1">
        <v>6</v>
      </c>
      <c r="F24" s="16">
        <f t="shared" si="3"/>
        <v>120</v>
      </c>
      <c r="G24" s="7"/>
      <c r="H24" s="7" t="s">
        <v>6</v>
      </c>
      <c r="I24" s="2" t="s">
        <v>90</v>
      </c>
      <c r="J24" s="8"/>
      <c r="K24" s="9">
        <v>11</v>
      </c>
      <c r="L24" s="10">
        <f>'14-05'!$K24+('14-05'!$J24/90)</f>
        <v>11</v>
      </c>
      <c r="M24" s="3"/>
      <c r="N24" s="13">
        <v>10</v>
      </c>
      <c r="O24" s="1">
        <v>98</v>
      </c>
      <c r="P24" s="14">
        <f t="shared" si="4"/>
        <v>980</v>
      </c>
      <c r="Q24" s="15">
        <v>20</v>
      </c>
      <c r="R24" s="1">
        <v>6</v>
      </c>
      <c r="S24" s="16">
        <f t="shared" si="5"/>
        <v>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16</v>
      </c>
      <c r="C25" s="14">
        <f t="shared" si="2"/>
        <v>320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418</v>
      </c>
      <c r="J25" s="8">
        <v>-500</v>
      </c>
      <c r="K25" s="9">
        <v>10</v>
      </c>
      <c r="L25" s="10">
        <f>'14-05'!$K25+('14-05'!$J25/90)</f>
        <v>4.4444444444444446</v>
      </c>
      <c r="M25" s="3"/>
      <c r="N25" s="13">
        <v>20</v>
      </c>
      <c r="O25" s="1">
        <v>21</v>
      </c>
      <c r="P25" s="14">
        <f t="shared" si="4"/>
        <v>420</v>
      </c>
      <c r="Q25" s="15">
        <v>50</v>
      </c>
      <c r="R25" s="1">
        <v>8</v>
      </c>
      <c r="S25" s="16">
        <f t="shared" si="5"/>
        <v>400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23</v>
      </c>
      <c r="C26" s="14">
        <f t="shared" si="2"/>
        <v>1150</v>
      </c>
      <c r="D26" s="15">
        <v>100</v>
      </c>
      <c r="E26" s="1">
        <v>64</v>
      </c>
      <c r="F26" s="16">
        <f t="shared" si="3"/>
        <v>6400</v>
      </c>
      <c r="G26" s="7"/>
      <c r="H26" s="7" t="s">
        <v>40</v>
      </c>
      <c r="I26" s="2" t="s">
        <v>1467</v>
      </c>
      <c r="J26" s="8"/>
      <c r="K26" s="9">
        <v>-85</v>
      </c>
      <c r="L26" s="10">
        <f>'14-05'!$K26+('14-05'!$J26/90)</f>
        <v>-85</v>
      </c>
      <c r="M26" s="3"/>
      <c r="N26" s="13">
        <v>50</v>
      </c>
      <c r="O26" s="1">
        <v>32</v>
      </c>
      <c r="P26" s="14">
        <f t="shared" si="4"/>
        <v>1600</v>
      </c>
      <c r="Q26" s="15">
        <v>100</v>
      </c>
      <c r="R26" s="1">
        <v>123</v>
      </c>
      <c r="S26" s="16">
        <f t="shared" si="5"/>
        <v>12300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14</v>
      </c>
      <c r="C27" s="14">
        <f t="shared" si="2"/>
        <v>1400</v>
      </c>
      <c r="D27" s="12" t="s">
        <v>11</v>
      </c>
      <c r="E27" s="12"/>
      <c r="F27" s="17">
        <f>SUM(F22:F26)</f>
        <v>6975</v>
      </c>
      <c r="G27" s="7"/>
      <c r="H27" s="7" t="s">
        <v>6</v>
      </c>
      <c r="I27" s="2" t="s">
        <v>450</v>
      </c>
      <c r="J27" s="8">
        <v>500</v>
      </c>
      <c r="K27" s="9"/>
      <c r="L27" s="10">
        <f>'14-05'!$K27+('14-05'!$J27/90)</f>
        <v>5.5555555555555554</v>
      </c>
      <c r="M27" s="3"/>
      <c r="N27" s="13">
        <v>100</v>
      </c>
      <c r="O27" s="1">
        <v>24</v>
      </c>
      <c r="P27" s="14">
        <f t="shared" si="4"/>
        <v>2400</v>
      </c>
      <c r="Q27" s="12" t="s">
        <v>11</v>
      </c>
      <c r="R27" s="12"/>
      <c r="S27" s="17">
        <f>SUM(S22:S26)</f>
        <v>13180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3767</v>
      </c>
      <c r="D28" s="1"/>
      <c r="E28" s="1"/>
      <c r="F28" s="1"/>
      <c r="G28" s="1"/>
      <c r="H28" s="7" t="s">
        <v>1796</v>
      </c>
      <c r="I28" s="2" t="s">
        <v>64</v>
      </c>
      <c r="J28" s="8"/>
      <c r="K28" s="9">
        <v>250</v>
      </c>
      <c r="L28" s="10">
        <f>'14-05'!$K28+('14-05'!$J28/90)</f>
        <v>250</v>
      </c>
      <c r="M28" s="3"/>
      <c r="N28" s="12" t="s">
        <v>11</v>
      </c>
      <c r="O28" s="12"/>
      <c r="P28" s="6">
        <f>SUM(P22:P27)</f>
        <v>5413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6055</v>
      </c>
      <c r="G29" s="1"/>
      <c r="H29" s="7" t="s">
        <v>6</v>
      </c>
      <c r="I29" s="2"/>
      <c r="J29" s="8"/>
      <c r="K29" s="9">
        <v>15</v>
      </c>
      <c r="L29" s="10">
        <f>'14-05'!$K29+('14-05'!$J29/90)</f>
        <v>15</v>
      </c>
      <c r="M29" s="3"/>
      <c r="N29" s="1"/>
      <c r="O29" s="1"/>
      <c r="P29" s="18"/>
      <c r="Q29" s="237" t="s">
        <v>21</v>
      </c>
      <c r="R29" s="238"/>
      <c r="S29" s="17">
        <f>SUM('14-05'!$J$22:$J$122)</f>
        <v>-3280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2747</v>
      </c>
      <c r="D30" s="1"/>
      <c r="E30" s="1"/>
      <c r="F30" s="8"/>
      <c r="G30" s="1"/>
      <c r="H30" s="7" t="s">
        <v>6</v>
      </c>
      <c r="I30" s="2" t="s">
        <v>1468</v>
      </c>
      <c r="J30" s="8"/>
      <c r="K30" s="9">
        <v>25</v>
      </c>
      <c r="L30" s="10">
        <f>'14-05'!$K30+('14-05'!$J30/90)</f>
        <v>25</v>
      </c>
      <c r="M30" s="3"/>
      <c r="N30" s="237" t="s">
        <v>23</v>
      </c>
      <c r="O30" s="238"/>
      <c r="P30" s="6">
        <f>SUM('14-05'!$K$22:$K$122)</f>
        <v>-2184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2" t="s">
        <v>1469</v>
      </c>
      <c r="J31" s="8">
        <v>200</v>
      </c>
      <c r="K31" s="9">
        <v>-30</v>
      </c>
      <c r="L31" s="10">
        <f>'14-05'!$K31+('14-05'!$J31/90)</f>
        <v>-27.777777777777779</v>
      </c>
      <c r="M31" s="3"/>
      <c r="N31" s="1"/>
      <c r="O31" s="1"/>
      <c r="P31" s="18"/>
      <c r="Q31" s="12" t="s">
        <v>25</v>
      </c>
      <c r="R31" s="12"/>
      <c r="S31" s="17">
        <f>S27-S29-F27</f>
        <v>9485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1470</v>
      </c>
      <c r="J32" s="8"/>
      <c r="K32" s="9">
        <v>14</v>
      </c>
      <c r="L32" s="10">
        <f>'14-05'!$K32+('14-05'!$J32/90)</f>
        <v>14</v>
      </c>
      <c r="M32" s="3"/>
      <c r="N32" s="12" t="s">
        <v>25</v>
      </c>
      <c r="O32" s="12"/>
      <c r="P32" s="6">
        <f>P28-P30-C28</f>
        <v>3830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1195</v>
      </c>
      <c r="J33" s="8"/>
      <c r="K33" s="9">
        <v>6</v>
      </c>
      <c r="L33" s="10">
        <f>'14-05'!$K33+('14-05'!$J33/90)</f>
        <v>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316</v>
      </c>
      <c r="J34" s="8"/>
      <c r="K34" s="9">
        <v>10</v>
      </c>
      <c r="L34" s="10">
        <f>'14-05'!$K34+('14-05'!$J34/90)</f>
        <v>10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230</v>
      </c>
      <c r="K35" s="9"/>
      <c r="L35" s="10">
        <f>'14-05'!$K35+('14-05'!$J35/90)</f>
        <v>2.5555555555555554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-315</v>
      </c>
      <c r="K36" s="9">
        <v>10</v>
      </c>
      <c r="L36" s="10">
        <f>'14-05'!$K36+('14-05'!$J36/90)</f>
        <v>6.5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28</v>
      </c>
      <c r="I37" s="2" t="s">
        <v>437</v>
      </c>
      <c r="J37" s="8">
        <v>-300</v>
      </c>
      <c r="K37" s="9"/>
      <c r="L37" s="10">
        <f>'14-05'!$K37+('14-05'!$J37/90)</f>
        <v>-3.3333333333333335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1338</v>
      </c>
      <c r="J38" s="8"/>
      <c r="K38" s="9">
        <v>170</v>
      </c>
      <c r="L38" s="10">
        <f>'14-05'!$K38+('14-05'!$J38/90)</f>
        <v>170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141</v>
      </c>
      <c r="J39" s="8">
        <v>-810</v>
      </c>
      <c r="K39" s="9">
        <v>20</v>
      </c>
      <c r="L39" s="10">
        <f>'14-05'!$K39+('14-05'!$J39/90)</f>
        <v>11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1206</v>
      </c>
      <c r="J40" s="8">
        <v>70</v>
      </c>
      <c r="K40" s="9"/>
      <c r="L40" s="10">
        <f>'14-05'!$K40+('14-05'!$J40/90)</f>
        <v>0.77777777777777779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229</v>
      </c>
      <c r="J41" s="8">
        <v>-100</v>
      </c>
      <c r="K41" s="9"/>
      <c r="L41" s="10">
        <f>'14-05'!$K41+('14-05'!$J41/90)</f>
        <v>-1.1111111111111112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200</v>
      </c>
      <c r="K42" s="9"/>
      <c r="L42" s="10">
        <f>'14-05'!$K42+('14-05'!$J42/90)</f>
        <v>2.2222222222222223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1471</v>
      </c>
      <c r="J43" s="8">
        <v>-270</v>
      </c>
      <c r="K43" s="9">
        <v>10</v>
      </c>
      <c r="L43" s="10">
        <f>'14-05'!$K43+('14-05'!$J43/90)</f>
        <v>7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15</v>
      </c>
      <c r="L44" s="10">
        <f>'14-05'!$K44+('14-05'!$J44/90)</f>
        <v>15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1472</v>
      </c>
      <c r="J45" s="8">
        <v>670</v>
      </c>
      <c r="K45" s="9"/>
      <c r="L45" s="10">
        <f>'14-05'!$K45+('14-05'!$J45/90)</f>
        <v>7.4444444444444446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1361</v>
      </c>
      <c r="J46" s="8">
        <v>4500</v>
      </c>
      <c r="K46" s="9">
        <v>6</v>
      </c>
      <c r="L46" s="10">
        <f>'14-05'!$K46+('14-05'!$J46/90)</f>
        <v>56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214</v>
      </c>
      <c r="J47" s="8"/>
      <c r="K47" s="9">
        <v>16</v>
      </c>
      <c r="L47" s="10">
        <f>'14-05'!$K47+('14-05'!$J47/90)</f>
        <v>16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500</v>
      </c>
      <c r="K48" s="9"/>
      <c r="L48" s="10">
        <f>'14-05'!$K48+('14-05'!$J48/90)</f>
        <v>5.5555555555555554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493</v>
      </c>
      <c r="J49" s="8">
        <v>-315</v>
      </c>
      <c r="K49" s="9">
        <v>10</v>
      </c>
      <c r="L49" s="10">
        <f>'14-05'!$K49+('14-05'!$J49/90)</f>
        <v>6.5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-650</v>
      </c>
      <c r="K50" s="9">
        <v>10</v>
      </c>
      <c r="L50" s="10">
        <f>'14-05'!$K50+('14-05'!$J50/90)</f>
        <v>2.7777777777777777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39</v>
      </c>
      <c r="J51" s="8">
        <v>470</v>
      </c>
      <c r="K51" s="9"/>
      <c r="L51" s="10">
        <f>'14-05'!$K51+('14-05'!$J51/90)</f>
        <v>5.2222222222222223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190</v>
      </c>
      <c r="J52" s="8">
        <v>100</v>
      </c>
      <c r="K52" s="9">
        <v>10</v>
      </c>
      <c r="L52" s="10">
        <f>'14-05'!$K52+('14-05'!$J52/90)</f>
        <v>11.111111111111111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1473</v>
      </c>
      <c r="J53" s="8">
        <v>-270</v>
      </c>
      <c r="K53" s="9">
        <v>110</v>
      </c>
      <c r="L53" s="10">
        <f>'14-05'!$K53+('14-05'!$J53/90)</f>
        <v>107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1474</v>
      </c>
      <c r="J54" s="8"/>
      <c r="K54" s="9">
        <v>16</v>
      </c>
      <c r="L54" s="10">
        <f>'14-05'!$K54+('14-05'!$J54/90)</f>
        <v>16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271</v>
      </c>
      <c r="J55" s="8">
        <v>-1800</v>
      </c>
      <c r="K55" s="9">
        <v>20</v>
      </c>
      <c r="L55" s="10">
        <f>'14-05'!$K55+('14-05'!$J55/90)</f>
        <v>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13</v>
      </c>
      <c r="J56" s="8">
        <v>390</v>
      </c>
      <c r="K56" s="9"/>
      <c r="L56" s="10">
        <f>'14-05'!$K56+('14-05'!$J56/90)</f>
        <v>4.333333333333333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13</v>
      </c>
      <c r="J57" s="8">
        <v>30</v>
      </c>
      <c r="K57" s="9"/>
      <c r="L57" s="10">
        <f>'14-05'!$K57+('14-05'!$J57/90)</f>
        <v>0.33333333333333331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957</v>
      </c>
      <c r="J58" s="8">
        <v>270</v>
      </c>
      <c r="K58" s="9">
        <v>10</v>
      </c>
      <c r="L58" s="10">
        <f>'14-05'!$K58+('14-05'!$J58/90)</f>
        <v>13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1361</v>
      </c>
      <c r="J59" s="8"/>
      <c r="K59" s="9">
        <v>27</v>
      </c>
      <c r="L59" s="10">
        <f>'14-05'!$K59+('14-05'!$J59/90)</f>
        <v>27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141</v>
      </c>
      <c r="J60" s="8">
        <v>250</v>
      </c>
      <c r="K60" s="9">
        <v>50</v>
      </c>
      <c r="L60" s="10">
        <f>'14-05'!$K60+('14-05'!$J60/90)</f>
        <v>52.777777777777779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404</v>
      </c>
      <c r="J61" s="8">
        <v>220</v>
      </c>
      <c r="K61" s="9"/>
      <c r="L61" s="10">
        <f>'14-05'!$K61+('14-05'!$J61/90)</f>
        <v>2.4444444444444446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1475</v>
      </c>
      <c r="J62" s="8">
        <v>250</v>
      </c>
      <c r="K62" s="9"/>
      <c r="L62" s="10">
        <f>'14-05'!$K62+('14-05'!$J62/90)</f>
        <v>2.7777777777777777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43</v>
      </c>
      <c r="J63" s="8">
        <v>-2000</v>
      </c>
      <c r="K63" s="9">
        <v>-20</v>
      </c>
      <c r="L63" s="10">
        <f>'14-05'!$K63+('14-05'!$J63/90)</f>
        <v>-42.222222222222221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57</v>
      </c>
      <c r="J64" s="8">
        <v>2000</v>
      </c>
      <c r="K64" s="9"/>
      <c r="L64" s="10">
        <f>'14-05'!$K64+('14-05'!$J64/90)</f>
        <v>22.222222222222221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1476</v>
      </c>
      <c r="J65" s="35"/>
      <c r="K65" s="36">
        <v>22</v>
      </c>
      <c r="L65" s="37">
        <f>'14-05'!$K65+('14-05'!$J65/90)</f>
        <v>22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980</v>
      </c>
      <c r="J66" s="38">
        <v>180</v>
      </c>
      <c r="K66" s="39">
        <v>-120</v>
      </c>
      <c r="L66" s="37">
        <f>'14-05'!$K66+('14-05'!$J66/90)</f>
        <v>-118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777</v>
      </c>
      <c r="J67" s="35">
        <v>350</v>
      </c>
      <c r="K67" s="36"/>
      <c r="L67" s="37">
        <f>'14-05'!$K67+('14-05'!$J67/90)</f>
        <v>3.8888888888888888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1322</v>
      </c>
      <c r="J68" s="38"/>
      <c r="K68" s="39">
        <v>29</v>
      </c>
      <c r="L68" s="37">
        <f>'14-05'!$K68+('14-05'!$J68/90)</f>
        <v>29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62</v>
      </c>
      <c r="J69" s="35"/>
      <c r="K69" s="36">
        <v>170</v>
      </c>
      <c r="L69" s="37">
        <f>'14-05'!$K69+('14-05'!$J69/90)</f>
        <v>170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320</v>
      </c>
      <c r="K70" s="36"/>
      <c r="L70" s="37">
        <f>'14-05'!$K70+('14-05'!$J70/90)</f>
        <v>3.5555555555555554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316</v>
      </c>
      <c r="J71" s="8"/>
      <c r="K71" s="9">
        <v>13</v>
      </c>
      <c r="L71" s="10">
        <f>'14-05'!$K71+('14-05'!$J71/90)</f>
        <v>13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1477</v>
      </c>
      <c r="J72" s="8">
        <v>100</v>
      </c>
      <c r="K72" s="9"/>
      <c r="L72" s="10">
        <f>'14-05'!$K72+('14-05'!$J72/90)</f>
        <v>1.1111111111111112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1478</v>
      </c>
      <c r="J73" s="8">
        <v>-250</v>
      </c>
      <c r="K73" s="9">
        <v>10</v>
      </c>
      <c r="L73" s="10">
        <f>'14-05'!$K73+('14-05'!$J73/90)</f>
        <v>7.2222222222222223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1019</v>
      </c>
      <c r="J74" s="8">
        <v>420</v>
      </c>
      <c r="K74" s="9"/>
      <c r="L74" s="10">
        <f>'14-05'!$K74+('14-05'!$J74/90)</f>
        <v>4.666666666666667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/>
      <c r="K75" s="9">
        <v>50</v>
      </c>
      <c r="L75" s="10">
        <f>'14-05'!$K75+('14-05'!$J75/90)</f>
        <v>50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-50</v>
      </c>
      <c r="L76" s="10">
        <f>'14-05'!$K76+('14-05'!$J76/90)</f>
        <v>-50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684</v>
      </c>
      <c r="J77" s="8">
        <v>450</v>
      </c>
      <c r="K77" s="9"/>
      <c r="L77" s="10">
        <f>'14-05'!$K77+('14-05'!$J77/90)</f>
        <v>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300</v>
      </c>
      <c r="K78" s="9"/>
      <c r="L78" s="10">
        <f>'14-05'!$K78+('14-05'!$J78/90)</f>
        <v>3.3333333333333335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300</v>
      </c>
      <c r="K79" s="9"/>
      <c r="L79" s="10">
        <f>'14-05'!$K79+('14-05'!$J79/90)</f>
        <v>3.3333333333333335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146</v>
      </c>
      <c r="J80" s="8"/>
      <c r="K80" s="9">
        <v>13</v>
      </c>
      <c r="L80" s="10">
        <f>'14-05'!$K80+('14-05'!$J80/90)</f>
        <v>13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146</v>
      </c>
      <c r="J81" s="8">
        <v>50</v>
      </c>
      <c r="K81" s="9"/>
      <c r="L81" s="10">
        <f>'14-05'!$K81+('14-05'!$J81/90)</f>
        <v>0.55555555555555558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62</v>
      </c>
      <c r="J82" s="8"/>
      <c r="K82" s="9">
        <v>100</v>
      </c>
      <c r="L82" s="10">
        <f>'14-05'!$K82+('14-05'!$J82/90)</f>
        <v>100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1479</v>
      </c>
      <c r="J83" s="8"/>
      <c r="K83" s="9">
        <v>30</v>
      </c>
      <c r="L83" s="10">
        <f>'14-05'!$K83+('14-05'!$J83/90)</f>
        <v>30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1480</v>
      </c>
      <c r="J84" s="8"/>
      <c r="K84" s="9">
        <v>93</v>
      </c>
      <c r="L84" s="10">
        <f>'14-05'!$K84+('14-05'!$J84/90)</f>
        <v>93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154</v>
      </c>
      <c r="J85" s="8">
        <v>-420</v>
      </c>
      <c r="K85" s="9">
        <v>5</v>
      </c>
      <c r="L85" s="10">
        <f>'14-05'!$K85+('14-05'!$J85/90)</f>
        <v>0.33333333333333304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1481</v>
      </c>
      <c r="J86" s="8"/>
      <c r="K86" s="9">
        <v>8</v>
      </c>
      <c r="L86" s="10">
        <f>'14-05'!$K86+('14-05'!$J86/90)</f>
        <v>8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1482</v>
      </c>
      <c r="J87" s="8"/>
      <c r="K87" s="9">
        <v>300</v>
      </c>
      <c r="L87" s="10">
        <f>'14-05'!$K87+('14-05'!$J87/90)</f>
        <v>300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'14-05'!$K88+('14-05'!$J88/90)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453</v>
      </c>
      <c r="J89" s="8">
        <v>200</v>
      </c>
      <c r="K89" s="9">
        <v>210</v>
      </c>
      <c r="L89" s="10">
        <f>'14-05'!$K89+('14-05'!$J89/90)</f>
        <v>212.22222222222223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-100</v>
      </c>
      <c r="K90" s="9">
        <v>10</v>
      </c>
      <c r="L90" s="10">
        <f>'14-05'!$K90+('14-05'!$J90/90)</f>
        <v>8.8888888888888893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1483</v>
      </c>
      <c r="J91" s="8">
        <v>500</v>
      </c>
      <c r="K91" s="9"/>
      <c r="L91" s="10">
        <f>'14-05'!$K91+('14-05'!$J91/90)</f>
        <v>5.5555555555555554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56</v>
      </c>
      <c r="J92" s="8">
        <v>185</v>
      </c>
      <c r="K92" s="9">
        <v>-47</v>
      </c>
      <c r="L92" s="10">
        <f>'14-05'!$K92+('14-05'!$J92/90)</f>
        <v>-44.944444444444443</v>
      </c>
      <c r="M92" s="3"/>
      <c r="N92" s="9" t="s">
        <v>118</v>
      </c>
      <c r="O92" s="9"/>
      <c r="P92" s="6">
        <v>5413</v>
      </c>
      <c r="Q92" s="9"/>
      <c r="R92" s="9"/>
      <c r="S92" s="17">
        <v>13180</v>
      </c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1484</v>
      </c>
      <c r="J93" s="8"/>
      <c r="K93" s="9">
        <v>155</v>
      </c>
      <c r="L93" s="10">
        <f>'14-05'!$K93+('14-05'!$J93/90)</f>
        <v>155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1485</v>
      </c>
      <c r="J94" s="8"/>
      <c r="K94" s="9">
        <v>150</v>
      </c>
      <c r="L94" s="10">
        <f>'14-05'!$K94+('14-05'!$J94/90)</f>
        <v>150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1486</v>
      </c>
      <c r="J95" s="8">
        <v>-720</v>
      </c>
      <c r="K95" s="9">
        <v>100</v>
      </c>
      <c r="L95" s="10">
        <f>'14-05'!$K95+('14-05'!$J95/90)</f>
        <v>92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1487</v>
      </c>
      <c r="J96" s="8">
        <v>300</v>
      </c>
      <c r="K96" s="9"/>
      <c r="L96" s="10">
        <f>'14-05'!$K96+('14-05'!$J96/90)</f>
        <v>3.3333333333333335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1488</v>
      </c>
      <c r="J97" s="8"/>
      <c r="K97" s="9">
        <v>30</v>
      </c>
      <c r="L97" s="10">
        <f>'14-05'!$K97+('14-05'!$J97/90)</f>
        <v>30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200</v>
      </c>
      <c r="K98" s="9"/>
      <c r="L98" s="10">
        <f>'14-05'!$K98+('14-05'!$J98/90)</f>
        <v>2.2222222222222223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215</v>
      </c>
      <c r="L99" s="10">
        <f>'14-05'!$K99+('14-05'!$J99/90)</f>
        <v>215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449</v>
      </c>
      <c r="J100" s="8"/>
      <c r="K100" s="9">
        <v>39</v>
      </c>
      <c r="L100" s="10">
        <f>'14-05'!$K100+('14-05'!$J100/90)</f>
        <v>39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1044</v>
      </c>
      <c r="J101" s="8"/>
      <c r="K101" s="9">
        <v>10</v>
      </c>
      <c r="L101" s="10">
        <f>'14-05'!$K101+('14-05'!$J101/90)</f>
        <v>10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20</v>
      </c>
      <c r="L102" s="10">
        <f>'14-05'!$K102+('14-05'!$J102/90)</f>
        <v>20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6</v>
      </c>
      <c r="L103" s="10">
        <f>'14-05'!$K103+('14-05'!$J103/90)</f>
        <v>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600</v>
      </c>
      <c r="K104" s="9"/>
      <c r="L104" s="10">
        <f>'14-05'!$K104+('14-05'!$J104/90)</f>
        <v>6.666666666666667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605</v>
      </c>
      <c r="J105" s="8"/>
      <c r="K105" s="9">
        <v>-10</v>
      </c>
      <c r="L105" s="10">
        <f>'14-05'!$K105+('14-05'!$J105/90)</f>
        <v>-10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180</v>
      </c>
      <c r="K106" s="9"/>
      <c r="L106" s="10">
        <f>'14-05'!$K106+('14-05'!$J106/90)</f>
        <v>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15</v>
      </c>
      <c r="L107" s="10">
        <f>'14-05'!$K107+('14-05'!$J107/90)</f>
        <v>15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-750</v>
      </c>
      <c r="K108" s="9">
        <v>10</v>
      </c>
      <c r="L108" s="10">
        <f>'14-05'!$K108+('14-05'!$J108/90)</f>
        <v>1.6666666666666661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1489</v>
      </c>
      <c r="J109" s="8">
        <v>2250</v>
      </c>
      <c r="K109" s="9"/>
      <c r="L109" s="10">
        <f>'14-05'!$K109+('14-05'!$J109/90)</f>
        <v>25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295</v>
      </c>
      <c r="J110" s="8">
        <v>-220</v>
      </c>
      <c r="K110" s="9"/>
      <c r="L110" s="10">
        <f>'14-05'!$K110+('14-05'!$J110/90)</f>
        <v>-2.4444444444444446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25</v>
      </c>
      <c r="K111" s="9"/>
      <c r="L111" s="10">
        <f>'14-05'!$K111+('14-05'!$J111/90)</f>
        <v>0.27777777777777779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1490</v>
      </c>
      <c r="J112" s="8"/>
      <c r="K112" s="9">
        <v>8</v>
      </c>
      <c r="L112" s="10">
        <f>'14-05'!$K112+('14-05'!$J112/90)</f>
        <v>8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161</v>
      </c>
      <c r="J113" s="8"/>
      <c r="K113" s="9">
        <v>25</v>
      </c>
      <c r="L113" s="10">
        <f>'14-05'!$K113+('14-05'!$J113/90)</f>
        <v>25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450</v>
      </c>
      <c r="K114" s="9"/>
      <c r="L114" s="10">
        <f>'14-05'!$K114+('14-05'!$J114/90)</f>
        <v>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 t="s">
        <v>95</v>
      </c>
      <c r="J115" s="8">
        <v>-10000</v>
      </c>
      <c r="K115" s="9">
        <v>-4800</v>
      </c>
      <c r="L115" s="10">
        <f>'14-05'!$K115+('14-05'!$J115/90)</f>
        <v>-4911.1111111111113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713</v>
      </c>
      <c r="J116" s="8"/>
      <c r="K116" s="9">
        <v>777</v>
      </c>
      <c r="L116" s="10">
        <f>'14-05'!$K116+('14-05'!$J116/90)</f>
        <v>777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62</v>
      </c>
      <c r="J117" s="8"/>
      <c r="K117" s="9">
        <v>100</v>
      </c>
      <c r="L117" s="10">
        <f>'14-05'!$K117+('14-05'!$J117/90)</f>
        <v>100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2" t="s">
        <v>95</v>
      </c>
      <c r="J118" s="8"/>
      <c r="K118" s="9">
        <v>-800</v>
      </c>
      <c r="L118" s="10">
        <f>'14-05'!$K118+('14-05'!$J118/90)</f>
        <v>-800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85</v>
      </c>
      <c r="J119" s="8">
        <v>-1800</v>
      </c>
      <c r="K119" s="9">
        <v>20</v>
      </c>
      <c r="L119" s="10">
        <f>'14-05'!$K119+('14-05'!$J119/90)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1498</v>
      </c>
      <c r="J120" s="8"/>
      <c r="K120" s="9">
        <v>100</v>
      </c>
      <c r="L120" s="10">
        <f>'14-05'!$K120+('14-05'!$J120/90)</f>
        <v>100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'14-05'!$K121+('14-05'!$J121/90)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'14-05'!$K122+('14-05'!$J122/90)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2" xr:uid="{CEAE22C6-E0C7-466C-BB02-9C40A4BE9BA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EBA2-6DBC-4147-B434-10786809EBA2}">
  <sheetPr codeName="Sheet42">
    <pageSetUpPr fitToPage="1"/>
  </sheetPr>
  <dimension ref="A1:Z138"/>
  <sheetViews>
    <sheetView rightToLeft="1" topLeftCell="A126" workbookViewId="0">
      <selection activeCell="A138" sqref="A13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-610</v>
      </c>
      <c r="K1" s="3">
        <f t="shared" si="0"/>
        <v>73</v>
      </c>
      <c r="L1" s="3">
        <f t="shared" si="0"/>
        <v>66.222222222222214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19</v>
      </c>
      <c r="L3" s="10">
        <f t="shared" ref="L3:L18" si="1">K3+(J3/90)</f>
        <v>19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1492</v>
      </c>
      <c r="J4" s="8"/>
      <c r="K4" s="9">
        <v>25</v>
      </c>
      <c r="L4" s="10">
        <f t="shared" si="1"/>
        <v>25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339</v>
      </c>
      <c r="J5" s="8">
        <v>-50</v>
      </c>
      <c r="K5" s="9"/>
      <c r="L5" s="10">
        <f t="shared" si="1"/>
        <v>-0.55555555555555558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1493</v>
      </c>
      <c r="J6" s="8">
        <v>-300</v>
      </c>
      <c r="K6" s="9">
        <v>5</v>
      </c>
      <c r="L6" s="10">
        <f t="shared" si="1"/>
        <v>1.6666666666666665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1061</v>
      </c>
      <c r="J7" s="8">
        <v>200</v>
      </c>
      <c r="K7" s="9"/>
      <c r="L7" s="10">
        <f t="shared" si="1"/>
        <v>2.2222222222222223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1494</v>
      </c>
      <c r="J8" s="8"/>
      <c r="K8" s="9">
        <v>4</v>
      </c>
      <c r="L8" s="10">
        <f t="shared" si="1"/>
        <v>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71</v>
      </c>
      <c r="J9" s="8">
        <v>-70</v>
      </c>
      <c r="K9" s="9">
        <v>5</v>
      </c>
      <c r="L9" s="10">
        <f t="shared" si="1"/>
        <v>4.2222222222222223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1291</v>
      </c>
      <c r="J10" s="8">
        <v>-360</v>
      </c>
      <c r="K10" s="9">
        <v>5</v>
      </c>
      <c r="L10" s="10">
        <f t="shared" si="1"/>
        <v>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1495</v>
      </c>
      <c r="J11" s="8">
        <v>180</v>
      </c>
      <c r="K11" s="9">
        <v>10</v>
      </c>
      <c r="L11" s="10">
        <f t="shared" si="1"/>
        <v>12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28</v>
      </c>
      <c r="I12" s="2" t="s">
        <v>35</v>
      </c>
      <c r="J12" s="8">
        <v>-300</v>
      </c>
      <c r="K12" s="9"/>
      <c r="L12" s="10">
        <f t="shared" si="1"/>
        <v>-3.3333333333333335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40</v>
      </c>
      <c r="I13" s="2" t="s">
        <v>57</v>
      </c>
      <c r="J13" s="8">
        <v>300</v>
      </c>
      <c r="K13" s="9"/>
      <c r="L13" s="10">
        <f t="shared" si="1"/>
        <v>3.3333333333333335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28</v>
      </c>
      <c r="I14" s="2" t="s">
        <v>437</v>
      </c>
      <c r="J14" s="8">
        <v>-300</v>
      </c>
      <c r="K14" s="9"/>
      <c r="L14" s="10">
        <f t="shared" si="1"/>
        <v>-3.3333333333333335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>
        <v>90</v>
      </c>
      <c r="K15" s="9"/>
      <c r="L15" s="10">
        <f t="shared" si="1"/>
        <v>1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1463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SUM('15-05'!$J$22:$J$138)</f>
        <v>3955</v>
      </c>
      <c r="K20" s="3">
        <f>SUM('15-05'!$K$22:$K$138)</f>
        <v>641</v>
      </c>
      <c r="L20" s="3">
        <f>SUM('15-05'!$L$22:$L$138)</f>
        <v>684.94444444444434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33</v>
      </c>
      <c r="F22" s="16">
        <f t="shared" ref="F22:F26" si="3">D22*E22</f>
        <v>165</v>
      </c>
      <c r="G22" s="7"/>
      <c r="H22" s="7" t="s">
        <v>6</v>
      </c>
      <c r="I22" s="2" t="s">
        <v>1496</v>
      </c>
      <c r="J22" s="8"/>
      <c r="K22" s="9">
        <v>25</v>
      </c>
      <c r="L22" s="10">
        <f>'15-05'!$K22+('15-05'!$J22/90)</f>
        <v>25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52</v>
      </c>
      <c r="S22" s="16">
        <f t="shared" ref="S22:S26" si="5">Q22*R22</f>
        <v>260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15</v>
      </c>
      <c r="F23" s="16">
        <f t="shared" si="3"/>
        <v>150</v>
      </c>
      <c r="G23" s="7"/>
      <c r="H23" s="7" t="s">
        <v>6</v>
      </c>
      <c r="I23" s="2" t="s">
        <v>1499</v>
      </c>
      <c r="J23" s="8">
        <v>350</v>
      </c>
      <c r="K23" s="9"/>
      <c r="L23" s="10">
        <f>'15-05'!$K23+('15-05'!$J23/90)</f>
        <v>3.8888888888888888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8</v>
      </c>
      <c r="S23" s="16">
        <f t="shared" si="5"/>
        <v>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102</v>
      </c>
      <c r="C24" s="14">
        <f t="shared" si="2"/>
        <v>1020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 t="s">
        <v>980</v>
      </c>
      <c r="J24" s="8">
        <v>1150</v>
      </c>
      <c r="K24" s="9"/>
      <c r="L24" s="10">
        <f>'15-05'!$K24+('15-05'!$J24/90)</f>
        <v>12.777777777777779</v>
      </c>
      <c r="M24" s="3"/>
      <c r="N24" s="13">
        <v>10</v>
      </c>
      <c r="O24" s="1">
        <v>110</v>
      </c>
      <c r="P24" s="14">
        <f t="shared" si="4"/>
        <v>1100</v>
      </c>
      <c r="Q24" s="15">
        <v>20</v>
      </c>
      <c r="R24" s="1">
        <v>11</v>
      </c>
      <c r="S24" s="16">
        <f t="shared" si="5"/>
        <v>220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23</v>
      </c>
      <c r="C25" s="14">
        <f t="shared" si="2"/>
        <v>460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 t="s">
        <v>1501</v>
      </c>
      <c r="J25" s="8"/>
      <c r="K25" s="9">
        <v>150</v>
      </c>
      <c r="L25" s="10">
        <f>'15-05'!$K25+('15-05'!$J25/90)</f>
        <v>150</v>
      </c>
      <c r="M25" s="3"/>
      <c r="N25" s="13">
        <v>20</v>
      </c>
      <c r="O25" s="1">
        <v>16</v>
      </c>
      <c r="P25" s="14">
        <f t="shared" si="4"/>
        <v>320</v>
      </c>
      <c r="Q25" s="15">
        <v>50</v>
      </c>
      <c r="R25" s="1">
        <v>8</v>
      </c>
      <c r="S25" s="16">
        <f t="shared" si="5"/>
        <v>400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25</v>
      </c>
      <c r="F26" s="16">
        <f t="shared" si="3"/>
        <v>2500</v>
      </c>
      <c r="G26" s="7"/>
      <c r="H26" s="7" t="s">
        <v>40</v>
      </c>
      <c r="I26" s="2" t="s">
        <v>1500</v>
      </c>
      <c r="J26" s="8"/>
      <c r="K26" s="9">
        <v>150</v>
      </c>
      <c r="L26" s="10">
        <f>'15-05'!$K26+('15-05'!$J26/90)</f>
        <v>150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42</v>
      </c>
      <c r="S26" s="16">
        <f t="shared" si="5"/>
        <v>4200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3085</v>
      </c>
      <c r="G27" s="7"/>
      <c r="H27" s="7" t="s">
        <v>6</v>
      </c>
      <c r="I27" s="2"/>
      <c r="J27" s="8"/>
      <c r="K27" s="9">
        <v>4</v>
      </c>
      <c r="L27" s="10">
        <f>'15-05'!$K27+('15-05'!$J27/90)</f>
        <v>4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5160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1656</v>
      </c>
      <c r="D28" s="1"/>
      <c r="E28" s="1"/>
      <c r="F28" s="1"/>
      <c r="G28" s="1"/>
      <c r="H28" s="7" t="s">
        <v>6</v>
      </c>
      <c r="I28" s="2" t="s">
        <v>208</v>
      </c>
      <c r="J28" s="8">
        <v>180</v>
      </c>
      <c r="K28" s="9"/>
      <c r="L28" s="10">
        <f>'15-05'!$K28+('15-05'!$J28/90)</f>
        <v>2</v>
      </c>
      <c r="M28" s="3"/>
      <c r="N28" s="12" t="s">
        <v>11</v>
      </c>
      <c r="O28" s="12"/>
      <c r="P28" s="6">
        <f>SUM(P22:P27)</f>
        <v>2327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-3890</v>
      </c>
      <c r="G29" s="1"/>
      <c r="H29" s="7" t="s">
        <v>6</v>
      </c>
      <c r="I29" s="2" t="s">
        <v>810</v>
      </c>
      <c r="J29" s="8">
        <v>60</v>
      </c>
      <c r="K29" s="9"/>
      <c r="L29" s="10">
        <f>'15-05'!$K29+('15-05'!$J29/90)</f>
        <v>0.66666666666666663</v>
      </c>
      <c r="M29" s="3"/>
      <c r="N29" s="1"/>
      <c r="O29" s="1"/>
      <c r="P29" s="18"/>
      <c r="Q29" s="237" t="s">
        <v>21</v>
      </c>
      <c r="R29" s="238"/>
      <c r="S29" s="17">
        <f>SUM('15-05'!$J$22:$J$138)</f>
        <v>3955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-2111</v>
      </c>
      <c r="D30" s="1"/>
      <c r="E30" s="1"/>
      <c r="F30" s="8"/>
      <c r="G30" s="1"/>
      <c r="H30" s="7" t="s">
        <v>1796</v>
      </c>
      <c r="I30" s="2" t="s">
        <v>64</v>
      </c>
      <c r="J30" s="8"/>
      <c r="K30" s="9">
        <v>150</v>
      </c>
      <c r="L30" s="10">
        <f>'15-05'!$K30+('15-05'!$J30/90)</f>
        <v>150</v>
      </c>
      <c r="M30" s="3"/>
      <c r="N30" s="237" t="s">
        <v>23</v>
      </c>
      <c r="O30" s="238"/>
      <c r="P30" s="6">
        <f>SUM('15-05'!$K$22:$K$138)</f>
        <v>641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200</v>
      </c>
      <c r="K31" s="9"/>
      <c r="L31" s="10">
        <f>'15-05'!$K31+('15-05'!$J31/90)</f>
        <v>2.2222222222222223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-1880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953</v>
      </c>
      <c r="J32" s="8">
        <v>100</v>
      </c>
      <c r="K32" s="9"/>
      <c r="L32" s="10">
        <f>'15-05'!$K32+('15-05'!$J32/90)</f>
        <v>1.1111111111111112</v>
      </c>
      <c r="M32" s="3"/>
      <c r="N32" s="12" t="s">
        <v>25</v>
      </c>
      <c r="O32" s="12"/>
      <c r="P32" s="6">
        <f>P28-P30-C28</f>
        <v>30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-180</v>
      </c>
      <c r="K33" s="9">
        <v>35</v>
      </c>
      <c r="L33" s="10">
        <f>'15-05'!$K33+('15-05'!$J33/90)</f>
        <v>33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-515</v>
      </c>
      <c r="K34" s="9">
        <v>10</v>
      </c>
      <c r="L34" s="10">
        <f>'15-05'!$K34+('15-05'!$J34/90)</f>
        <v>4.2777777777777777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457</v>
      </c>
      <c r="J35" s="8">
        <v>100</v>
      </c>
      <c r="K35" s="9">
        <v>20</v>
      </c>
      <c r="L35" s="10">
        <f>'15-05'!$K35+('15-05'!$J35/90)</f>
        <v>21.111111111111111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121</v>
      </c>
      <c r="J36" s="8">
        <v>300</v>
      </c>
      <c r="K36" s="9"/>
      <c r="L36" s="10">
        <f>'15-05'!$K36+('15-05'!$J36/90)</f>
        <v>3.3333333333333335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759</v>
      </c>
      <c r="J37" s="8"/>
      <c r="K37" s="9">
        <v>2</v>
      </c>
      <c r="L37" s="10">
        <f>'15-05'!$K37+('15-05'!$J37/90)</f>
        <v>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958</v>
      </c>
      <c r="J38" s="8">
        <v>115</v>
      </c>
      <c r="K38" s="9"/>
      <c r="L38" s="10">
        <f>'15-05'!$K38+('15-05'!$J38/90)</f>
        <v>1.2777777777777777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1502</v>
      </c>
      <c r="J39" s="8"/>
      <c r="K39" s="9">
        <v>115</v>
      </c>
      <c r="L39" s="10">
        <f>'15-05'!$K39+('15-05'!$J39/90)</f>
        <v>115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1503</v>
      </c>
      <c r="J40" s="8"/>
      <c r="K40" s="9">
        <v>20</v>
      </c>
      <c r="L40" s="10">
        <f>'15-05'!$K40+('15-05'!$J40/90)</f>
        <v>20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800</v>
      </c>
      <c r="K41" s="9"/>
      <c r="L41" s="10">
        <f>'15-05'!$K41+('15-05'!$J41/90)</f>
        <v>8.8888888888888893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200</v>
      </c>
      <c r="K42" s="9"/>
      <c r="L42" s="10">
        <f>'15-05'!$K42+('15-05'!$J42/90)</f>
        <v>2.2222222222222223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76</v>
      </c>
      <c r="J43" s="8">
        <v>180</v>
      </c>
      <c r="K43" s="9"/>
      <c r="L43" s="10">
        <f>'15-05'!$K43+('15-05'!$J43/90)</f>
        <v>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200</v>
      </c>
      <c r="K44" s="9"/>
      <c r="L44" s="10">
        <f>'15-05'!$K44+('15-05'!$J44/90)</f>
        <v>2.2222222222222223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1372</v>
      </c>
      <c r="J45" s="8">
        <v>-50</v>
      </c>
      <c r="K45" s="9">
        <v>12</v>
      </c>
      <c r="L45" s="10">
        <f>'15-05'!$K45+('15-05'!$J45/90)</f>
        <v>11.444444444444445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1280</v>
      </c>
      <c r="J46" s="8">
        <v>-50</v>
      </c>
      <c r="K46" s="9">
        <v>5</v>
      </c>
      <c r="L46" s="10">
        <f>'15-05'!$K46+('15-05'!$J46/90)</f>
        <v>4.4444444444444446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40</v>
      </c>
      <c r="K47" s="9"/>
      <c r="L47" s="10">
        <f>'15-05'!$K47+('15-05'!$J47/90)</f>
        <v>0.44444444444444442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27</v>
      </c>
      <c r="L48" s="10">
        <f>'15-05'!$K48+('15-05'!$J48/90)</f>
        <v>27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95</v>
      </c>
      <c r="J49" s="8"/>
      <c r="K49" s="9">
        <v>20</v>
      </c>
      <c r="L49" s="10">
        <f>'15-05'!$K49+('15-05'!$J49/90)</f>
        <v>20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95</v>
      </c>
      <c r="J50" s="8"/>
      <c r="K50" s="9">
        <v>-20</v>
      </c>
      <c r="L50" s="10">
        <f>'15-05'!$K50+('15-05'!$J50/90)</f>
        <v>-20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100</v>
      </c>
      <c r="K51" s="9"/>
      <c r="L51" s="10">
        <f>'15-05'!$K51+('15-05'!$J51/90)</f>
        <v>1.1111111111111112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154</v>
      </c>
      <c r="J52" s="8">
        <v>-300</v>
      </c>
      <c r="K52" s="9">
        <v>10</v>
      </c>
      <c r="L52" s="10">
        <f>'15-05'!$K52+('15-05'!$J52/90)</f>
        <v>6.6666666666666661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1504</v>
      </c>
      <c r="J53" s="8">
        <v>200</v>
      </c>
      <c r="K53" s="9">
        <v>80</v>
      </c>
      <c r="L53" s="10">
        <f>'15-05'!$K53+('15-05'!$J53/90)</f>
        <v>82.222222222222229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228</v>
      </c>
      <c r="J54" s="8"/>
      <c r="K54" s="9">
        <v>2000</v>
      </c>
      <c r="L54" s="10">
        <f>'15-05'!$K54+('15-05'!$J54/90)</f>
        <v>2000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828</v>
      </c>
      <c r="J55" s="8">
        <v>130</v>
      </c>
      <c r="K55" s="9"/>
      <c r="L55" s="10">
        <f>'15-05'!$K55+('15-05'!$J55/90)</f>
        <v>1.4444444444444444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95</v>
      </c>
      <c r="J56" s="8"/>
      <c r="K56" s="9">
        <v>-2800</v>
      </c>
      <c r="L56" s="10">
        <f>'15-05'!$K56+('15-05'!$J56/90)</f>
        <v>-2800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-300</v>
      </c>
      <c r="K57" s="9">
        <v>10</v>
      </c>
      <c r="L57" s="10">
        <f>'15-05'!$K57+('15-05'!$J57/90)</f>
        <v>6.6666666666666661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150</v>
      </c>
      <c r="K58" s="9"/>
      <c r="L58" s="10">
        <f>'15-05'!$K58+('15-05'!$J58/90)</f>
        <v>1.6666666666666667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699</v>
      </c>
      <c r="J59" s="8"/>
      <c r="K59" s="9">
        <v>18</v>
      </c>
      <c r="L59" s="10">
        <f>'15-05'!$K59+('15-05'!$J59/90)</f>
        <v>18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953</v>
      </c>
      <c r="J60" s="8">
        <v>-900</v>
      </c>
      <c r="K60" s="9">
        <v>10</v>
      </c>
      <c r="L60" s="10">
        <f>'15-05'!$K60+('15-05'!$J60/90)</f>
        <v>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28</v>
      </c>
      <c r="I61" s="2" t="s">
        <v>437</v>
      </c>
      <c r="J61" s="8">
        <v>-300</v>
      </c>
      <c r="K61" s="9"/>
      <c r="L61" s="10">
        <f>'15-05'!$K61+('15-05'!$J61/90)</f>
        <v>-3.3333333333333335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1104</v>
      </c>
      <c r="J62" s="8">
        <v>-585</v>
      </c>
      <c r="K62" s="9">
        <v>20</v>
      </c>
      <c r="L62" s="10">
        <f>'15-05'!$K62+('15-05'!$J62/90)</f>
        <v>13.5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389</v>
      </c>
      <c r="J63" s="8">
        <v>-60</v>
      </c>
      <c r="K63" s="9">
        <v>15</v>
      </c>
      <c r="L63" s="10">
        <f>'15-05'!$K63+('15-05'!$J63/90)</f>
        <v>14.333333333333334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39</v>
      </c>
      <c r="J64" s="8"/>
      <c r="K64" s="9">
        <v>-2</v>
      </c>
      <c r="L64" s="10">
        <f>'15-05'!$K64+('15-05'!$J64/90)</f>
        <v>-2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1505</v>
      </c>
      <c r="J65" s="35"/>
      <c r="K65" s="36">
        <v>9</v>
      </c>
      <c r="L65" s="37">
        <f>'15-05'!$K65+('15-05'!$J65/90)</f>
        <v>9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65</v>
      </c>
      <c r="L66" s="37">
        <f>'15-05'!$K66+('15-05'!$J66/90)</f>
        <v>65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330</v>
      </c>
      <c r="K67" s="36"/>
      <c r="L67" s="37">
        <f>'15-05'!$K67+('15-05'!$J67/90)</f>
        <v>3.6666666666666665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418</v>
      </c>
      <c r="J68" s="38">
        <v>140</v>
      </c>
      <c r="K68" s="39"/>
      <c r="L68" s="37">
        <f>'15-05'!$K68+('15-05'!$J68/90)</f>
        <v>1.5555555555555556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449</v>
      </c>
      <c r="J69" s="35"/>
      <c r="K69" s="36">
        <v>65</v>
      </c>
      <c r="L69" s="37">
        <f>'15-05'!$K69+('15-05'!$J69/90)</f>
        <v>65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-200</v>
      </c>
      <c r="K70" s="36">
        <v>14</v>
      </c>
      <c r="L70" s="37">
        <f>'15-05'!$K70+('15-05'!$J70/90)</f>
        <v>11.777777777777779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'15-05'!$K71+('15-05'!$J71/90)</f>
        <v>1.1111111111111112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57</v>
      </c>
      <c r="J72" s="8"/>
      <c r="K72" s="9">
        <v>20</v>
      </c>
      <c r="L72" s="10">
        <f>'15-05'!$K72+('15-05'!$J72/90)</f>
        <v>20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28</v>
      </c>
      <c r="I73" s="40" t="s">
        <v>99</v>
      </c>
      <c r="J73" s="8"/>
      <c r="K73" s="9">
        <v>-20</v>
      </c>
      <c r="L73" s="10">
        <f>'15-05'!$K73+('15-05'!$J73/90)</f>
        <v>-20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1506</v>
      </c>
      <c r="J74" s="8"/>
      <c r="K74" s="9">
        <v>-65</v>
      </c>
      <c r="L74" s="10">
        <f>'15-05'!$K74+('15-05'!$J74/90)</f>
        <v>-65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20</v>
      </c>
      <c r="K75" s="9"/>
      <c r="L75" s="10">
        <f>'15-05'!$K75+('15-05'!$J75/90)</f>
        <v>0.22222222222222221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42</v>
      </c>
      <c r="J76" s="8"/>
      <c r="K76" s="9">
        <v>-55</v>
      </c>
      <c r="L76" s="10">
        <f>'15-05'!$K76+('15-05'!$J76/90)</f>
        <v>-55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1507</v>
      </c>
      <c r="J77" s="8">
        <v>180</v>
      </c>
      <c r="K77" s="9">
        <v>21</v>
      </c>
      <c r="L77" s="10">
        <f>'15-05'!$K77+('15-05'!$J77/90)</f>
        <v>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-800</v>
      </c>
      <c r="K78" s="9">
        <v>10</v>
      </c>
      <c r="L78" s="10">
        <f>'15-05'!$K78+('15-05'!$J78/90)</f>
        <v>1.1111111111111107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-180</v>
      </c>
      <c r="K79" s="9">
        <v>10</v>
      </c>
      <c r="L79" s="10">
        <f>'15-05'!$K79+('15-05'!$J79/90)</f>
        <v>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231</v>
      </c>
      <c r="J80" s="8">
        <v>-180</v>
      </c>
      <c r="K80" s="9">
        <v>155</v>
      </c>
      <c r="L80" s="10">
        <f>'15-05'!$K80+('15-05'!$J80/90)</f>
        <v>153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'15-05'!$K81+('15-05'!$J81/90)</f>
        <v>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13</v>
      </c>
      <c r="J82" s="8">
        <v>150</v>
      </c>
      <c r="K82" s="9"/>
      <c r="L82" s="10">
        <f>'15-05'!$K82+('15-05'!$J82/90)</f>
        <v>1.6666666666666667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13</v>
      </c>
      <c r="J83" s="8">
        <v>-750</v>
      </c>
      <c r="K83" s="9">
        <v>10</v>
      </c>
      <c r="L83" s="10">
        <f>'15-05'!$K83+('15-05'!$J83/90)</f>
        <v>1.6666666666666661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1508</v>
      </c>
      <c r="J84" s="8">
        <v>100</v>
      </c>
      <c r="K84" s="9"/>
      <c r="L84" s="10">
        <f>'15-05'!$K84+('15-05'!$J84/90)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1497</v>
      </c>
      <c r="J85" s="8">
        <v>-180</v>
      </c>
      <c r="K85" s="9">
        <v>-35</v>
      </c>
      <c r="L85" s="10">
        <f>'15-05'!$K85+('15-05'!$J85/90)</f>
        <v>-37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850</v>
      </c>
      <c r="J86" s="8"/>
      <c r="K86" s="9">
        <v>100</v>
      </c>
      <c r="L86" s="10">
        <f>'15-05'!$K86+('15-05'!$J86/90)</f>
        <v>100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2" t="s">
        <v>1509</v>
      </c>
      <c r="J87" s="8">
        <v>-630</v>
      </c>
      <c r="K87" s="9">
        <v>-270</v>
      </c>
      <c r="L87" s="10">
        <f>'15-05'!$K87+('15-05'!$J87/90)</f>
        <v>-277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'15-05'!$K88+('15-05'!$J88/90)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10</v>
      </c>
      <c r="L89" s="10">
        <f>'15-05'!$K89+('15-05'!$J89/90)</f>
        <v>10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134</v>
      </c>
      <c r="J90" s="8">
        <v>150</v>
      </c>
      <c r="K90" s="9"/>
      <c r="L90" s="10">
        <f>'15-05'!$K90+('15-05'!$J90/90)</f>
        <v>1.6666666666666667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90</v>
      </c>
      <c r="K91" s="9"/>
      <c r="L91" s="10">
        <f>'15-05'!$K91+('15-05'!$J91/90)</f>
        <v>1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450</v>
      </c>
      <c r="K92" s="9">
        <v>20</v>
      </c>
      <c r="L92" s="10">
        <f>'15-05'!$K92+('15-05'!$J92/90)</f>
        <v>25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2" t="s">
        <v>1510</v>
      </c>
      <c r="J93" s="8">
        <v>-450</v>
      </c>
      <c r="K93" s="9">
        <v>-240</v>
      </c>
      <c r="L93" s="10">
        <f>'15-05'!$K93+('15-05'!$J93/90)</f>
        <v>-245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200</v>
      </c>
      <c r="K94" s="9"/>
      <c r="L94" s="10">
        <f>'15-05'!$K94+('15-05'!$J94/90)</f>
        <v>2.2222222222222223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76</v>
      </c>
      <c r="J95" s="8">
        <v>180</v>
      </c>
      <c r="K95" s="9"/>
      <c r="L95" s="10">
        <f>'15-05'!$K95+('15-05'!$J95/90)</f>
        <v>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1511</v>
      </c>
      <c r="J96" s="8">
        <v>1400</v>
      </c>
      <c r="K96" s="9"/>
      <c r="L96" s="10">
        <f>'15-05'!$K96+('15-05'!$J96/90)</f>
        <v>15.555555555555555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373</v>
      </c>
      <c r="J97" s="8"/>
      <c r="K97" s="9">
        <v>208</v>
      </c>
      <c r="L97" s="10">
        <f>'15-05'!$K97+('15-05'!$J97/90)</f>
        <v>208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2" t="s">
        <v>95</v>
      </c>
      <c r="J98" s="8"/>
      <c r="K98" s="9">
        <v>-208</v>
      </c>
      <c r="L98" s="10">
        <f>'15-05'!$K98+('15-05'!$J98/90)</f>
        <v>-208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147</v>
      </c>
      <c r="J99" s="8"/>
      <c r="K99" s="9">
        <v>10</v>
      </c>
      <c r="L99" s="10">
        <f>'15-05'!$K99+('15-05'!$J99/90)</f>
        <v>10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50</v>
      </c>
      <c r="K100" s="9"/>
      <c r="L100" s="10">
        <f>'15-05'!$K100+('15-05'!$J100/90)</f>
        <v>0.55555555555555558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1322</v>
      </c>
      <c r="J101" s="8">
        <v>-180</v>
      </c>
      <c r="K101" s="9">
        <v>20</v>
      </c>
      <c r="L101" s="10">
        <f>'15-05'!$K101+('15-05'!$J101/90)</f>
        <v>18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1512</v>
      </c>
      <c r="J102" s="8"/>
      <c r="K102" s="9">
        <v>20</v>
      </c>
      <c r="L102" s="10">
        <f>'15-05'!$K102+('15-05'!$J102/90)</f>
        <v>20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1513</v>
      </c>
      <c r="J103" s="8"/>
      <c r="K103" s="9">
        <v>41</v>
      </c>
      <c r="L103" s="10">
        <f>'15-05'!$K103+('15-05'!$J103/90)</f>
        <v>41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1482</v>
      </c>
      <c r="J104" s="8"/>
      <c r="K104" s="9">
        <v>-1</v>
      </c>
      <c r="L104" s="10">
        <f>'15-05'!$K104+('15-05'!$J104/90)</f>
        <v>-1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-360</v>
      </c>
      <c r="K105" s="9">
        <v>15</v>
      </c>
      <c r="L105" s="10">
        <f>'15-05'!$K105+('15-05'!$J105/90)</f>
        <v>11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300</v>
      </c>
      <c r="K106" s="9"/>
      <c r="L106" s="10">
        <f>'15-05'!$K106+('15-05'!$J106/90)</f>
        <v>3.3333333333333335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-225</v>
      </c>
      <c r="K107" s="9">
        <v>20</v>
      </c>
      <c r="L107" s="10">
        <f>'15-05'!$K107+('15-05'!$J107/90)</f>
        <v>17.5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60</v>
      </c>
      <c r="K108" s="9"/>
      <c r="L108" s="10">
        <f>'15-05'!$K108+('15-05'!$J108/90)</f>
        <v>0.66666666666666663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-225</v>
      </c>
      <c r="K109" s="9">
        <v>200</v>
      </c>
      <c r="L109" s="10">
        <f>'15-05'!$K109+('15-05'!$J109/90)</f>
        <v>197.5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150</v>
      </c>
      <c r="K110" s="9"/>
      <c r="L110" s="10">
        <f>'15-05'!$K110+('15-05'!$J110/90)</f>
        <v>1.6666666666666667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'15-05'!$K111+('15-05'!$J111/90)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200</v>
      </c>
      <c r="K112" s="9">
        <v>20</v>
      </c>
      <c r="L112" s="10">
        <f>'15-05'!$K112+('15-05'!$J112/90)</f>
        <v>22.222222222222221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90</v>
      </c>
      <c r="K113" s="9">
        <v>5</v>
      </c>
      <c r="L113" s="10">
        <f>'15-05'!$K113+('15-05'!$J113/90)</f>
        <v>6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1073</v>
      </c>
      <c r="J114" s="8"/>
      <c r="K114" s="9">
        <v>4</v>
      </c>
      <c r="L114" s="10">
        <f>'15-05'!$K114+('15-05'!$J114/90)</f>
        <v>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46</v>
      </c>
      <c r="J115" s="8"/>
      <c r="K115" s="9">
        <v>12</v>
      </c>
      <c r="L115" s="10">
        <f>'15-05'!$K115+('15-05'!$J115/90)</f>
        <v>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440</v>
      </c>
      <c r="J116" s="8"/>
      <c r="K116" s="9">
        <v>270</v>
      </c>
      <c r="L116" s="10">
        <f>'15-05'!$K116+('15-05'!$J116/90)</f>
        <v>270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123</v>
      </c>
      <c r="J117" s="8">
        <v>500</v>
      </c>
      <c r="K117" s="9"/>
      <c r="L117" s="10">
        <f>'15-05'!$K117+('15-05'!$J117/90)</f>
        <v>5.5555555555555554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56</v>
      </c>
      <c r="J118" s="8"/>
      <c r="K118" s="9">
        <v>125</v>
      </c>
      <c r="L118" s="10">
        <f>'15-05'!$K118+('15-05'!$J118/90)</f>
        <v>125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250</v>
      </c>
      <c r="K119" s="9">
        <v>10</v>
      </c>
      <c r="L119" s="10">
        <f>'15-05'!$K119+('15-05'!$J119/90)</f>
        <v>12.777777777777779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2" t="s">
        <v>95</v>
      </c>
      <c r="J120" s="8"/>
      <c r="K120" s="9">
        <v>-40</v>
      </c>
      <c r="L120" s="10">
        <f>'15-05'!$K120+('15-05'!$J120/90)</f>
        <v>-40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159</v>
      </c>
      <c r="J121" s="8">
        <v>550</v>
      </c>
      <c r="K121" s="9">
        <v>10</v>
      </c>
      <c r="L121" s="10">
        <f>'15-05'!$K121+('15-05'!$J121/90)</f>
        <v>16.111111111111111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 t="s">
        <v>95</v>
      </c>
      <c r="J122" s="8"/>
      <c r="K122" s="9">
        <v>-10</v>
      </c>
      <c r="L122" s="10">
        <f>'15-05'!$K122+('15-05'!$J122/90)</f>
        <v>-10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740</v>
      </c>
      <c r="K123" s="9"/>
      <c r="L123" s="10">
        <f>'15-05'!$K123+('15-05'!$J123/90)</f>
        <v>8.2222222222222214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340</v>
      </c>
      <c r="K124" s="9"/>
      <c r="L124" s="10">
        <f>'15-05'!$K124+('15-05'!$J124/90)</f>
        <v>3.7777777777777777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1526</v>
      </c>
      <c r="J125" s="8"/>
      <c r="K125" s="9">
        <v>400</v>
      </c>
      <c r="L125" s="10">
        <f>'15-05'!$K125+('15-05'!$J125/90)</f>
        <v>400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8"/>
      <c r="K126" s="9">
        <v>-400</v>
      </c>
      <c r="L126" s="10">
        <f>'15-05'!$K126+('15-05'!$J126/90)</f>
        <v>-400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'15-05'!$K127+('15-05'!$J127/90)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'15-05'!$K128+('15-05'!$J128/90)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'15-05'!$K129+('15-05'!$J129/90)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'15-05'!$K130+('15-05'!$J130/90)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'15-05'!$K131+('15-05'!$J131/90)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'15-05'!$K132+('15-05'!$J132/90)</f>
        <v>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'15-05'!$K133+('15-05'!$J133/90)</f>
        <v>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'15-05'!$K134+('15-05'!$J134/90)</f>
        <v>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'15-05'!$K135+('15-05'!$J135/90)</f>
        <v>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'15-05'!$K136+('15-05'!$J136/90)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'15-05'!$K137+('15-05'!$J137/90)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'15-05'!$K138+('15-05'!$J138/90)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8" xr:uid="{895443F1-F3F6-4151-9961-12D27C36245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7224-645C-4B83-9858-864D77BDE1EA}">
  <sheetPr codeName="Sheet43">
    <pageSetUpPr fitToPage="1"/>
  </sheetPr>
  <dimension ref="A1:Z160"/>
  <sheetViews>
    <sheetView rightToLeft="1" topLeftCell="A148" workbookViewId="0">
      <selection activeCell="A160" sqref="A16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0</v>
      </c>
      <c r="K1" s="3">
        <f t="shared" si="0"/>
        <v>0</v>
      </c>
      <c r="L1" s="3">
        <f t="shared" si="0"/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/>
      <c r="K3" s="9">
        <v>135</v>
      </c>
      <c r="L3" s="10">
        <f t="shared" ref="L3:L18" si="1">K3+(J3/90)</f>
        <v>135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-135</v>
      </c>
      <c r="L4" s="10">
        <f t="shared" si="1"/>
        <v>-135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1491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SUM('16-05'!$J$22:$J$160)</f>
        <v>-3620</v>
      </c>
      <c r="K20" s="3">
        <f>SUM('16-05'!$K$22:$K$160)</f>
        <v>-650</v>
      </c>
      <c r="L20" s="3">
        <f>SUM('16-05'!$L$22:$L$160)</f>
        <v>-690.22222222222058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47</v>
      </c>
      <c r="F22" s="16">
        <f t="shared" ref="F22:F26" si="3">D22*E22</f>
        <v>235</v>
      </c>
      <c r="G22" s="7"/>
      <c r="H22" s="7" t="s">
        <v>6</v>
      </c>
      <c r="I22" s="2"/>
      <c r="J22" s="8">
        <v>-780</v>
      </c>
      <c r="K22" s="9">
        <v>10</v>
      </c>
      <c r="L22" s="10">
        <f>'16-05'!$K22+('16-05'!$J22/90)</f>
        <v>1.3333333333333339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42</v>
      </c>
      <c r="S22" s="16">
        <f t="shared" ref="S22:S26" si="5">Q22*R22</f>
        <v>210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</v>
      </c>
      <c r="F23" s="16">
        <f t="shared" si="3"/>
        <v>80</v>
      </c>
      <c r="G23" s="7"/>
      <c r="H23" s="7" t="s">
        <v>6</v>
      </c>
      <c r="I23" s="2"/>
      <c r="J23" s="8">
        <v>-450</v>
      </c>
      <c r="K23" s="9">
        <v>40</v>
      </c>
      <c r="L23" s="10">
        <f>'16-05'!$K23+('16-05'!$J23/90)</f>
        <v>35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13</v>
      </c>
      <c r="S23" s="16">
        <f t="shared" si="5"/>
        <v>130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111</v>
      </c>
      <c r="C24" s="14">
        <f t="shared" si="2"/>
        <v>1110</v>
      </c>
      <c r="D24" s="15">
        <v>20</v>
      </c>
      <c r="E24" s="1">
        <v>13</v>
      </c>
      <c r="F24" s="16">
        <f t="shared" si="3"/>
        <v>260</v>
      </c>
      <c r="G24" s="7"/>
      <c r="H24" s="7" t="s">
        <v>40</v>
      </c>
      <c r="I24" s="2" t="s">
        <v>1515</v>
      </c>
      <c r="J24" s="8"/>
      <c r="K24" s="9">
        <v>-1000</v>
      </c>
      <c r="L24" s="10">
        <f>'16-05'!$K24+('16-05'!$J24/90)</f>
        <v>-1000</v>
      </c>
      <c r="M24" s="3"/>
      <c r="N24" s="13">
        <v>10</v>
      </c>
      <c r="O24" s="1">
        <v>119</v>
      </c>
      <c r="P24" s="14">
        <f t="shared" si="4"/>
        <v>1190</v>
      </c>
      <c r="Q24" s="15">
        <v>20</v>
      </c>
      <c r="R24" s="1">
        <v>14</v>
      </c>
      <c r="S24" s="16">
        <f t="shared" si="5"/>
        <v>280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13</v>
      </c>
      <c r="C25" s="14">
        <f t="shared" si="2"/>
        <v>260</v>
      </c>
      <c r="D25" s="15">
        <v>50</v>
      </c>
      <c r="E25" s="1">
        <v>8</v>
      </c>
      <c r="F25" s="16">
        <f t="shared" si="3"/>
        <v>400</v>
      </c>
      <c r="G25" s="7"/>
      <c r="H25" s="7" t="s">
        <v>6</v>
      </c>
      <c r="I25" s="2" t="s">
        <v>1341</v>
      </c>
      <c r="J25" s="8">
        <v>-470</v>
      </c>
      <c r="K25" s="9">
        <v>80</v>
      </c>
      <c r="L25" s="10">
        <f>'16-05'!$K25+('16-05'!$J25/90)</f>
        <v>74.777777777777771</v>
      </c>
      <c r="M25" s="3"/>
      <c r="N25" s="13">
        <v>20</v>
      </c>
      <c r="O25" s="1">
        <v>20</v>
      </c>
      <c r="P25" s="14">
        <f t="shared" si="4"/>
        <v>400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52</v>
      </c>
      <c r="F26" s="16">
        <f t="shared" si="3"/>
        <v>5200</v>
      </c>
      <c r="G26" s="7"/>
      <c r="H26" s="7" t="s">
        <v>6</v>
      </c>
      <c r="I26" s="2" t="s">
        <v>513</v>
      </c>
      <c r="J26" s="8"/>
      <c r="K26" s="9">
        <v>5</v>
      </c>
      <c r="L26" s="10">
        <f>'16-05'!$K26+('16-05'!$J26/90)</f>
        <v>5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70</v>
      </c>
      <c r="S26" s="16">
        <f t="shared" si="5"/>
        <v>7000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9</v>
      </c>
      <c r="C27" s="14">
        <f t="shared" si="2"/>
        <v>900</v>
      </c>
      <c r="D27" s="12" t="s">
        <v>11</v>
      </c>
      <c r="E27" s="12"/>
      <c r="F27" s="17">
        <f>SUM(F22:F26)</f>
        <v>6175</v>
      </c>
      <c r="G27" s="7"/>
      <c r="H27" s="7" t="s">
        <v>6</v>
      </c>
      <c r="I27" s="2" t="s">
        <v>37</v>
      </c>
      <c r="J27" s="8">
        <v>20</v>
      </c>
      <c r="K27" s="9"/>
      <c r="L27" s="10">
        <f>'16-05'!$K27+('16-05'!$J27/90)</f>
        <v>0.22222222222222221</v>
      </c>
      <c r="M27" s="3"/>
      <c r="N27" s="13">
        <v>100</v>
      </c>
      <c r="O27" s="1">
        <v>43</v>
      </c>
      <c r="P27" s="14">
        <f t="shared" si="4"/>
        <v>4300</v>
      </c>
      <c r="Q27" s="12" t="s">
        <v>11</v>
      </c>
      <c r="R27" s="12"/>
      <c r="S27" s="17">
        <f>SUM(S22:S26)</f>
        <v>7620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2370</v>
      </c>
      <c r="D28" s="1"/>
      <c r="E28" s="1"/>
      <c r="F28" s="1"/>
      <c r="G28" s="1"/>
      <c r="H28" s="7" t="s">
        <v>6</v>
      </c>
      <c r="I28" s="2"/>
      <c r="J28" s="8"/>
      <c r="K28" s="9">
        <v>15</v>
      </c>
      <c r="L28" s="10">
        <f>'16-05'!$K28+('16-05'!$J28/90)</f>
        <v>15</v>
      </c>
      <c r="M28" s="3"/>
      <c r="N28" s="12" t="s">
        <v>11</v>
      </c>
      <c r="O28" s="12"/>
      <c r="P28" s="6">
        <f>SUM(P22:P27)</f>
        <v>6182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3955</v>
      </c>
      <c r="G29" s="1"/>
      <c r="H29" s="7" t="s">
        <v>6</v>
      </c>
      <c r="I29" s="2" t="s">
        <v>833</v>
      </c>
      <c r="J29" s="8">
        <v>-450</v>
      </c>
      <c r="K29" s="9">
        <v>50</v>
      </c>
      <c r="L29" s="10">
        <f>'16-05'!$K29+('16-05'!$J29/90)</f>
        <v>45</v>
      </c>
      <c r="M29" s="3"/>
      <c r="N29" s="1"/>
      <c r="O29" s="1"/>
      <c r="P29" s="18"/>
      <c r="Q29" s="237" t="s">
        <v>21</v>
      </c>
      <c r="R29" s="238"/>
      <c r="S29" s="17">
        <f>SUM('16-05'!$J$22:$J$160)</f>
        <v>-3620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641</v>
      </c>
      <c r="D30" s="1"/>
      <c r="E30" s="1"/>
      <c r="F30" s="8"/>
      <c r="G30" s="1"/>
      <c r="H30" s="7" t="s">
        <v>6</v>
      </c>
      <c r="I30" s="2"/>
      <c r="J30" s="8">
        <v>-540</v>
      </c>
      <c r="K30" s="9">
        <v>10</v>
      </c>
      <c r="L30" s="10">
        <f>'16-05'!$K30+('16-05'!$J30/90)</f>
        <v>4</v>
      </c>
      <c r="M30" s="3"/>
      <c r="N30" s="237" t="s">
        <v>23</v>
      </c>
      <c r="O30" s="238"/>
      <c r="P30" s="6">
        <f>SUM('16-05'!$K$22:$K$160)</f>
        <v>-650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-865</v>
      </c>
      <c r="G31" s="1"/>
      <c r="H31" s="7" t="s">
        <v>6</v>
      </c>
      <c r="I31" s="2" t="s">
        <v>1516</v>
      </c>
      <c r="J31" s="8">
        <v>220</v>
      </c>
      <c r="K31" s="9"/>
      <c r="L31" s="10">
        <f>'16-05'!$K31+('16-05'!$J31/90)</f>
        <v>2.4444444444444446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5065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73</v>
      </c>
      <c r="D32" s="1"/>
      <c r="E32" s="1"/>
      <c r="F32" s="1"/>
      <c r="G32" s="1"/>
      <c r="H32" s="7" t="s">
        <v>6</v>
      </c>
      <c r="I32" s="2"/>
      <c r="J32" s="8">
        <v>100</v>
      </c>
      <c r="K32" s="9">
        <v>40</v>
      </c>
      <c r="L32" s="10">
        <f>'16-05'!$K32+('16-05'!$J32/90)</f>
        <v>41.111111111111114</v>
      </c>
      <c r="M32" s="3"/>
      <c r="N32" s="12" t="s">
        <v>25</v>
      </c>
      <c r="O32" s="12"/>
      <c r="P32" s="6">
        <f>P28-P30-C28</f>
        <v>4462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75</v>
      </c>
      <c r="L33" s="10">
        <f>'16-05'!$K33+('16-05'!$J33/90)</f>
        <v>75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8"/>
      <c r="K34" s="9">
        <v>-75</v>
      </c>
      <c r="L34" s="10">
        <f>'16-05'!$K34+('16-05'!$J34/90)</f>
        <v>-75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100</v>
      </c>
      <c r="K35" s="9"/>
      <c r="L35" s="10">
        <f>'16-05'!$K35+('16-05'!$J35/90)</f>
        <v>1.1111111111111112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1286</v>
      </c>
      <c r="J36" s="8">
        <v>200</v>
      </c>
      <c r="K36" s="9">
        <v>20</v>
      </c>
      <c r="L36" s="10">
        <f>'16-05'!$K36+('16-05'!$J36/90)</f>
        <v>22.222222222222221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270</v>
      </c>
      <c r="K37" s="9"/>
      <c r="L37" s="10">
        <f>'16-05'!$K37+('16-05'!$J37/90)</f>
        <v>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57</v>
      </c>
      <c r="J38" s="8">
        <v>2000</v>
      </c>
      <c r="K38" s="9"/>
      <c r="L38" s="10">
        <f>'16-05'!$K38+('16-05'!$J38/90)</f>
        <v>22.222222222222221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2" t="s">
        <v>648</v>
      </c>
      <c r="J39" s="8">
        <v>-2000</v>
      </c>
      <c r="K39" s="9"/>
      <c r="L39" s="10">
        <f>'16-05'!$K39+('16-05'!$J39/90)</f>
        <v>-22.222222222222221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1517</v>
      </c>
      <c r="J40" s="8">
        <v>-200</v>
      </c>
      <c r="K40" s="9">
        <v>150</v>
      </c>
      <c r="L40" s="10">
        <f>'16-05'!$K40+('16-05'!$J40/90)</f>
        <v>147.77777777777777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147</v>
      </c>
      <c r="J41" s="8"/>
      <c r="K41" s="9">
        <v>17</v>
      </c>
      <c r="L41" s="10">
        <f>'16-05'!$K41+('16-05'!$J41/90)</f>
        <v>17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100</v>
      </c>
      <c r="K42" s="9"/>
      <c r="L42" s="10">
        <f>'16-05'!$K42+('16-05'!$J42/90)</f>
        <v>1.1111111111111112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90</v>
      </c>
      <c r="J43" s="8">
        <v>-450</v>
      </c>
      <c r="K43" s="9">
        <v>100</v>
      </c>
      <c r="L43" s="10">
        <f>'16-05'!$K43+('16-05'!$J43/90)</f>
        <v>95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553</v>
      </c>
      <c r="J44" s="8">
        <v>90</v>
      </c>
      <c r="K44" s="9">
        <v>10</v>
      </c>
      <c r="L44" s="10">
        <f>'16-05'!$K44+('16-05'!$J44/90)</f>
        <v>11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553</v>
      </c>
      <c r="J45" s="8">
        <v>350</v>
      </c>
      <c r="K45" s="9"/>
      <c r="L45" s="10">
        <f>'16-05'!$K45+('16-05'!$J45/90)</f>
        <v>3.8888888888888888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70</v>
      </c>
      <c r="K46" s="9"/>
      <c r="L46" s="10">
        <f>'16-05'!$K46+('16-05'!$J46/90)</f>
        <v>0.77777777777777779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1518</v>
      </c>
      <c r="J47" s="8">
        <v>230</v>
      </c>
      <c r="K47" s="9"/>
      <c r="L47" s="10">
        <f>'16-05'!$K47+('16-05'!$J47/90)</f>
        <v>2.5555555555555554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100</v>
      </c>
      <c r="K48" s="9"/>
      <c r="L48" s="10">
        <f>'16-05'!$K48+('16-05'!$J48/90)</f>
        <v>1.1111111111111112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-450</v>
      </c>
      <c r="K49" s="9">
        <v>10</v>
      </c>
      <c r="L49" s="10">
        <f>'16-05'!$K49+('16-05'!$J49/90)</f>
        <v>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1231</v>
      </c>
      <c r="J50" s="8">
        <v>-450</v>
      </c>
      <c r="K50" s="9">
        <v>-90</v>
      </c>
      <c r="L50" s="10">
        <f>'16-05'!$K50+('16-05'!$J50/90)</f>
        <v>-95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180</v>
      </c>
      <c r="K51" s="9"/>
      <c r="L51" s="10">
        <f>'16-05'!$K51+('16-05'!$J51/90)</f>
        <v>2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316</v>
      </c>
      <c r="J52" s="8">
        <v>-360</v>
      </c>
      <c r="K52" s="9">
        <v>90</v>
      </c>
      <c r="L52" s="10">
        <f>'16-05'!$K52+('16-05'!$J52/90)</f>
        <v>86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936</v>
      </c>
      <c r="J53" s="8"/>
      <c r="K53" s="9">
        <v>2300</v>
      </c>
      <c r="L53" s="10">
        <f>'16-05'!$K53+('16-05'!$J53/90)</f>
        <v>2300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-675</v>
      </c>
      <c r="K54" s="9">
        <v>10</v>
      </c>
      <c r="L54" s="10">
        <f>'16-05'!$K54+('16-05'!$J54/90)</f>
        <v>2.5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>
        <v>4</v>
      </c>
      <c r="L55" s="10">
        <f>'16-05'!$K55+('16-05'!$J55/90)</f>
        <v>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6</v>
      </c>
      <c r="L56" s="10">
        <f>'16-05'!$K56+('16-05'!$J56/90)</f>
        <v>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1519</v>
      </c>
      <c r="J57" s="8">
        <v>1800</v>
      </c>
      <c r="K57" s="9">
        <v>50</v>
      </c>
      <c r="L57" s="10">
        <f>'16-05'!$K57+('16-05'!$J57/90)</f>
        <v>70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658</v>
      </c>
      <c r="J58" s="8"/>
      <c r="K58" s="9">
        <v>16</v>
      </c>
      <c r="L58" s="10">
        <f>'16-05'!$K58+('16-05'!$J58/90)</f>
        <v>16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1520</v>
      </c>
      <c r="J59" s="8"/>
      <c r="K59" s="9">
        <v>100</v>
      </c>
      <c r="L59" s="10">
        <f>'16-05'!$K59+('16-05'!$J59/90)</f>
        <v>100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-400</v>
      </c>
      <c r="K60" s="9">
        <v>10</v>
      </c>
      <c r="L60" s="10">
        <f>'16-05'!$K60+('16-05'!$J60/90)</f>
        <v>5.5555555555555554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1048</v>
      </c>
      <c r="J61" s="8"/>
      <c r="K61" s="9">
        <v>5</v>
      </c>
      <c r="L61" s="10">
        <f>'16-05'!$K61+('16-05'!$J61/90)</f>
        <v>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1521</v>
      </c>
      <c r="J62" s="8"/>
      <c r="K62" s="9">
        <v>150</v>
      </c>
      <c r="L62" s="10">
        <f>'16-05'!$K62+('16-05'!$J62/90)</f>
        <v>150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1522</v>
      </c>
      <c r="J63" s="8"/>
      <c r="K63" s="9">
        <v>-1000</v>
      </c>
      <c r="L63" s="10">
        <f>'16-05'!$K63+('16-05'!$J63/90)</f>
        <v>-1000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200</v>
      </c>
      <c r="K64" s="9"/>
      <c r="L64" s="10">
        <f>'16-05'!$K64+('16-05'!$J64/90)</f>
        <v>2.2222222222222223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592</v>
      </c>
      <c r="J65" s="35">
        <v>100</v>
      </c>
      <c r="K65" s="36">
        <v>905</v>
      </c>
      <c r="L65" s="37">
        <f>'16-05'!$K65+('16-05'!$J65/90)</f>
        <v>906.11111111111109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1048</v>
      </c>
      <c r="J66" s="38"/>
      <c r="K66" s="39">
        <v>-5</v>
      </c>
      <c r="L66" s="37">
        <f>'16-05'!$K66+('16-05'!$J66/90)</f>
        <v>-5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180</v>
      </c>
      <c r="K67" s="36"/>
      <c r="L67" s="37">
        <f>'16-05'!$K67+('16-05'!$J67/90)</f>
        <v>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161</v>
      </c>
      <c r="J68" s="38"/>
      <c r="K68" s="39">
        <v>14</v>
      </c>
      <c r="L68" s="37">
        <f>'16-05'!$K68+('16-05'!$J68/90)</f>
        <v>14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159</v>
      </c>
      <c r="J69" s="35">
        <v>-300</v>
      </c>
      <c r="K69" s="36">
        <v>10</v>
      </c>
      <c r="L69" s="37">
        <f>'16-05'!$K69+('16-05'!$J69/90)</f>
        <v>6.6666666666666661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673</v>
      </c>
      <c r="J70" s="35">
        <v>300</v>
      </c>
      <c r="K70" s="36"/>
      <c r="L70" s="37">
        <f>'16-05'!$K70+('16-05'!$J70/90)</f>
        <v>3.3333333333333335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1523</v>
      </c>
      <c r="J71" s="8">
        <v>-350</v>
      </c>
      <c r="K71" s="9">
        <v>5</v>
      </c>
      <c r="L71" s="10">
        <f>'16-05'!$K71+('16-05'!$J71/90)</f>
        <v>1.1111111111111112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1524</v>
      </c>
      <c r="J72" s="8"/>
      <c r="K72" s="9">
        <v>80</v>
      </c>
      <c r="L72" s="10">
        <f>'16-05'!$K72+('16-05'!$J72/90)</f>
        <v>80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237</v>
      </c>
      <c r="J73" s="8">
        <v>30</v>
      </c>
      <c r="K73" s="9"/>
      <c r="L73" s="10">
        <f>'16-05'!$K73+('16-05'!$J73/90)</f>
        <v>0.33333333333333331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103</v>
      </c>
      <c r="J74" s="8">
        <v>-700</v>
      </c>
      <c r="K74" s="9">
        <v>20</v>
      </c>
      <c r="L74" s="10">
        <f>'16-05'!$K74+('16-05'!$J74/90)</f>
        <v>12.222222222222221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400</v>
      </c>
      <c r="K75" s="9"/>
      <c r="L75" s="10">
        <f>'16-05'!$K75+('16-05'!$J75/90)</f>
        <v>4.4444444444444446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1525</v>
      </c>
      <c r="J76" s="8">
        <v>340</v>
      </c>
      <c r="K76" s="9"/>
      <c r="L76" s="10">
        <f>'16-05'!$K76+('16-05'!$J76/90)</f>
        <v>3.7777777777777777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759</v>
      </c>
      <c r="J77" s="8"/>
      <c r="K77" s="9">
        <v>2</v>
      </c>
      <c r="L77" s="10">
        <f>'16-05'!$K77+('16-05'!$J77/90)</f>
        <v>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62</v>
      </c>
      <c r="J78" s="8">
        <v>70</v>
      </c>
      <c r="K78" s="9"/>
      <c r="L78" s="10">
        <f>'16-05'!$K78+('16-05'!$J78/90)</f>
        <v>0.77777777777777779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77</v>
      </c>
      <c r="J79" s="8">
        <v>300</v>
      </c>
      <c r="K79" s="9"/>
      <c r="L79" s="10">
        <f>'16-05'!$K79+('16-05'!$J79/90)</f>
        <v>3.3333333333333335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171</v>
      </c>
      <c r="J80" s="8"/>
      <c r="K80" s="9">
        <v>35</v>
      </c>
      <c r="L80" s="10">
        <f>'16-05'!$K80+('16-05'!$J80/90)</f>
        <v>35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95</v>
      </c>
      <c r="J81" s="8"/>
      <c r="K81" s="9">
        <v>337</v>
      </c>
      <c r="L81" s="10">
        <f>'16-05'!$K81+('16-05'!$J81/90)</f>
        <v>337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40</v>
      </c>
      <c r="I82" s="2" t="s">
        <v>95</v>
      </c>
      <c r="J82" s="8"/>
      <c r="K82" s="9">
        <v>-337</v>
      </c>
      <c r="L82" s="10">
        <f>'16-05'!$K82+('16-05'!$J82/90)</f>
        <v>-337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95</v>
      </c>
      <c r="J83" s="8"/>
      <c r="K83" s="9">
        <v>40</v>
      </c>
      <c r="L83" s="10">
        <f>'16-05'!$K83+('16-05'!$J83/90)</f>
        <v>40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95</v>
      </c>
      <c r="J84" s="8"/>
      <c r="K84" s="9">
        <v>-40</v>
      </c>
      <c r="L84" s="10">
        <f>'16-05'!$K84+('16-05'!$J84/90)</f>
        <v>-40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1053</v>
      </c>
      <c r="J85" s="8">
        <v>50</v>
      </c>
      <c r="K85" s="9"/>
      <c r="L85" s="10">
        <f>'16-05'!$K85+('16-05'!$J85/90)</f>
        <v>0.55555555555555558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295</v>
      </c>
      <c r="J86" s="8"/>
      <c r="K86" s="9">
        <v>60</v>
      </c>
      <c r="L86" s="10">
        <f>'16-05'!$K86+('16-05'!$J86/90)</f>
        <v>60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232</v>
      </c>
      <c r="J87" s="8">
        <v>150</v>
      </c>
      <c r="K87" s="9"/>
      <c r="L87" s="10">
        <f>'16-05'!$K87+('16-05'!$J87/90)</f>
        <v>1.6666666666666667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'16-05'!$K88+('16-05'!$J88/90)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110</v>
      </c>
      <c r="L89" s="10">
        <f>'16-05'!$K89+('16-05'!$J89/90)</f>
        <v>110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1472</v>
      </c>
      <c r="J90" s="8">
        <v>-225</v>
      </c>
      <c r="K90" s="9">
        <v>10</v>
      </c>
      <c r="L90" s="10">
        <f>'16-05'!$K90+('16-05'!$J90/90)</f>
        <v>7.5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76</v>
      </c>
      <c r="J91" s="8">
        <v>-270</v>
      </c>
      <c r="K91" s="9">
        <v>5</v>
      </c>
      <c r="L91" s="10">
        <f>'16-05'!$K91+('16-05'!$J91/90)</f>
        <v>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90</v>
      </c>
      <c r="K92" s="9"/>
      <c r="L92" s="10">
        <f>'16-05'!$K92+('16-05'!$J92/90)</f>
        <v>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190</v>
      </c>
      <c r="J93" s="8"/>
      <c r="K93" s="9">
        <v>10</v>
      </c>
      <c r="L93" s="10">
        <f>'16-05'!$K93+('16-05'!$J93/90)</f>
        <v>10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1527</v>
      </c>
      <c r="J94" s="8">
        <v>100</v>
      </c>
      <c r="K94" s="9"/>
      <c r="L94" s="10">
        <f>'16-05'!$K94+('16-05'!$J94/90)</f>
        <v>1.1111111111111112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1528</v>
      </c>
      <c r="J95" s="8">
        <v>300</v>
      </c>
      <c r="K95" s="9"/>
      <c r="L95" s="10">
        <f>'16-05'!$K95+('16-05'!$J95/90)</f>
        <v>3.3333333333333335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1529</v>
      </c>
      <c r="J96" s="8"/>
      <c r="K96" s="9">
        <v>191</v>
      </c>
      <c r="L96" s="10">
        <f>'16-05'!$K96+('16-05'!$J96/90)</f>
        <v>191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1530</v>
      </c>
      <c r="J97" s="8">
        <v>60</v>
      </c>
      <c r="K97" s="9"/>
      <c r="L97" s="10">
        <f>'16-05'!$K97+('16-05'!$J97/90)</f>
        <v>0.66666666666666663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130</v>
      </c>
      <c r="K98" s="9"/>
      <c r="L98" s="10">
        <f>'16-05'!$K98+('16-05'!$J98/90)</f>
        <v>1.4444444444444444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603</v>
      </c>
      <c r="J99" s="8">
        <v>400</v>
      </c>
      <c r="K99" s="9"/>
      <c r="L99" s="10">
        <f>'16-05'!$K99+('16-05'!$J99/90)</f>
        <v>4.4444444444444446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-110</v>
      </c>
      <c r="K100" s="9">
        <v>5</v>
      </c>
      <c r="L100" s="10">
        <f>'16-05'!$K100+('16-05'!$J100/90)</f>
        <v>3.7777777777777777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1531</v>
      </c>
      <c r="J101" s="8">
        <v>100</v>
      </c>
      <c r="K101" s="9"/>
      <c r="L101" s="10">
        <f>'16-05'!$K101+('16-05'!$J101/90)</f>
        <v>1.1111111111111112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-50</v>
      </c>
      <c r="K102" s="9">
        <v>7</v>
      </c>
      <c r="L102" s="10">
        <f>'16-05'!$K102+('16-05'!$J102/90)</f>
        <v>6.4444444444444446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-350</v>
      </c>
      <c r="K103" s="9">
        <v>5</v>
      </c>
      <c r="L103" s="10">
        <f>'16-05'!$K103+('16-05'!$J103/90)</f>
        <v>1.1111111111111112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457</v>
      </c>
      <c r="J104" s="8"/>
      <c r="K104" s="9">
        <v>19</v>
      </c>
      <c r="L104" s="10">
        <f>'16-05'!$K104+('16-05'!$J104/90)</f>
        <v>19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180</v>
      </c>
      <c r="K105" s="9">
        <v>10</v>
      </c>
      <c r="L105" s="10">
        <f>'16-05'!$K105+('16-05'!$J105/90)</f>
        <v>12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292</v>
      </c>
      <c r="J106" s="8"/>
      <c r="K106" s="9">
        <v>200</v>
      </c>
      <c r="L106" s="10">
        <f>'16-05'!$K106+('16-05'!$J106/90)</f>
        <v>200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6</v>
      </c>
      <c r="L107" s="10">
        <f>'16-05'!$K107+('16-05'!$J107/90)</f>
        <v>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141</v>
      </c>
      <c r="J108" s="8">
        <v>200</v>
      </c>
      <c r="K108" s="9">
        <v>10</v>
      </c>
      <c r="L108" s="10">
        <f>'16-05'!$K108+('16-05'!$J108/90)</f>
        <v>12.222222222222221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140</v>
      </c>
      <c r="K109" s="9"/>
      <c r="L109" s="10">
        <f>'16-05'!$K109+('16-05'!$J109/90)</f>
        <v>1.5555555555555556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1532</v>
      </c>
      <c r="J110" s="8">
        <v>270</v>
      </c>
      <c r="K110" s="9">
        <v>50</v>
      </c>
      <c r="L110" s="10">
        <f>'16-05'!$K110+('16-05'!$J110/90)</f>
        <v>53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100</v>
      </c>
      <c r="K111" s="9"/>
      <c r="L111" s="10">
        <f>'16-05'!$K111+('16-05'!$J111/90)</f>
        <v>1.1111111111111112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-50</v>
      </c>
      <c r="K112" s="9">
        <v>10</v>
      </c>
      <c r="L112" s="10">
        <f>'16-05'!$K112+('16-05'!$J112/90)</f>
        <v>9.4444444444444446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530</v>
      </c>
      <c r="L113" s="10">
        <f>'16-05'!$K113+('16-05'!$J113/90)</f>
        <v>530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1533</v>
      </c>
      <c r="J114" s="8">
        <v>100</v>
      </c>
      <c r="K114" s="9">
        <v>70</v>
      </c>
      <c r="L114" s="10">
        <f>'16-05'!$K114+('16-05'!$J114/90)</f>
        <v>71.111111111111114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1534</v>
      </c>
      <c r="J115" s="8">
        <v>225</v>
      </c>
      <c r="K115" s="9"/>
      <c r="L115" s="10">
        <f>'16-05'!$K115+('16-05'!$J115/90)</f>
        <v>2.5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1535</v>
      </c>
      <c r="J116" s="8">
        <v>700</v>
      </c>
      <c r="K116" s="9"/>
      <c r="L116" s="10">
        <f>'16-05'!$K116+('16-05'!$J116/90)</f>
        <v>7.7777777777777777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1533</v>
      </c>
      <c r="J117" s="8">
        <v>100</v>
      </c>
      <c r="K117" s="9">
        <v>10</v>
      </c>
      <c r="L117" s="10">
        <f>'16-05'!$K117+('16-05'!$J117/90)</f>
        <v>11.111111111111111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55</v>
      </c>
      <c r="L118" s="10">
        <f>'16-05'!$K118+('16-05'!$J118/90)</f>
        <v>55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65</v>
      </c>
      <c r="L119" s="10">
        <f>'16-05'!$K119+('16-05'!$J119/90)</f>
        <v>65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1536</v>
      </c>
      <c r="J120" s="8">
        <v>190</v>
      </c>
      <c r="K120" s="9"/>
      <c r="L120" s="10">
        <f>'16-05'!$K120+('16-05'!$J120/90)</f>
        <v>2.1111111111111112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80</v>
      </c>
      <c r="K121" s="9"/>
      <c r="L121" s="10">
        <f>'16-05'!$K121+('16-05'!$J121/90)</f>
        <v>0.88888888888888884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694</v>
      </c>
      <c r="J122" s="8">
        <v>-250</v>
      </c>
      <c r="K122" s="9">
        <v>10</v>
      </c>
      <c r="L122" s="10">
        <f>'16-05'!$K122+('16-05'!$J122/90)</f>
        <v>7.2222222222222223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1537</v>
      </c>
      <c r="J123" s="8"/>
      <c r="K123" s="9">
        <v>10</v>
      </c>
      <c r="L123" s="10">
        <f>'16-05'!$K123+('16-05'!$J123/90)</f>
        <v>10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-22</v>
      </c>
      <c r="L124" s="10">
        <f>'16-05'!$K124+('16-05'!$J124/90)</f>
        <v>-22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30</v>
      </c>
      <c r="L125" s="10">
        <f>'16-05'!$K125+('16-05'!$J125/90)</f>
        <v>30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666</v>
      </c>
      <c r="J126" s="8">
        <v>300</v>
      </c>
      <c r="K126" s="9"/>
      <c r="L126" s="10">
        <f>'16-05'!$K126+('16-05'!$J126/90)</f>
        <v>3.3333333333333335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230</v>
      </c>
      <c r="K127" s="9"/>
      <c r="L127" s="10">
        <f>'16-05'!$K127+('16-05'!$J127/90)</f>
        <v>2.5555555555555554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1538</v>
      </c>
      <c r="J128" s="8"/>
      <c r="K128" s="9">
        <v>5</v>
      </c>
      <c r="L128" s="10">
        <f>'16-05'!$K128+('16-05'!$J128/90)</f>
        <v>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123</v>
      </c>
      <c r="J129" s="8">
        <v>-360</v>
      </c>
      <c r="K129" s="9">
        <v>10</v>
      </c>
      <c r="L129" s="10">
        <f>'16-05'!$K129+('16-05'!$J129/90)</f>
        <v>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4</v>
      </c>
      <c r="L130" s="10">
        <f>'16-05'!$K130+('16-05'!$J130/90)</f>
        <v>4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56</v>
      </c>
      <c r="J131" s="8">
        <v>-110</v>
      </c>
      <c r="K131" s="9">
        <v>53</v>
      </c>
      <c r="L131" s="10">
        <f>'16-05'!$K131+('16-05'!$J131/90)</f>
        <v>51.777777777777779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200</v>
      </c>
      <c r="K132" s="9"/>
      <c r="L132" s="10">
        <f>'16-05'!$K132+('16-05'!$J132/90)</f>
        <v>2.2222222222222223</v>
      </c>
      <c r="M132" s="3"/>
      <c r="N132" s="9" t="s">
        <v>118</v>
      </c>
      <c r="O132" s="9"/>
      <c r="P132" s="6">
        <v>6182</v>
      </c>
      <c r="Q132" s="9"/>
      <c r="R132" s="9"/>
      <c r="S132" s="17">
        <v>7620</v>
      </c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75</v>
      </c>
      <c r="J133" s="8"/>
      <c r="K133" s="9">
        <v>31</v>
      </c>
      <c r="L133" s="10">
        <f>'16-05'!$K133+('16-05'!$J133/90)</f>
        <v>31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123</v>
      </c>
      <c r="J134" s="8">
        <v>-225</v>
      </c>
      <c r="K134" s="9">
        <v>10</v>
      </c>
      <c r="L134" s="10">
        <f>'16-05'!$K134+('16-05'!$J134/90)</f>
        <v>7.5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412</v>
      </c>
      <c r="J135" s="8"/>
      <c r="K135" s="9">
        <v>4</v>
      </c>
      <c r="L135" s="10">
        <f>'16-05'!$K135+('16-05'!$J135/90)</f>
        <v>4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666</v>
      </c>
      <c r="J136" s="8">
        <v>220</v>
      </c>
      <c r="K136" s="9"/>
      <c r="L136" s="10">
        <f>'16-05'!$K136+('16-05'!$J136/90)</f>
        <v>2.4444444444444446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95</v>
      </c>
      <c r="J137" s="8"/>
      <c r="K137" s="9">
        <v>200</v>
      </c>
      <c r="L137" s="10">
        <f>'16-05'!$K137+('16-05'!$J137/90)</f>
        <v>200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95</v>
      </c>
      <c r="J138" s="8"/>
      <c r="K138" s="9">
        <v>-200</v>
      </c>
      <c r="L138" s="10">
        <f>'16-05'!$K138+('16-05'!$J138/90)</f>
        <v>-200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 t="s">
        <v>95</v>
      </c>
      <c r="J139" s="8">
        <v>800</v>
      </c>
      <c r="K139" s="9"/>
      <c r="L139" s="10">
        <f>'16-05'!$K139+('16-05'!$J139/90)</f>
        <v>8.8888888888888893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95</v>
      </c>
      <c r="J140" s="8">
        <v>500</v>
      </c>
      <c r="K140" s="9"/>
      <c r="L140" s="10">
        <f>'16-05'!$K140+('16-05'!$J140/90)</f>
        <v>5.5555555555555554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40</v>
      </c>
      <c r="I141" s="2" t="s">
        <v>95</v>
      </c>
      <c r="J141" s="8">
        <v>-1300</v>
      </c>
      <c r="K141" s="9"/>
      <c r="L141" s="10">
        <f>'16-05'!$K141+('16-05'!$J141/90)</f>
        <v>-14.444444444444445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95</v>
      </c>
      <c r="J142" s="8"/>
      <c r="K142" s="9">
        <v>789</v>
      </c>
      <c r="L142" s="10">
        <f>'16-05'!$K142+('16-05'!$J142/90)</f>
        <v>789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40</v>
      </c>
      <c r="I143" s="2" t="s">
        <v>95</v>
      </c>
      <c r="J143" s="8"/>
      <c r="K143" s="9">
        <v>-789</v>
      </c>
      <c r="L143" s="10">
        <f>'16-05'!$K143+('16-05'!$J143/90)</f>
        <v>-789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-720</v>
      </c>
      <c r="K144" s="9">
        <v>10</v>
      </c>
      <c r="L144" s="10">
        <f>'16-05'!$K144+('16-05'!$J144/90)</f>
        <v>2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164</v>
      </c>
      <c r="J145" s="8">
        <v>-200</v>
      </c>
      <c r="K145" s="9">
        <v>20</v>
      </c>
      <c r="L145" s="10">
        <f>'16-05'!$K145+('16-05'!$J145/90)</f>
        <v>17.777777777777779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180</v>
      </c>
      <c r="K146" s="9"/>
      <c r="L146" s="10">
        <f>'16-05'!$K146+('16-05'!$J146/90)</f>
        <v>2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>
        <v>25</v>
      </c>
      <c r="L147" s="10">
        <f>'16-05'!$K147+('16-05'!$J147/90)</f>
        <v>25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 t="s">
        <v>847</v>
      </c>
      <c r="J148" s="8"/>
      <c r="K148" s="9">
        <v>150</v>
      </c>
      <c r="L148" s="10">
        <f>'16-05'!$K148+('16-05'!$J148/90)</f>
        <v>150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180</v>
      </c>
      <c r="K149" s="9"/>
      <c r="L149" s="10">
        <f>'16-05'!$K149+('16-05'!$J149/90)</f>
        <v>2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 t="s">
        <v>1272</v>
      </c>
      <c r="J150" s="8"/>
      <c r="K150" s="9">
        <v>20</v>
      </c>
      <c r="L150" s="10">
        <f>'16-05'!$K150+('16-05'!$J150/90)</f>
        <v>20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200</v>
      </c>
      <c r="K151" s="9"/>
      <c r="L151" s="10">
        <f>'16-05'!$K151+('16-05'!$J151/90)</f>
        <v>2.2222222222222223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 t="s">
        <v>1539</v>
      </c>
      <c r="J152" s="8"/>
      <c r="K152" s="9">
        <v>200</v>
      </c>
      <c r="L152" s="10">
        <f>'16-05'!$K152+('16-05'!$J152/90)</f>
        <v>200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 t="s">
        <v>323</v>
      </c>
      <c r="J153" s="8">
        <v>400</v>
      </c>
      <c r="K153" s="9"/>
      <c r="L153" s="10">
        <f>'16-05'!$K153+('16-05'!$J153/90)</f>
        <v>4.4444444444444446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40</v>
      </c>
      <c r="I154" s="2" t="s">
        <v>95</v>
      </c>
      <c r="J154" s="8">
        <v>-5000</v>
      </c>
      <c r="K154" s="9">
        <v>-5000</v>
      </c>
      <c r="L154" s="10">
        <f>'16-05'!$K154+('16-05'!$J154/90)</f>
        <v>-5055.5555555555557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>
        <v>34</v>
      </c>
      <c r="L155" s="10">
        <f>'16-05'!$K155+('16-05'!$J155/90)</f>
        <v>34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>
        <v>-100</v>
      </c>
      <c r="K156" s="9">
        <v>34</v>
      </c>
      <c r="L156" s="10">
        <f>'16-05'!$K156+('16-05'!$J156/90)</f>
        <v>32.888888888888886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40</v>
      </c>
      <c r="I157" s="2" t="s">
        <v>57</v>
      </c>
      <c r="J157" s="8"/>
      <c r="K157" s="9">
        <v>1150</v>
      </c>
      <c r="L157" s="10">
        <f>'16-05'!$K157+('16-05'!$J157/90)</f>
        <v>1150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28</v>
      </c>
      <c r="I158" s="2" t="s">
        <v>767</v>
      </c>
      <c r="J158" s="8"/>
      <c r="K158" s="9">
        <v>-1150</v>
      </c>
      <c r="L158" s="10">
        <f>'16-05'!$K158+('16-05'!$J158/90)</f>
        <v>-1150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/>
      <c r="K159" s="9"/>
      <c r="L159" s="10">
        <f>'16-05'!$K159+('16-05'!$J159/90)</f>
        <v>0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/>
      <c r="K160" s="9"/>
      <c r="L160" s="10">
        <f>'16-05'!$K160+('16-05'!$J160/90)</f>
        <v>0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0" xr:uid="{4AAC30B8-2BEC-4489-8F86-7D741E72AA5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F413-6E9A-4950-A291-AFE311803826}">
  <sheetPr codeName="Sheet44">
    <pageSetUpPr fitToPage="1"/>
  </sheetPr>
  <dimension ref="A1:Z142"/>
  <sheetViews>
    <sheetView rightToLeft="1" topLeftCell="A130" workbookViewId="0">
      <selection activeCell="I139" sqref="I13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-760</v>
      </c>
      <c r="K1" s="3">
        <f t="shared" si="0"/>
        <v>140</v>
      </c>
      <c r="L1" s="3">
        <f t="shared" si="0"/>
        <v>131.55555555555554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1541</v>
      </c>
      <c r="J3" s="8">
        <v>-180</v>
      </c>
      <c r="K3" s="9">
        <v>10</v>
      </c>
      <c r="L3" s="10">
        <f t="shared" ref="L3:L18" si="1">K3+(J3/90)</f>
        <v>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1351</v>
      </c>
      <c r="J5" s="8">
        <v>-100</v>
      </c>
      <c r="K5" s="9">
        <v>15</v>
      </c>
      <c r="L5" s="10">
        <f t="shared" si="1"/>
        <v>13.888888888888889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1542</v>
      </c>
      <c r="J6" s="8">
        <v>-180</v>
      </c>
      <c r="K6" s="9">
        <v>10</v>
      </c>
      <c r="L6" s="10">
        <f t="shared" si="1"/>
        <v>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62</v>
      </c>
      <c r="J7" s="8">
        <v>-100</v>
      </c>
      <c r="K7" s="9">
        <v>75</v>
      </c>
      <c r="L7" s="10">
        <f t="shared" si="1"/>
        <v>73.888888888888886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56</v>
      </c>
      <c r="J8" s="8">
        <v>100</v>
      </c>
      <c r="K8" s="9">
        <v>30</v>
      </c>
      <c r="L8" s="10">
        <f t="shared" si="1"/>
        <v>31.111111111111111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1546</v>
      </c>
      <c r="J9" s="8"/>
      <c r="K9" s="9">
        <v>300</v>
      </c>
      <c r="L9" s="10">
        <f t="shared" si="1"/>
        <v>300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95</v>
      </c>
      <c r="J10" s="8"/>
      <c r="K10" s="9">
        <v>-300</v>
      </c>
      <c r="L10" s="10">
        <f t="shared" si="1"/>
        <v>-300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1514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SUM('18-05'!$J$22:$J$142)</f>
        <v>490</v>
      </c>
      <c r="K20" s="3">
        <f>SUM('18-05'!$K$22:$K$142)</f>
        <v>-213</v>
      </c>
      <c r="L20" s="3">
        <f>SUM('18-05'!$L$22:$L$142)</f>
        <v>-207.55555555555586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39</v>
      </c>
      <c r="F22" s="16">
        <f t="shared" ref="F22:F26" si="3">D22*E22</f>
        <v>195</v>
      </c>
      <c r="G22" s="7"/>
      <c r="H22" s="7" t="s">
        <v>6</v>
      </c>
      <c r="I22" s="2" t="s">
        <v>1298</v>
      </c>
      <c r="J22" s="8">
        <v>50</v>
      </c>
      <c r="K22" s="9"/>
      <c r="L22" s="10">
        <f>'18-05'!$K22+('18-05'!$J22/90)</f>
        <v>0.55555555555555558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12</v>
      </c>
      <c r="S22" s="16">
        <f t="shared" ref="S22:S26" si="5">Q22*R22</f>
        <v>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12</v>
      </c>
      <c r="F23" s="16">
        <f t="shared" si="3"/>
        <v>120</v>
      </c>
      <c r="G23" s="7"/>
      <c r="H23" s="7" t="s">
        <v>6</v>
      </c>
      <c r="I23" s="2" t="s">
        <v>1341</v>
      </c>
      <c r="J23" s="8"/>
      <c r="K23" s="9">
        <v>75</v>
      </c>
      <c r="L23" s="10">
        <f>'18-05'!$K23+('18-05'!$J23/90)</f>
        <v>75</v>
      </c>
      <c r="M23" s="3"/>
      <c r="N23" s="13">
        <v>5</v>
      </c>
      <c r="O23" s="1">
        <v>11</v>
      </c>
      <c r="P23" s="14">
        <f t="shared" si="4"/>
        <v>55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111</v>
      </c>
      <c r="C24" s="14">
        <f t="shared" si="2"/>
        <v>1110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2" t="s">
        <v>1354</v>
      </c>
      <c r="J24" s="8"/>
      <c r="K24" s="9">
        <v>60</v>
      </c>
      <c r="L24" s="10">
        <f>'18-05'!$K24+('18-05'!$J24/90)</f>
        <v>60</v>
      </c>
      <c r="M24" s="3"/>
      <c r="N24" s="13">
        <v>10</v>
      </c>
      <c r="O24" s="1">
        <v>117</v>
      </c>
      <c r="P24" s="14">
        <f t="shared" si="4"/>
        <v>1170</v>
      </c>
      <c r="Q24" s="15">
        <v>20</v>
      </c>
      <c r="R24" s="1">
        <v>7</v>
      </c>
      <c r="S24" s="16">
        <f t="shared" si="5"/>
        <v>140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19</v>
      </c>
      <c r="C25" s="14">
        <f t="shared" si="2"/>
        <v>380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1543</v>
      </c>
      <c r="J25" s="8">
        <v>-270</v>
      </c>
      <c r="K25" s="9">
        <v>55</v>
      </c>
      <c r="L25" s="10">
        <f>'18-05'!$K25+('18-05'!$J25/90)</f>
        <v>52</v>
      </c>
      <c r="M25" s="3"/>
      <c r="N25" s="13">
        <v>20</v>
      </c>
      <c r="O25" s="1">
        <v>21</v>
      </c>
      <c r="P25" s="14">
        <f t="shared" si="4"/>
        <v>420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5</v>
      </c>
      <c r="C26" s="14">
        <f t="shared" si="2"/>
        <v>250</v>
      </c>
      <c r="D26" s="15">
        <v>100</v>
      </c>
      <c r="E26" s="1">
        <v>14</v>
      </c>
      <c r="F26" s="16">
        <f t="shared" si="3"/>
        <v>1400</v>
      </c>
      <c r="G26" s="7"/>
      <c r="H26" s="7" t="s">
        <v>6</v>
      </c>
      <c r="I26" s="2" t="s">
        <v>1543</v>
      </c>
      <c r="J26" s="8">
        <v>200</v>
      </c>
      <c r="K26" s="9">
        <v>22</v>
      </c>
      <c r="L26" s="10">
        <f>'18-05'!$K26+('18-05'!$J26/90)</f>
        <v>24.222222222222221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16</v>
      </c>
      <c r="S26" s="16">
        <f t="shared" si="5"/>
        <v>1600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1795</v>
      </c>
      <c r="G27" s="7"/>
      <c r="H27" s="7" t="s">
        <v>6</v>
      </c>
      <c r="I27" s="2" t="s">
        <v>409</v>
      </c>
      <c r="J27" s="8">
        <v>200</v>
      </c>
      <c r="K27" s="9">
        <v>40</v>
      </c>
      <c r="L27" s="10">
        <f>'18-05'!$K27+('18-05'!$J27/90)</f>
        <v>42.222222222222221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1850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1860</v>
      </c>
      <c r="D28" s="1"/>
      <c r="E28" s="1"/>
      <c r="F28" s="1"/>
      <c r="G28" s="1"/>
      <c r="H28" s="7" t="s">
        <v>6</v>
      </c>
      <c r="I28" s="2"/>
      <c r="J28" s="8">
        <v>-720</v>
      </c>
      <c r="K28" s="9">
        <v>30</v>
      </c>
      <c r="L28" s="10">
        <f>'18-05'!$K28+('18-05'!$J28/90)</f>
        <v>22</v>
      </c>
      <c r="M28" s="3"/>
      <c r="N28" s="12" t="s">
        <v>11</v>
      </c>
      <c r="O28" s="12"/>
      <c r="P28" s="6">
        <f>SUM(P22:P27)</f>
        <v>1647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-4380</v>
      </c>
      <c r="G29" s="1"/>
      <c r="H29" s="7" t="s">
        <v>6</v>
      </c>
      <c r="I29" s="2"/>
      <c r="J29" s="8"/>
      <c r="K29" s="9">
        <v>-5</v>
      </c>
      <c r="L29" s="10">
        <f>'18-05'!$K29+('18-05'!$J29/90)</f>
        <v>-5</v>
      </c>
      <c r="M29" s="3"/>
      <c r="N29" s="1"/>
      <c r="O29" s="1"/>
      <c r="P29" s="18"/>
      <c r="Q29" s="237" t="s">
        <v>21</v>
      </c>
      <c r="R29" s="238"/>
      <c r="S29" s="17">
        <f>SUM('18-05'!$J$22:$J$142)</f>
        <v>490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-510</v>
      </c>
      <c r="D30" s="1"/>
      <c r="E30" s="1"/>
      <c r="F30" s="8"/>
      <c r="G30" s="1"/>
      <c r="H30" s="7" t="s">
        <v>28</v>
      </c>
      <c r="I30" s="2" t="s">
        <v>1544</v>
      </c>
      <c r="J30" s="8"/>
      <c r="K30" s="9">
        <v>-20</v>
      </c>
      <c r="L30" s="10">
        <f>'18-05'!$K30+('18-05'!$J30/90)</f>
        <v>-20</v>
      </c>
      <c r="M30" s="3"/>
      <c r="N30" s="237" t="s">
        <v>23</v>
      </c>
      <c r="O30" s="238"/>
      <c r="P30" s="6">
        <f>SUM('18-05'!$K$22:$K$142)</f>
        <v>-213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637</v>
      </c>
      <c r="J31" s="8"/>
      <c r="K31" s="9">
        <v>1000</v>
      </c>
      <c r="L31" s="10">
        <f>'18-05'!$K31+('18-05'!$J31/90)</f>
        <v>1000</v>
      </c>
      <c r="M31" s="3"/>
      <c r="N31" s="1"/>
      <c r="O31" s="1"/>
      <c r="P31" s="18"/>
      <c r="Q31" s="12" t="s">
        <v>25</v>
      </c>
      <c r="R31" s="12"/>
      <c r="S31" s="17">
        <f>S27-S29-F27</f>
        <v>-435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95</v>
      </c>
      <c r="J32" s="8"/>
      <c r="K32" s="9">
        <v>-1000</v>
      </c>
      <c r="L32" s="10">
        <f>'18-05'!$K32+('18-05'!$J32/90)</f>
        <v>-1000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350</v>
      </c>
      <c r="K33" s="9"/>
      <c r="L33" s="10">
        <f>'18-05'!$K33+('18-05'!$J33/90)</f>
        <v>3.8888888888888888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1545</v>
      </c>
      <c r="J34" s="8"/>
      <c r="K34" s="9">
        <v>5</v>
      </c>
      <c r="L34" s="10">
        <f>'18-05'!$K34+('18-05'!$J34/90)</f>
        <v>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180</v>
      </c>
      <c r="K35" s="9"/>
      <c r="L35" s="10">
        <f>'18-05'!$K35+('18-05'!$J35/90)</f>
        <v>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2" t="s">
        <v>57</v>
      </c>
      <c r="J36" s="8">
        <v>105</v>
      </c>
      <c r="K36" s="9"/>
      <c r="L36" s="10">
        <f>'18-05'!$K36+('18-05'!$J36/90)</f>
        <v>1.1666666666666667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788</v>
      </c>
      <c r="J37" s="8">
        <v>220</v>
      </c>
      <c r="K37" s="9"/>
      <c r="L37" s="10">
        <f>'18-05'!$K37+('18-05'!$J37/90)</f>
        <v>2.4444444444444446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67</v>
      </c>
      <c r="J38" s="8">
        <v>220</v>
      </c>
      <c r="K38" s="9"/>
      <c r="L38" s="10">
        <f>'18-05'!$K38+('18-05'!$J38/90)</f>
        <v>2.4444444444444446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1547</v>
      </c>
      <c r="J39" s="8">
        <v>130</v>
      </c>
      <c r="K39" s="9"/>
      <c r="L39" s="10">
        <f>'18-05'!$K39+('18-05'!$J39/90)</f>
        <v>1.4444444444444444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9</v>
      </c>
      <c r="L40" s="10">
        <f>'18-05'!$K40+('18-05'!$J40/90)</f>
        <v>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70</v>
      </c>
      <c r="K41" s="9"/>
      <c r="L41" s="10">
        <f>'18-05'!$K41+('18-05'!$J41/90)</f>
        <v>0.77777777777777779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1548</v>
      </c>
      <c r="J42" s="8">
        <v>-150</v>
      </c>
      <c r="K42" s="9">
        <v>5</v>
      </c>
      <c r="L42" s="10">
        <f>'18-05'!$K42+('18-05'!$J42/90)</f>
        <v>3.333333333333333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833</v>
      </c>
      <c r="J43" s="8"/>
      <c r="K43" s="9">
        <v>40</v>
      </c>
      <c r="L43" s="10">
        <f>'18-05'!$K43+('18-05'!$J43/90)</f>
        <v>40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1549</v>
      </c>
      <c r="J44" s="8"/>
      <c r="K44" s="9">
        <v>-75</v>
      </c>
      <c r="L44" s="10">
        <f>'18-05'!$K44+('18-05'!$J44/90)</f>
        <v>-75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1550</v>
      </c>
      <c r="J45" s="8"/>
      <c r="K45" s="9">
        <v>-25</v>
      </c>
      <c r="L45" s="10">
        <f>'18-05'!$K45+('18-05'!$J45/90)</f>
        <v>-25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39</v>
      </c>
      <c r="J46" s="8">
        <v>300</v>
      </c>
      <c r="K46" s="9">
        <v>10</v>
      </c>
      <c r="L46" s="10">
        <f>'18-05'!$K46+('18-05'!$J46/90)</f>
        <v>13.333333333333334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275</v>
      </c>
      <c r="J47" s="8">
        <v>-100</v>
      </c>
      <c r="K47" s="9">
        <v>9</v>
      </c>
      <c r="L47" s="10">
        <f>'18-05'!$K47+('18-05'!$J47/90)</f>
        <v>7.8888888888888893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1311</v>
      </c>
      <c r="J48" s="8"/>
      <c r="K48" s="9">
        <v>-565</v>
      </c>
      <c r="L48" s="10">
        <f>'18-05'!$K48+('18-05'!$J48/90)</f>
        <v>-565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550</v>
      </c>
      <c r="K49" s="9"/>
      <c r="L49" s="10">
        <f>'18-05'!$K49+('18-05'!$J49/90)</f>
        <v>6.1111111111111107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95</v>
      </c>
      <c r="J50" s="8"/>
      <c r="K50" s="9">
        <v>57</v>
      </c>
      <c r="L50" s="10">
        <f>'18-05'!$K50+('18-05'!$J50/90)</f>
        <v>57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43" t="s">
        <v>40</v>
      </c>
      <c r="I51" s="40" t="s">
        <v>95</v>
      </c>
      <c r="J51" s="8"/>
      <c r="K51" s="9">
        <v>-57</v>
      </c>
      <c r="L51" s="10">
        <f>'18-05'!$K51+('18-05'!$J51/90)</f>
        <v>-57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957</v>
      </c>
      <c r="J52" s="8">
        <v>20</v>
      </c>
      <c r="K52" s="9">
        <v>45</v>
      </c>
      <c r="L52" s="10">
        <f>'18-05'!$K52+('18-05'!$J52/90)</f>
        <v>45.222222222222221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123</v>
      </c>
      <c r="J53" s="8">
        <v>540</v>
      </c>
      <c r="K53" s="9"/>
      <c r="L53" s="10">
        <f>'18-05'!$K53+('18-05'!$J53/90)</f>
        <v>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1551</v>
      </c>
      <c r="J54" s="8">
        <v>100</v>
      </c>
      <c r="K54" s="9"/>
      <c r="L54" s="10">
        <f>'18-05'!$K54+('18-05'!$J54/90)</f>
        <v>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200</v>
      </c>
      <c r="K55" s="9"/>
      <c r="L55" s="10">
        <f>'18-05'!$K55+('18-05'!$J55/90)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643</v>
      </c>
      <c r="J56" s="8">
        <v>-180</v>
      </c>
      <c r="K56" s="45">
        <v>40</v>
      </c>
      <c r="L56" s="10">
        <f>'18-05'!$K56+('18-05'!$J56/90)</f>
        <v>38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-370</v>
      </c>
      <c r="K57" s="9">
        <v>5</v>
      </c>
      <c r="L57" s="10">
        <f>'18-05'!$K57+('18-05'!$J57/90)</f>
        <v>0.88888888888888928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-225</v>
      </c>
      <c r="K58" s="9"/>
      <c r="L58" s="10">
        <f>'18-05'!$K58+('18-05'!$J58/90)</f>
        <v>-2.5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1279</v>
      </c>
      <c r="J59" s="8">
        <v>450</v>
      </c>
      <c r="K59" s="9"/>
      <c r="L59" s="10">
        <f>'18-05'!$K59+('18-05'!$J59/90)</f>
        <v>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112</v>
      </c>
      <c r="J60" s="8">
        <v>180</v>
      </c>
      <c r="K60" s="9"/>
      <c r="L60" s="10">
        <f>'18-05'!$K60+('18-05'!$J60/90)</f>
        <v>2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-270</v>
      </c>
      <c r="K61" s="9">
        <v>10</v>
      </c>
      <c r="L61" s="10">
        <f>'18-05'!$K61+('18-05'!$J61/90)</f>
        <v>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95</v>
      </c>
      <c r="J62" s="8"/>
      <c r="K62" s="9">
        <v>180</v>
      </c>
      <c r="L62" s="10">
        <f>'18-05'!$K62+('18-05'!$J62/90)</f>
        <v>180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/>
      <c r="K63" s="9">
        <v>-180</v>
      </c>
      <c r="L63" s="10">
        <f>'18-05'!$K63+('18-05'!$J63/90)</f>
        <v>-180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43</v>
      </c>
      <c r="J64" s="8"/>
      <c r="K64" s="9">
        <v>-20</v>
      </c>
      <c r="L64" s="10">
        <f>'18-05'!$K64+('18-05'!$J64/90)</f>
        <v>-20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180</v>
      </c>
      <c r="J65" s="35">
        <v>180</v>
      </c>
      <c r="K65" s="36"/>
      <c r="L65" s="37">
        <f>'18-05'!$K65+('18-05'!$J65/90)</f>
        <v>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1520</v>
      </c>
      <c r="J66" s="38">
        <v>200</v>
      </c>
      <c r="K66" s="39"/>
      <c r="L66" s="37">
        <f>'18-05'!$K66+('18-05'!$J66/90)</f>
        <v>2.2222222222222223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658</v>
      </c>
      <c r="J67" s="35">
        <v>-45</v>
      </c>
      <c r="K67" s="36">
        <v>14</v>
      </c>
      <c r="L67" s="37">
        <f>'18-05'!$K67+('18-05'!$J67/90)</f>
        <v>13.5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400</v>
      </c>
      <c r="K68" s="39"/>
      <c r="L68" s="37">
        <f>'18-05'!$K68+('18-05'!$J68/90)</f>
        <v>4.4444444444444446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1552</v>
      </c>
      <c r="J69" s="35"/>
      <c r="K69" s="36">
        <v>11</v>
      </c>
      <c r="L69" s="37">
        <f>'18-05'!$K69+('18-05'!$J69/90)</f>
        <v>11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62</v>
      </c>
      <c r="J70" s="35">
        <v>120</v>
      </c>
      <c r="K70" s="36"/>
      <c r="L70" s="37">
        <f>'18-05'!$K70+('18-05'!$J70/90)</f>
        <v>1.3333333333333333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180</v>
      </c>
      <c r="K71" s="9"/>
      <c r="L71" s="10">
        <f>'18-05'!$K71+('18-05'!$J71/90)</f>
        <v>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1553</v>
      </c>
      <c r="J72" s="8"/>
      <c r="K72" s="9">
        <v>500</v>
      </c>
      <c r="L72" s="10">
        <f>'18-05'!$K72+('18-05'!$J72/90)</f>
        <v>500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56</v>
      </c>
      <c r="J73" s="8">
        <v>-80</v>
      </c>
      <c r="K73" s="9">
        <v>11</v>
      </c>
      <c r="L73" s="10">
        <f>'18-05'!$K73+('18-05'!$J73/90)</f>
        <v>10.111111111111111</v>
      </c>
      <c r="M73" s="3"/>
      <c r="N73" s="45" t="s">
        <v>118</v>
      </c>
      <c r="O73" s="9"/>
      <c r="P73" s="6">
        <v>2146</v>
      </c>
      <c r="Q73" s="9"/>
      <c r="R73" s="9"/>
      <c r="S73" s="17">
        <v>4530</v>
      </c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13</v>
      </c>
      <c r="J74" s="8">
        <v>-600</v>
      </c>
      <c r="K74" s="9">
        <v>10</v>
      </c>
      <c r="L74" s="10">
        <f>'18-05'!$K74+('18-05'!$J74/90)</f>
        <v>3.333333333333333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>
        <v>300</v>
      </c>
      <c r="K75" s="9"/>
      <c r="L75" s="10">
        <f>'18-05'!$K75+('18-05'!$J75/90)</f>
        <v>3.3333333333333335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>
        <v>-300</v>
      </c>
      <c r="K76" s="9"/>
      <c r="L76" s="10">
        <f>'18-05'!$K76+('18-05'!$J76/90)</f>
        <v>-3.3333333333333335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-135</v>
      </c>
      <c r="K77" s="9">
        <v>10</v>
      </c>
      <c r="L77" s="10">
        <f>'18-05'!$K77+('18-05'!$J77/90)</f>
        <v>8.5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295</v>
      </c>
      <c r="J78" s="8"/>
      <c r="K78" s="9">
        <v>21</v>
      </c>
      <c r="L78" s="10">
        <f>'18-05'!$K78+('18-05'!$J78/90)</f>
        <v>21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1338</v>
      </c>
      <c r="J79" s="8"/>
      <c r="K79" s="9">
        <v>265</v>
      </c>
      <c r="L79" s="10">
        <f>'18-05'!$K79+('18-05'!$J79/90)</f>
        <v>265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300</v>
      </c>
      <c r="K80" s="9"/>
      <c r="L80" s="10">
        <f>'18-05'!$K80+('18-05'!$J80/90)</f>
        <v>3.3333333333333335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'18-05'!$K81+('18-05'!$J81/90)</f>
        <v>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135</v>
      </c>
      <c r="K82" s="9"/>
      <c r="L82" s="10">
        <f>'18-05'!$K82+('18-05'!$J82/90)</f>
        <v>1.5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229</v>
      </c>
      <c r="J83" s="8"/>
      <c r="K83" s="9">
        <v>-1</v>
      </c>
      <c r="L83" s="10">
        <f>'18-05'!$K83+('18-05'!$J83/90)</f>
        <v>-1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90</v>
      </c>
      <c r="J84" s="8">
        <v>270</v>
      </c>
      <c r="K84" s="9"/>
      <c r="L84" s="10">
        <f>'18-05'!$K84+('18-05'!$J84/90)</f>
        <v>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1554</v>
      </c>
      <c r="J85" s="8"/>
      <c r="K85" s="9">
        <v>150</v>
      </c>
      <c r="L85" s="10">
        <f>'18-05'!$K85+('18-05'!$J85/90)</f>
        <v>150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1555</v>
      </c>
      <c r="J86" s="8"/>
      <c r="K86" s="9">
        <v>20</v>
      </c>
      <c r="L86" s="10">
        <f>'18-05'!$K86+('18-05'!$J86/90)</f>
        <v>20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1556</v>
      </c>
      <c r="J87" s="8"/>
      <c r="K87" s="9">
        <v>5</v>
      </c>
      <c r="L87" s="10">
        <f>'18-05'!$K87+('18-05'!$J87/90)</f>
        <v>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299</v>
      </c>
      <c r="J88" s="8">
        <v>-100</v>
      </c>
      <c r="K88" s="9">
        <v>34</v>
      </c>
      <c r="L88" s="10">
        <f>'18-05'!$K88+('18-05'!$J88/90)</f>
        <v>32.888888888888886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5</v>
      </c>
      <c r="L89" s="10">
        <f>'18-05'!$K89+('18-05'!$J89/90)</f>
        <v>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46</v>
      </c>
      <c r="J90" s="8"/>
      <c r="K90" s="9">
        <v>11</v>
      </c>
      <c r="L90" s="10">
        <f>'18-05'!$K90+('18-05'!$J90/90)</f>
        <v>11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-315</v>
      </c>
      <c r="K91" s="9">
        <v>20</v>
      </c>
      <c r="L91" s="10">
        <f>'18-05'!$K91+('18-05'!$J91/90)</f>
        <v>16.5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90</v>
      </c>
      <c r="K92" s="9"/>
      <c r="L92" s="10">
        <f>'18-05'!$K92+('18-05'!$J92/90)</f>
        <v>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31</v>
      </c>
      <c r="J93" s="8">
        <v>200</v>
      </c>
      <c r="K93" s="9">
        <v>5</v>
      </c>
      <c r="L93" s="10">
        <f>'18-05'!$K93+('18-05'!$J93/90)</f>
        <v>7.2222222222222223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450</v>
      </c>
      <c r="K94" s="9"/>
      <c r="L94" s="10">
        <f>'18-05'!$K94+('18-05'!$J94/90)</f>
        <v>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1557</v>
      </c>
      <c r="J95" s="8"/>
      <c r="K95" s="9">
        <v>40</v>
      </c>
      <c r="L95" s="10">
        <f>'18-05'!$K95+('18-05'!$J95/90)</f>
        <v>40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-220</v>
      </c>
      <c r="K96" s="9">
        <v>10</v>
      </c>
      <c r="L96" s="10">
        <f>'18-05'!$K96+('18-05'!$J96/90)</f>
        <v>7.5555555555555554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95</v>
      </c>
      <c r="J97" s="8"/>
      <c r="K97" s="9">
        <v>100</v>
      </c>
      <c r="L97" s="10">
        <f>'18-05'!$K97+('18-05'!$J97/90)</f>
        <v>100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40" t="s">
        <v>95</v>
      </c>
      <c r="J98" s="8"/>
      <c r="K98" s="9">
        <v>-100</v>
      </c>
      <c r="L98" s="10">
        <f>'18-05'!$K98+('18-05'!$J98/90)</f>
        <v>-100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46</v>
      </c>
      <c r="J99" s="8"/>
      <c r="K99" s="9">
        <v>11</v>
      </c>
      <c r="L99" s="10">
        <f>'18-05'!$K99+('18-05'!$J99/90)</f>
        <v>11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135</v>
      </c>
      <c r="K100" s="9">
        <v>1</v>
      </c>
      <c r="L100" s="10">
        <f>'18-05'!$K100+('18-05'!$J100/90)</f>
        <v>2.5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39</v>
      </c>
      <c r="J101" s="8"/>
      <c r="K101" s="9">
        <v>7</v>
      </c>
      <c r="L101" s="10">
        <f>'18-05'!$K101+('18-05'!$J101/90)</f>
        <v>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336</v>
      </c>
      <c r="J102" s="8">
        <v>-50</v>
      </c>
      <c r="K102" s="9"/>
      <c r="L102" s="10">
        <f>'18-05'!$K102+('18-05'!$J102/90)</f>
        <v>-0.55555555555555558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190</v>
      </c>
      <c r="L103" s="10">
        <f>'18-05'!$K103+('18-05'!$J103/90)</f>
        <v>190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209</v>
      </c>
      <c r="J104" s="8">
        <v>195</v>
      </c>
      <c r="K104" s="9"/>
      <c r="L104" s="10">
        <f>'18-05'!$K104+('18-05'!$J104/90)</f>
        <v>2.1666666666666665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150</v>
      </c>
      <c r="K105" s="9">
        <v>5</v>
      </c>
      <c r="L105" s="10">
        <f>'18-05'!$K105+('18-05'!$J105/90)</f>
        <v>6.666666666666667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214</v>
      </c>
      <c r="J106" s="8"/>
      <c r="K106" s="9">
        <v>100</v>
      </c>
      <c r="L106" s="10">
        <f>'18-05'!$K106+('18-05'!$J106/90)</f>
        <v>100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1025</v>
      </c>
      <c r="J107" s="8">
        <v>-170</v>
      </c>
      <c r="K107" s="9">
        <v>70</v>
      </c>
      <c r="L107" s="10">
        <f>'18-05'!$K107+('18-05'!$J107/90)</f>
        <v>68.111111111111114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-200</v>
      </c>
      <c r="K108" s="9">
        <v>10</v>
      </c>
      <c r="L108" s="10">
        <f>'18-05'!$K108+('18-05'!$J108/90)</f>
        <v>7.7777777777777777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180</v>
      </c>
      <c r="K109" s="9"/>
      <c r="L109" s="10">
        <f>'18-05'!$K109+('18-05'!$J109/90)</f>
        <v>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1303</v>
      </c>
      <c r="J110" s="8"/>
      <c r="K110" s="9">
        <v>25</v>
      </c>
      <c r="L110" s="10">
        <f>'18-05'!$K110+('18-05'!$J110/90)</f>
        <v>25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580</v>
      </c>
      <c r="K111" s="9">
        <v>20</v>
      </c>
      <c r="L111" s="10">
        <f>'18-05'!$K111+('18-05'!$J111/90)</f>
        <v>26.444444444444443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/>
      <c r="L112" s="10">
        <f>'18-05'!$K112+('18-05'!$J112/90)</f>
        <v>1.1111111111111112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1558</v>
      </c>
      <c r="J113" s="8"/>
      <c r="K113" s="9">
        <v>70</v>
      </c>
      <c r="L113" s="10">
        <f>'18-05'!$K113+('18-05'!$J113/90)</f>
        <v>70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5</v>
      </c>
      <c r="L114" s="10">
        <f>'18-05'!$K114+('18-05'!$J114/90)</f>
        <v>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>
        <v>5</v>
      </c>
      <c r="L115" s="10">
        <f>'18-05'!$K115+('18-05'!$J115/90)</f>
        <v>6.1111111111111107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15</v>
      </c>
      <c r="L116" s="10">
        <f>'18-05'!$K116+('18-05'!$J116/90)</f>
        <v>15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40</v>
      </c>
      <c r="L117" s="10">
        <f>'18-05'!$K117+('18-05'!$J117/90)</f>
        <v>40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503</v>
      </c>
      <c r="J118" s="8"/>
      <c r="K118" s="9">
        <v>500</v>
      </c>
      <c r="L118" s="10">
        <f>'18-05'!$K118+('18-05'!$J118/90)</f>
        <v>500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100</v>
      </c>
      <c r="K119" s="9"/>
      <c r="L119" s="10">
        <f>'18-05'!$K119+('18-05'!$J119/90)</f>
        <v>1.1111111111111112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220</v>
      </c>
      <c r="K120" s="9"/>
      <c r="L120" s="10">
        <f>'18-05'!$K120+('18-05'!$J120/90)</f>
        <v>2.4444444444444446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100</v>
      </c>
      <c r="K121" s="9"/>
      <c r="L121" s="10">
        <f>'18-05'!$K121+('18-05'!$J121/90)</f>
        <v>1.1111111111111112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600</v>
      </c>
      <c r="K122" s="9"/>
      <c r="L122" s="10">
        <f>'18-05'!$K122+('18-05'!$J122/90)</f>
        <v>6.666666666666667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25</v>
      </c>
      <c r="L123" s="10">
        <f>'18-05'!$K123+('18-05'!$J123/90)</f>
        <v>25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121</v>
      </c>
      <c r="J124" s="8"/>
      <c r="K124" s="9">
        <v>5</v>
      </c>
      <c r="L124" s="10">
        <f>'18-05'!$K124+('18-05'!$J124/90)</f>
        <v>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-830</v>
      </c>
      <c r="K125" s="9">
        <v>10</v>
      </c>
      <c r="L125" s="10">
        <f>'18-05'!$K125+('18-05'!$J125/90)</f>
        <v>0.77777777777777857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-50</v>
      </c>
      <c r="K126" s="9">
        <v>5</v>
      </c>
      <c r="L126" s="10">
        <f>'18-05'!$K126+('18-05'!$J126/90)</f>
        <v>4.4444444444444446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881</v>
      </c>
      <c r="J127" s="8"/>
      <c r="K127" s="9">
        <v>50</v>
      </c>
      <c r="L127" s="10">
        <f>'18-05'!$K127+('18-05'!$J127/90)</f>
        <v>50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1559</v>
      </c>
      <c r="J128" s="8">
        <v>100</v>
      </c>
      <c r="K128" s="9">
        <v>21</v>
      </c>
      <c r="L128" s="10">
        <f>'18-05'!$K128+('18-05'!$J128/90)</f>
        <v>22.111111111111111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46</v>
      </c>
      <c r="J129" s="8"/>
      <c r="K129" s="9">
        <v>11</v>
      </c>
      <c r="L129" s="10">
        <f>'18-05'!$K129+('18-05'!$J129/90)</f>
        <v>11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1560</v>
      </c>
      <c r="J130" s="8"/>
      <c r="K130" s="9">
        <v>25</v>
      </c>
      <c r="L130" s="10">
        <f>'18-05'!$K130+('18-05'!$J130/90)</f>
        <v>25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220</v>
      </c>
      <c r="K131" s="9"/>
      <c r="L131" s="10">
        <f>'18-05'!$K131+('18-05'!$J131/90)</f>
        <v>2.4444444444444446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-10</v>
      </c>
      <c r="K132" s="9"/>
      <c r="L132" s="10">
        <f>'18-05'!$K132+('18-05'!$J132/90)</f>
        <v>-0.1111111111111111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90</v>
      </c>
      <c r="K133" s="9"/>
      <c r="L133" s="10">
        <f>'18-05'!$K133+('18-05'!$J133/90)</f>
        <v>1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500</v>
      </c>
      <c r="K134" s="9"/>
      <c r="L134" s="10">
        <f>'18-05'!$K134+('18-05'!$J134/90)</f>
        <v>5.5555555555555554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-200</v>
      </c>
      <c r="K135" s="9">
        <v>10</v>
      </c>
      <c r="L135" s="10">
        <f>'18-05'!$K135+('18-05'!$J135/90)</f>
        <v>7.7777777777777777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>
        <v>10</v>
      </c>
      <c r="L136" s="10">
        <f>'18-05'!$K136+('18-05'!$J136/90)</f>
        <v>10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540</v>
      </c>
      <c r="K137" s="9"/>
      <c r="L137" s="10">
        <f>'18-05'!$K137+('18-05'!$J137/90)</f>
        <v>6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95</v>
      </c>
      <c r="J138" s="8">
        <v>-5000</v>
      </c>
      <c r="K138" s="9">
        <v>-2350</v>
      </c>
      <c r="L138" s="10">
        <f>'18-05'!$K138+('18-05'!$J138/90)</f>
        <v>-2405.5555555555557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28</v>
      </c>
      <c r="I139" s="2" t="s">
        <v>1561</v>
      </c>
      <c r="J139" s="8"/>
      <c r="K139" s="9">
        <v>-84</v>
      </c>
      <c r="L139" s="10">
        <f>'18-05'!$K139+('18-05'!$J139/90)</f>
        <v>-84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57</v>
      </c>
      <c r="J140" s="8"/>
      <c r="K140" s="9">
        <v>84</v>
      </c>
      <c r="L140" s="10">
        <f>'18-05'!$K140+('18-05'!$J140/90)</f>
        <v>84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100</v>
      </c>
      <c r="K141" s="9"/>
      <c r="L141" s="10">
        <f>'18-05'!$K141+('18-05'!$J141/90)</f>
        <v>1.1111111111111112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'18-05'!$K142+('18-05'!$J142/90)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2" xr:uid="{B4303278-EF02-4BFF-8185-93DA2CB9BD8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C81D-F8A5-4671-A489-C37FF5B95EFF}">
  <sheetPr codeName="Sheet45">
    <pageSetUpPr fitToPage="1"/>
  </sheetPr>
  <dimension ref="A1:Z141"/>
  <sheetViews>
    <sheetView rightToLeft="1" topLeftCell="A129" workbookViewId="0">
      <selection activeCell="A141" sqref="A14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1210</v>
      </c>
      <c r="K1" s="3">
        <f t="shared" si="0"/>
        <v>-110</v>
      </c>
      <c r="L1" s="3">
        <f t="shared" si="0"/>
        <v>-96.555555555555557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-50</v>
      </c>
      <c r="K3" s="9">
        <v>25</v>
      </c>
      <c r="L3" s="10">
        <f t="shared" ref="L3:L18" si="1">K3+(J3/90)</f>
        <v>24.444444444444443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1563</v>
      </c>
      <c r="J5" s="8">
        <v>250</v>
      </c>
      <c r="K5" s="9"/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1564</v>
      </c>
      <c r="J6" s="8"/>
      <c r="K6" s="9">
        <v>-150</v>
      </c>
      <c r="L6" s="10">
        <f t="shared" si="1"/>
        <v>-150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1427</v>
      </c>
      <c r="J7" s="8">
        <v>370</v>
      </c>
      <c r="K7" s="9"/>
      <c r="L7" s="10">
        <f t="shared" si="1"/>
        <v>4.1111111111111107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1298</v>
      </c>
      <c r="J8" s="8">
        <v>720</v>
      </c>
      <c r="K8" s="9"/>
      <c r="L8" s="10">
        <f t="shared" si="1"/>
        <v>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339</v>
      </c>
      <c r="J9" s="8">
        <v>-50</v>
      </c>
      <c r="K9" s="9"/>
      <c r="L9" s="10">
        <f t="shared" si="1"/>
        <v>-0.55555555555555558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50</v>
      </c>
      <c r="J10" s="8"/>
      <c r="K10" s="9">
        <v>20</v>
      </c>
      <c r="L10" s="10">
        <f t="shared" si="1"/>
        <v>20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229</v>
      </c>
      <c r="J11" s="8">
        <v>-180</v>
      </c>
      <c r="K11" s="9">
        <v>-5</v>
      </c>
      <c r="L11" s="10">
        <f t="shared" si="1"/>
        <v>-7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40</v>
      </c>
      <c r="I12" s="2" t="s">
        <v>57</v>
      </c>
      <c r="J12" s="8">
        <v>300</v>
      </c>
      <c r="K12" s="9"/>
      <c r="L12" s="10">
        <f t="shared" si="1"/>
        <v>3.3333333333333335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28</v>
      </c>
      <c r="I13" s="2" t="s">
        <v>437</v>
      </c>
      <c r="J13" s="8">
        <v>-300</v>
      </c>
      <c r="K13" s="9"/>
      <c r="L13" s="10">
        <f t="shared" si="1"/>
        <v>-3.3333333333333335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1540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SUM('19-05'!$J$22:$J$141)</f>
        <v>3430</v>
      </c>
      <c r="K20" s="3">
        <f>SUM('19-05'!$K$22:$K$141)</f>
        <v>-151</v>
      </c>
      <c r="L20" s="3">
        <f>SUM('19-05'!$L$22:$L$141)</f>
        <v>-112.88888888888914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8</v>
      </c>
      <c r="F22" s="16">
        <f t="shared" ref="F22:F26" si="3">D22*E22</f>
        <v>40</v>
      </c>
      <c r="G22" s="7"/>
      <c r="H22" s="7" t="s">
        <v>6</v>
      </c>
      <c r="I22" s="2" t="s">
        <v>1565</v>
      </c>
      <c r="J22" s="8">
        <v>-270</v>
      </c>
      <c r="K22" s="9">
        <v>35</v>
      </c>
      <c r="L22" s="10">
        <f>'19-05'!$K22+('19-05'!$J22/90)</f>
        <v>32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9</v>
      </c>
      <c r="C23" s="14">
        <f t="shared" si="2"/>
        <v>45</v>
      </c>
      <c r="D23" s="15">
        <v>10</v>
      </c>
      <c r="E23" s="1"/>
      <c r="F23" s="16">
        <f t="shared" si="3"/>
        <v>0</v>
      </c>
      <c r="G23" s="7"/>
      <c r="H23" s="7" t="s">
        <v>6</v>
      </c>
      <c r="I23" s="2"/>
      <c r="J23" s="8"/>
      <c r="K23" s="9">
        <v>15</v>
      </c>
      <c r="L23" s="10">
        <f>'19-05'!$K23+('19-05'!$J23/90)</f>
        <v>15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97</v>
      </c>
      <c r="S23" s="16">
        <f t="shared" si="5"/>
        <v>970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119</v>
      </c>
      <c r="C24" s="14">
        <f t="shared" si="2"/>
        <v>1190</v>
      </c>
      <c r="D24" s="15">
        <v>20</v>
      </c>
      <c r="E24" s="1">
        <v>9</v>
      </c>
      <c r="F24" s="16">
        <f t="shared" si="3"/>
        <v>180</v>
      </c>
      <c r="G24" s="7"/>
      <c r="H24" s="7" t="s">
        <v>6</v>
      </c>
      <c r="I24" s="2" t="s">
        <v>74</v>
      </c>
      <c r="J24" s="8">
        <v>180</v>
      </c>
      <c r="K24" s="9"/>
      <c r="L24" s="10">
        <f>'19-05'!$K24+('19-05'!$J24/90)</f>
        <v>2</v>
      </c>
      <c r="M24" s="3"/>
      <c r="N24" s="13">
        <v>10</v>
      </c>
      <c r="O24" s="1">
        <v>120</v>
      </c>
      <c r="P24" s="14">
        <f t="shared" si="4"/>
        <v>1200</v>
      </c>
      <c r="Q24" s="15">
        <v>20</v>
      </c>
      <c r="R24" s="1">
        <v>14</v>
      </c>
      <c r="S24" s="16">
        <f t="shared" si="5"/>
        <v>280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15</v>
      </c>
      <c r="C25" s="14">
        <f t="shared" si="2"/>
        <v>300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50</v>
      </c>
      <c r="K25" s="9"/>
      <c r="L25" s="10">
        <f>'19-05'!$K25+('19-05'!$J25/90)</f>
        <v>0.55555555555555558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29</v>
      </c>
      <c r="F26" s="16">
        <f t="shared" si="3"/>
        <v>2900</v>
      </c>
      <c r="G26" s="7"/>
      <c r="H26" s="7" t="s">
        <v>6</v>
      </c>
      <c r="I26" s="2"/>
      <c r="J26" s="8">
        <v>-160</v>
      </c>
      <c r="K26" s="9">
        <v>5</v>
      </c>
      <c r="L26" s="10">
        <f>'19-05'!$K26+('19-05'!$J26/90)</f>
        <v>3.2222222222222223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84</v>
      </c>
      <c r="S26" s="16">
        <f t="shared" si="5"/>
        <v>8400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3170</v>
      </c>
      <c r="G27" s="7"/>
      <c r="H27" s="7" t="s">
        <v>6</v>
      </c>
      <c r="I27" s="40" t="s">
        <v>1566</v>
      </c>
      <c r="J27" s="8"/>
      <c r="K27" s="9">
        <v>15</v>
      </c>
      <c r="L27" s="10">
        <f>'19-05'!$K27+('19-05'!$J27/90)</f>
        <v>15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9900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1537</v>
      </c>
      <c r="D28" s="1"/>
      <c r="E28" s="1"/>
      <c r="F28" s="1"/>
      <c r="G28" s="1"/>
      <c r="H28" s="7" t="s">
        <v>6</v>
      </c>
      <c r="I28" s="2"/>
      <c r="J28" s="8">
        <v>70</v>
      </c>
      <c r="K28" s="9">
        <v>2</v>
      </c>
      <c r="L28" s="10">
        <f>'19-05'!$K28+('19-05'!$J28/90)</f>
        <v>2.7777777777777777</v>
      </c>
      <c r="M28" s="3"/>
      <c r="N28" s="12" t="s">
        <v>11</v>
      </c>
      <c r="O28" s="12"/>
      <c r="P28" s="6">
        <f>SUM(P22:P27)</f>
        <v>2800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1700</v>
      </c>
      <c r="G29" s="1"/>
      <c r="H29" s="7" t="s">
        <v>6</v>
      </c>
      <c r="I29" s="2"/>
      <c r="J29" s="8"/>
      <c r="K29" s="9">
        <v>10</v>
      </c>
      <c r="L29" s="10">
        <f>'19-05'!$K29+('19-05'!$J29/90)</f>
        <v>10</v>
      </c>
      <c r="M29" s="3"/>
      <c r="N29" s="1"/>
      <c r="O29" s="1"/>
      <c r="P29" s="18"/>
      <c r="Q29" s="237" t="s">
        <v>21</v>
      </c>
      <c r="R29" s="238"/>
      <c r="S29" s="17">
        <f>SUM('19-05'!$J$22:$J$141)</f>
        <v>3430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-323</v>
      </c>
      <c r="D30" s="1"/>
      <c r="E30" s="1"/>
      <c r="F30" s="8"/>
      <c r="G30" s="1"/>
      <c r="H30" s="7" t="s">
        <v>6</v>
      </c>
      <c r="I30" s="40" t="s">
        <v>154</v>
      </c>
      <c r="J30" s="8">
        <v>350</v>
      </c>
      <c r="K30" s="9"/>
      <c r="L30" s="10">
        <f>'19-05'!$K30+('19-05'!$J30/90)</f>
        <v>3.8888888888888888</v>
      </c>
      <c r="M30" s="3"/>
      <c r="N30" s="237" t="s">
        <v>23</v>
      </c>
      <c r="O30" s="238"/>
      <c r="P30" s="6">
        <f>SUM('19-05'!$K$22:$K$141)</f>
        <v>-151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-325</v>
      </c>
      <c r="G31" s="1"/>
      <c r="H31" s="7" t="s">
        <v>6</v>
      </c>
      <c r="I31" s="40" t="s">
        <v>921</v>
      </c>
      <c r="J31" s="8">
        <v>60</v>
      </c>
      <c r="K31" s="9"/>
      <c r="L31" s="10">
        <f>'19-05'!$K31+('19-05'!$J31/90)</f>
        <v>0.66666666666666663</v>
      </c>
      <c r="M31" s="3"/>
      <c r="N31" s="1"/>
      <c r="O31" s="1"/>
      <c r="P31" s="18"/>
      <c r="Q31" s="12" t="s">
        <v>25</v>
      </c>
      <c r="R31" s="12"/>
      <c r="S31" s="17">
        <f>S27-S29-F27</f>
        <v>3300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1567</v>
      </c>
      <c r="J32" s="8">
        <v>580</v>
      </c>
      <c r="K32" s="9"/>
      <c r="L32" s="10">
        <f>'19-05'!$K32+('19-05'!$J32/90)</f>
        <v>6.4444444444444446</v>
      </c>
      <c r="M32" s="3"/>
      <c r="N32" s="12" t="s">
        <v>25</v>
      </c>
      <c r="O32" s="12"/>
      <c r="P32" s="6">
        <f>P28-P30-C28</f>
        <v>1414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140</v>
      </c>
      <c r="K33" s="9"/>
      <c r="L33" s="10">
        <f>'19-05'!$K33+('19-05'!$J33/90)</f>
        <v>1.5555555555555556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270</v>
      </c>
      <c r="K34" s="9">
        <v>11</v>
      </c>
      <c r="L34" s="10">
        <f>'19-05'!$K34+('19-05'!$J34/90)</f>
        <v>14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360</v>
      </c>
      <c r="K35" s="9"/>
      <c r="L35" s="10">
        <f>'19-05'!$K35+('19-05'!$J35/90)</f>
        <v>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721</v>
      </c>
      <c r="J36" s="8"/>
      <c r="K36" s="9">
        <v>13</v>
      </c>
      <c r="L36" s="10">
        <f>'19-05'!$K36+('19-05'!$J36/90)</f>
        <v>13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10</v>
      </c>
      <c r="L37" s="10">
        <f>'19-05'!$K37+('19-05'!$J37/90)</f>
        <v>10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10</v>
      </c>
      <c r="L38" s="10">
        <f>'19-05'!$K38+('19-05'!$J38/90)</f>
        <v>10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1366</v>
      </c>
      <c r="J39" s="8">
        <v>100</v>
      </c>
      <c r="K39" s="9">
        <v>20</v>
      </c>
      <c r="L39" s="10">
        <f>'19-05'!$K39+('19-05'!$J39/90)</f>
        <v>21.111111111111111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1019</v>
      </c>
      <c r="J40" s="8">
        <v>80</v>
      </c>
      <c r="K40" s="9"/>
      <c r="L40" s="10">
        <f>'19-05'!$K40+('19-05'!$J40/90)</f>
        <v>0.88888888888888884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450</v>
      </c>
      <c r="K41" s="9"/>
      <c r="L41" s="10">
        <f>'19-05'!$K41+('19-05'!$J41/90)</f>
        <v>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1568</v>
      </c>
      <c r="J42" s="8"/>
      <c r="K42" s="9">
        <v>60</v>
      </c>
      <c r="L42" s="10">
        <f>'19-05'!$K42+('19-05'!$J42/90)</f>
        <v>60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28</v>
      </c>
      <c r="I43" s="2" t="s">
        <v>43</v>
      </c>
      <c r="J43" s="8"/>
      <c r="K43" s="9">
        <v>-20</v>
      </c>
      <c r="L43" s="10">
        <f>'19-05'!$K43+('19-05'!$J43/90)</f>
        <v>-20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828</v>
      </c>
      <c r="J44" s="8">
        <v>90</v>
      </c>
      <c r="K44" s="9"/>
      <c r="L44" s="10">
        <f>'19-05'!$K44+('19-05'!$J44/90)</f>
        <v>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1569</v>
      </c>
      <c r="J45" s="8"/>
      <c r="K45" s="9">
        <v>95</v>
      </c>
      <c r="L45" s="10">
        <f>'19-05'!$K45+('19-05'!$J45/90)</f>
        <v>95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658</v>
      </c>
      <c r="J46" s="8"/>
      <c r="K46" s="9">
        <v>50</v>
      </c>
      <c r="L46" s="10">
        <f>'19-05'!$K46+('19-05'!$J46/90)</f>
        <v>50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814</v>
      </c>
      <c r="J47" s="8"/>
      <c r="K47" s="9">
        <v>100</v>
      </c>
      <c r="L47" s="10">
        <f>'19-05'!$K47+('19-05'!$J47/90)</f>
        <v>100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953</v>
      </c>
      <c r="J48" s="8">
        <v>-900</v>
      </c>
      <c r="K48" s="9">
        <v>10</v>
      </c>
      <c r="L48" s="10">
        <f>'19-05'!$K48+('19-05'!$J48/90)</f>
        <v>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1570</v>
      </c>
      <c r="J49" s="8"/>
      <c r="K49" s="9">
        <v>160</v>
      </c>
      <c r="L49" s="10">
        <f>'19-05'!$K49+('19-05'!$J49/90)</f>
        <v>160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24</v>
      </c>
      <c r="L50" s="10">
        <f>'19-05'!$K50+('19-05'!$J50/90)</f>
        <v>24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658</v>
      </c>
      <c r="J51" s="8">
        <v>-300</v>
      </c>
      <c r="K51" s="9">
        <v>15</v>
      </c>
      <c r="L51" s="10">
        <f>'19-05'!$K51+('19-05'!$J51/90)</f>
        <v>11.666666666666666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300</v>
      </c>
      <c r="K52" s="9"/>
      <c r="L52" s="10">
        <f>'19-05'!$K52+('19-05'!$J52/90)</f>
        <v>3.3333333333333335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1571</v>
      </c>
      <c r="J53" s="8">
        <v>-400</v>
      </c>
      <c r="K53" s="9">
        <v>10</v>
      </c>
      <c r="L53" s="10">
        <f>'19-05'!$K53+('19-05'!$J53/90)</f>
        <v>5.5555555555555554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1572</v>
      </c>
      <c r="J54" s="8"/>
      <c r="K54" s="9">
        <v>-16</v>
      </c>
      <c r="L54" s="10">
        <f>'19-05'!$K54+('19-05'!$J54/90)</f>
        <v>-16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71</v>
      </c>
      <c r="J55" s="8"/>
      <c r="K55" s="9">
        <v>1</v>
      </c>
      <c r="L55" s="10">
        <f>'19-05'!$K55+('19-05'!$J55/90)</f>
        <v>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1573</v>
      </c>
      <c r="J56" s="8"/>
      <c r="K56" s="9">
        <v>185</v>
      </c>
      <c r="L56" s="10">
        <f>'19-05'!$K56+('19-05'!$J56/90)</f>
        <v>185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556</v>
      </c>
      <c r="J57" s="8">
        <v>350</v>
      </c>
      <c r="K57" s="9"/>
      <c r="L57" s="10">
        <f>'19-05'!$K57+('19-05'!$J57/90)</f>
        <v>3.8888888888888888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1019</v>
      </c>
      <c r="J58" s="8">
        <v>80</v>
      </c>
      <c r="K58" s="9"/>
      <c r="L58" s="10">
        <f>'19-05'!$K58+('19-05'!$J58/90)</f>
        <v>0.88888888888888884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1574</v>
      </c>
      <c r="J59" s="8">
        <v>500</v>
      </c>
      <c r="K59" s="9"/>
      <c r="L59" s="10">
        <f>'19-05'!$K59+('19-05'!$J59/90)</f>
        <v>5.5555555555555554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10</v>
      </c>
      <c r="L60" s="10">
        <f>'19-05'!$K60+('19-05'!$J60/90)</f>
        <v>10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957</v>
      </c>
      <c r="J61" s="8"/>
      <c r="K61" s="9">
        <v>10</v>
      </c>
      <c r="L61" s="10">
        <f>'19-05'!$K61+('19-05'!$J61/90)</f>
        <v>10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200</v>
      </c>
      <c r="K62" s="9"/>
      <c r="L62" s="10">
        <f>'19-05'!$K62+('19-05'!$J62/90)</f>
        <v>2.2222222222222223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70</v>
      </c>
      <c r="K63" s="9">
        <v>10</v>
      </c>
      <c r="L63" s="10">
        <f>'19-05'!$K63+('19-05'!$J63/90)</f>
        <v>10.777777777777779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721</v>
      </c>
      <c r="J64" s="8">
        <v>10</v>
      </c>
      <c r="K64" s="9">
        <v>15</v>
      </c>
      <c r="L64" s="10">
        <f>'19-05'!$K64+('19-05'!$J64/90)</f>
        <v>15.111111111111111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209</v>
      </c>
      <c r="J65" s="35">
        <v>100</v>
      </c>
      <c r="K65" s="36"/>
      <c r="L65" s="37">
        <f>'19-05'!$K65+('19-05'!$J65/90)</f>
        <v>1.1111111111111112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57</v>
      </c>
      <c r="J66" s="38">
        <v>2000</v>
      </c>
      <c r="K66" s="39"/>
      <c r="L66" s="37">
        <f>'19-05'!$K66+('19-05'!$J66/90)</f>
        <v>22.222222222222221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28</v>
      </c>
      <c r="I67" s="44" t="s">
        <v>648</v>
      </c>
      <c r="J67" s="35">
        <v>-2000</v>
      </c>
      <c r="K67" s="36"/>
      <c r="L67" s="37">
        <f>'19-05'!$K67+('19-05'!$J67/90)</f>
        <v>-22.222222222222221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1575</v>
      </c>
      <c r="J68" s="38">
        <v>-180</v>
      </c>
      <c r="K68" s="39">
        <v>20</v>
      </c>
      <c r="L68" s="37">
        <f>'19-05'!$K68+('19-05'!$J68/90)</f>
        <v>18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1576</v>
      </c>
      <c r="J69" s="35">
        <v>50</v>
      </c>
      <c r="K69" s="36"/>
      <c r="L69" s="37">
        <f>'19-05'!$K69+('19-05'!$J69/90)</f>
        <v>0.55555555555555558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360</v>
      </c>
      <c r="K70" s="36"/>
      <c r="L70" s="37">
        <f>'19-05'!$K70+('19-05'!$J70/90)</f>
        <v>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1372</v>
      </c>
      <c r="J71" s="8"/>
      <c r="K71" s="9">
        <v>25</v>
      </c>
      <c r="L71" s="10">
        <f>'19-05'!$K71+('19-05'!$J71/90)</f>
        <v>25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-225</v>
      </c>
      <c r="K72" s="9">
        <v>5</v>
      </c>
      <c r="L72" s="10">
        <f>'19-05'!$K72+('19-05'!$J72/90)</f>
        <v>2.5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1451</v>
      </c>
      <c r="J73" s="8"/>
      <c r="K73" s="9">
        <v>15</v>
      </c>
      <c r="L73" s="10">
        <f>'19-05'!$K73+('19-05'!$J73/90)</f>
        <v>15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-400</v>
      </c>
      <c r="K74" s="9">
        <v>20</v>
      </c>
      <c r="L74" s="10">
        <f>'19-05'!$K74+('19-05'!$J74/90)</f>
        <v>15.555555555555555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10</v>
      </c>
      <c r="L75" s="10">
        <f>'19-05'!$K75+('19-05'!$J75/90)</f>
        <v>10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472</v>
      </c>
      <c r="J76" s="8">
        <v>180</v>
      </c>
      <c r="K76" s="9">
        <v>10</v>
      </c>
      <c r="L76" s="10">
        <f>'19-05'!$K76+('19-05'!$J76/90)</f>
        <v>12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-235</v>
      </c>
      <c r="K77" s="9">
        <v>5</v>
      </c>
      <c r="L77" s="10">
        <f>'19-05'!$K77+('19-05'!$J77/90)</f>
        <v>2.3888888888888888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250</v>
      </c>
      <c r="K78" s="9"/>
      <c r="L78" s="10">
        <f>'19-05'!$K78+('19-05'!$J78/90)</f>
        <v>2.7777777777777777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1577</v>
      </c>
      <c r="J79" s="8"/>
      <c r="K79" s="9">
        <v>-85</v>
      </c>
      <c r="L79" s="10">
        <f>'19-05'!$K79+('19-05'!$J79/90)</f>
        <v>-85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450</v>
      </c>
      <c r="K80" s="9"/>
      <c r="L80" s="10">
        <f>'19-05'!$K80+('19-05'!$J80/90)</f>
        <v>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1578</v>
      </c>
      <c r="J81" s="8"/>
      <c r="K81" s="9">
        <v>26</v>
      </c>
      <c r="L81" s="10">
        <f>'19-05'!$K81+('19-05'!$J81/90)</f>
        <v>26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1169</v>
      </c>
      <c r="J82" s="8">
        <v>600</v>
      </c>
      <c r="K82" s="9"/>
      <c r="L82" s="10">
        <f>'19-05'!$K82+('19-05'!$J82/90)</f>
        <v>6.666666666666667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60</v>
      </c>
      <c r="K83" s="9"/>
      <c r="L83" s="10">
        <f>'19-05'!$K83+('19-05'!$J83/90)</f>
        <v>0.66666666666666663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1215</v>
      </c>
      <c r="J84" s="8">
        <v>180</v>
      </c>
      <c r="K84" s="9">
        <v>25</v>
      </c>
      <c r="L84" s="10">
        <f>'19-05'!$K84+('19-05'!$J84/90)</f>
        <v>27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80</v>
      </c>
      <c r="K85" s="9"/>
      <c r="L85" s="10">
        <f>'19-05'!$K85+('19-05'!$J85/90)</f>
        <v>0.88888888888888884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153</v>
      </c>
      <c r="J86" s="8">
        <v>1600</v>
      </c>
      <c r="K86" s="9"/>
      <c r="L86" s="10">
        <f>'19-05'!$K86+('19-05'!$J86/90)</f>
        <v>17.777777777777779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70</v>
      </c>
      <c r="K87" s="9"/>
      <c r="L87" s="10">
        <f>'19-05'!$K87+('19-05'!$J87/90)</f>
        <v>0.77777777777777779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298</v>
      </c>
      <c r="J88" s="8"/>
      <c r="K88" s="9">
        <v>5</v>
      </c>
      <c r="L88" s="10">
        <f>'19-05'!$K88+('19-05'!$J88/90)</f>
        <v>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214</v>
      </c>
      <c r="J89" s="8">
        <v>-270</v>
      </c>
      <c r="K89" s="9">
        <v>20</v>
      </c>
      <c r="L89" s="10">
        <f>'19-05'!$K89+('19-05'!$J89/90)</f>
        <v>17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298</v>
      </c>
      <c r="J90" s="8">
        <v>-250</v>
      </c>
      <c r="K90" s="9">
        <v>5</v>
      </c>
      <c r="L90" s="10">
        <f>'19-05'!$K90+('19-05'!$J90/90)</f>
        <v>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100</v>
      </c>
      <c r="K91" s="9"/>
      <c r="L91" s="10">
        <f>'19-05'!$K91+('19-05'!$J91/90)</f>
        <v>1.1111111111111112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90</v>
      </c>
      <c r="K92" s="9">
        <v>10</v>
      </c>
      <c r="L92" s="10">
        <f>'19-05'!$K92+('19-05'!$J92/90)</f>
        <v>11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1579</v>
      </c>
      <c r="J93" s="8"/>
      <c r="K93" s="9">
        <v>410</v>
      </c>
      <c r="L93" s="10">
        <f>'19-05'!$K93+('19-05'!$J93/90)</f>
        <v>410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40" t="s">
        <v>95</v>
      </c>
      <c r="J94" s="8"/>
      <c r="K94" s="9">
        <v>-410</v>
      </c>
      <c r="L94" s="10">
        <f>'19-05'!$K94+('19-05'!$J94/90)</f>
        <v>-410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2</v>
      </c>
      <c r="L95" s="10">
        <f>'19-05'!$K95+('19-05'!$J95/90)</f>
        <v>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8</v>
      </c>
      <c r="L96" s="10">
        <f>'19-05'!$K96+('19-05'!$J96/90)</f>
        <v>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-135</v>
      </c>
      <c r="K97" s="9">
        <v>15</v>
      </c>
      <c r="L97" s="10">
        <f>'19-05'!$K97+('19-05'!$J97/90)</f>
        <v>13.5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1580</v>
      </c>
      <c r="J98" s="8">
        <v>450</v>
      </c>
      <c r="K98" s="9">
        <v>35</v>
      </c>
      <c r="L98" s="10">
        <f>'19-05'!$K98+('19-05'!$J98/90)</f>
        <v>40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1581</v>
      </c>
      <c r="J99" s="8">
        <v>60</v>
      </c>
      <c r="K99" s="9"/>
      <c r="L99" s="10">
        <f>'19-05'!$K99+('19-05'!$J99/90)</f>
        <v>0.66666666666666663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458</v>
      </c>
      <c r="J100" s="8">
        <v>65</v>
      </c>
      <c r="K100" s="9"/>
      <c r="L100" s="10">
        <f>'19-05'!$K100+('19-05'!$J100/90)</f>
        <v>0.72222222222222221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1582</v>
      </c>
      <c r="J101" s="8">
        <v>250</v>
      </c>
      <c r="K101" s="9"/>
      <c r="L101" s="10">
        <f>'19-05'!$K101+('19-05'!$J101/90)</f>
        <v>2.7777777777777777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4</v>
      </c>
      <c r="L102" s="10">
        <f>'19-05'!$K102+('19-05'!$J102/90)</f>
        <v>4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154</v>
      </c>
      <c r="J103" s="8">
        <v>50</v>
      </c>
      <c r="K103" s="9"/>
      <c r="L103" s="10">
        <f>'19-05'!$K103+('19-05'!$J103/90)</f>
        <v>0.55555555555555558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214</v>
      </c>
      <c r="J104" s="8"/>
      <c r="K104" s="9">
        <v>5</v>
      </c>
      <c r="L104" s="10">
        <f>'19-05'!$K104+('19-05'!$J104/90)</f>
        <v>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783</v>
      </c>
      <c r="J105" s="8">
        <v>200</v>
      </c>
      <c r="K105" s="9"/>
      <c r="L105" s="10">
        <f>'19-05'!$K105+('19-05'!$J105/90)</f>
        <v>2.2222222222222223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300</v>
      </c>
      <c r="K106" s="9">
        <v>20</v>
      </c>
      <c r="L106" s="10">
        <f>'19-05'!$K106+('19-05'!$J106/90)</f>
        <v>23.333333333333332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580</v>
      </c>
      <c r="K107" s="9"/>
      <c r="L107" s="10">
        <f>'19-05'!$K107+('19-05'!$J107/90)</f>
        <v>6.4444444444444446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754</v>
      </c>
      <c r="J108" s="8"/>
      <c r="K108" s="9">
        <v>15</v>
      </c>
      <c r="L108" s="10">
        <f>'19-05'!$K108+('19-05'!$J108/90)</f>
        <v>15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300</v>
      </c>
      <c r="K109" s="9"/>
      <c r="L109" s="10">
        <f>'19-05'!$K109+('19-05'!$J109/90)</f>
        <v>3.3333333333333335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20</v>
      </c>
      <c r="K110" s="9"/>
      <c r="L110" s="10">
        <f>'19-05'!$K110+('19-05'!$J110/90)</f>
        <v>0.22222222222222221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25</v>
      </c>
      <c r="L111" s="10">
        <f>'19-05'!$K111+('19-05'!$J111/90)</f>
        <v>25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1583</v>
      </c>
      <c r="J112" s="8"/>
      <c r="K112" s="9">
        <v>90</v>
      </c>
      <c r="L112" s="10">
        <f>'19-05'!$K112+('19-05'!$J112/90)</f>
        <v>90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360</v>
      </c>
      <c r="K113" s="9"/>
      <c r="L113" s="10">
        <f>'19-05'!$K113+('19-05'!$J113/90)</f>
        <v>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540</v>
      </c>
      <c r="K114" s="9"/>
      <c r="L114" s="10">
        <f>'19-05'!$K114+('19-05'!$J114/90)</f>
        <v>6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'19-05'!$K115+('19-05'!$J115/90)</f>
        <v>3.3333333333333335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-830</v>
      </c>
      <c r="K116" s="9">
        <v>10</v>
      </c>
      <c r="L116" s="10">
        <f>'19-05'!$K116+('19-05'!$J116/90)</f>
        <v>0.77777777777777857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500</v>
      </c>
      <c r="K117" s="9"/>
      <c r="L117" s="10">
        <f>'19-05'!$K117+('19-05'!$J117/90)</f>
        <v>5.5555555555555554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76</v>
      </c>
      <c r="J118" s="8"/>
      <c r="K118" s="9">
        <v>2</v>
      </c>
      <c r="L118" s="10">
        <f>'19-05'!$K118+('19-05'!$J118/90)</f>
        <v>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2</v>
      </c>
      <c r="L119" s="10">
        <f>'19-05'!$K119+('19-05'!$J119/90)</f>
        <v>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-310</v>
      </c>
      <c r="K120" s="9">
        <v>10</v>
      </c>
      <c r="L120" s="10">
        <f>'19-05'!$K120+('19-05'!$J120/90)</f>
        <v>6.5555555555555554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56</v>
      </c>
      <c r="J121" s="8">
        <v>-840</v>
      </c>
      <c r="K121" s="9">
        <v>39</v>
      </c>
      <c r="L121" s="10">
        <f>'19-05'!$K121+('19-05'!$J121/90)</f>
        <v>29.666666666666664</v>
      </c>
      <c r="M121" s="3"/>
      <c r="N121" s="9" t="s">
        <v>118</v>
      </c>
      <c r="O121" s="9"/>
      <c r="P121" s="6">
        <v>2800</v>
      </c>
      <c r="Q121" s="9"/>
      <c r="R121" s="9"/>
      <c r="S121" s="17">
        <v>9900</v>
      </c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63</v>
      </c>
      <c r="L122" s="10">
        <f>'19-05'!$K122+('19-05'!$J122/90)</f>
        <v>63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120</v>
      </c>
      <c r="K123" s="9">
        <v>10</v>
      </c>
      <c r="L123" s="10">
        <f>'19-05'!$K123+('19-05'!$J123/90)</f>
        <v>11.333333333333334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229</v>
      </c>
      <c r="J124" s="8">
        <v>-200</v>
      </c>
      <c r="K124" s="9"/>
      <c r="L124" s="10">
        <f>'19-05'!$K124+('19-05'!$J124/90)</f>
        <v>-2.2222222222222223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'19-05'!$K125+('19-05'!$J125/90)</f>
        <v>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1584</v>
      </c>
      <c r="J126" s="8"/>
      <c r="K126" s="9">
        <v>10</v>
      </c>
      <c r="L126" s="10">
        <f>'19-05'!$K126+('19-05'!$J126/90)</f>
        <v>10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1446</v>
      </c>
      <c r="J127" s="8">
        <v>400</v>
      </c>
      <c r="K127" s="9"/>
      <c r="L127" s="10">
        <f>'19-05'!$K127+('19-05'!$J127/90)</f>
        <v>4.4444444444444446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1508</v>
      </c>
      <c r="J128" s="8">
        <v>100</v>
      </c>
      <c r="K128" s="9"/>
      <c r="L128" s="10">
        <f>'19-05'!$K128+('19-05'!$J128/90)</f>
        <v>1.1111111111111112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631</v>
      </c>
      <c r="J129" s="8">
        <v>800</v>
      </c>
      <c r="K129" s="9"/>
      <c r="L129" s="10">
        <f>'19-05'!$K129+('19-05'!$J129/90)</f>
        <v>8.8888888888888893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1347</v>
      </c>
      <c r="J130" s="8">
        <v>-450</v>
      </c>
      <c r="K130" s="9">
        <v>5</v>
      </c>
      <c r="L130" s="10">
        <f>'19-05'!$K130+('19-05'!$J130/90)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1482</v>
      </c>
      <c r="J131" s="8"/>
      <c r="K131" s="9">
        <v>455</v>
      </c>
      <c r="L131" s="10">
        <f>'19-05'!$K131+('19-05'!$J131/90)</f>
        <v>455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 t="s">
        <v>95</v>
      </c>
      <c r="J132" s="8"/>
      <c r="K132" s="9">
        <v>-455</v>
      </c>
      <c r="L132" s="10">
        <f>'19-05'!$K132+('19-05'!$J132/90)</f>
        <v>-455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20</v>
      </c>
      <c r="L133" s="10">
        <f>'19-05'!$K133+('19-05'!$J133/90)</f>
        <v>20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230</v>
      </c>
      <c r="K134" s="9"/>
      <c r="L134" s="10">
        <f>'19-05'!$K134+('19-05'!$J134/90)</f>
        <v>2.5555555555555554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8</v>
      </c>
      <c r="L135" s="10">
        <f>'19-05'!$K135+('19-05'!$J135/90)</f>
        <v>8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1585</v>
      </c>
      <c r="J136" s="8"/>
      <c r="K136" s="9">
        <v>-30</v>
      </c>
      <c r="L136" s="10">
        <f>'19-05'!$K136+('19-05'!$J136/90)</f>
        <v>-30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1374</v>
      </c>
      <c r="J137" s="8">
        <v>1100</v>
      </c>
      <c r="K137" s="9"/>
      <c r="L137" s="10">
        <f>'19-05'!$K137+('19-05'!$J137/90)</f>
        <v>12.222222222222221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1586</v>
      </c>
      <c r="J138" s="8">
        <v>400</v>
      </c>
      <c r="K138" s="9"/>
      <c r="L138" s="10">
        <f>'19-05'!$K138+('19-05'!$J138/90)</f>
        <v>4.4444444444444446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200</v>
      </c>
      <c r="K139" s="9"/>
      <c r="L139" s="10">
        <f>'19-05'!$K139+('19-05'!$J139/90)</f>
        <v>2.2222222222222223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95</v>
      </c>
      <c r="J140" s="8">
        <v>-6000</v>
      </c>
      <c r="K140" s="9">
        <v>-1500</v>
      </c>
      <c r="L140" s="10">
        <f>'19-05'!$K140+('19-05'!$J140/90)</f>
        <v>-1566.6666666666667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'19-05'!$K141+('19-05'!$J141/90)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7CBB9AE3-5959-45B1-AEF5-5D532D797B4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E984-79C6-47FD-B66E-90DB39D27026}">
  <sheetPr codeName="Sheet46">
    <pageSetUpPr fitToPage="1"/>
  </sheetPr>
  <dimension ref="A1:Z138"/>
  <sheetViews>
    <sheetView rightToLeft="1" topLeftCell="A126" workbookViewId="0">
      <selection activeCell="A138" sqref="A13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-420</v>
      </c>
      <c r="K1" s="3">
        <f t="shared" si="0"/>
        <v>570</v>
      </c>
      <c r="L1" s="3">
        <f t="shared" si="0"/>
        <v>565.33333333333337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-100</v>
      </c>
      <c r="K3" s="9">
        <v>10</v>
      </c>
      <c r="L3" s="10">
        <f t="shared" ref="L3:L18" si="1">K3+(J3/90)</f>
        <v>8.8888888888888893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1796</v>
      </c>
      <c r="I4" s="2" t="s">
        <v>64</v>
      </c>
      <c r="J4" s="8"/>
      <c r="K4" s="9">
        <v>110</v>
      </c>
      <c r="L4" s="10">
        <f t="shared" si="1"/>
        <v>110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1590</v>
      </c>
      <c r="J5" s="8"/>
      <c r="K5" s="9">
        <v>-20</v>
      </c>
      <c r="L5" s="10">
        <f t="shared" si="1"/>
        <v>-20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1588</v>
      </c>
      <c r="J6" s="8"/>
      <c r="K6" s="9">
        <v>-36</v>
      </c>
      <c r="L6" s="10">
        <f t="shared" si="1"/>
        <v>-36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149</v>
      </c>
      <c r="J7" s="8"/>
      <c r="K7" s="9">
        <v>26</v>
      </c>
      <c r="L7" s="10">
        <f t="shared" si="1"/>
        <v>26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200</v>
      </c>
      <c r="K8" s="9"/>
      <c r="L8" s="10">
        <f t="shared" si="1"/>
        <v>2.2222222222222223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1589</v>
      </c>
      <c r="J9" s="8">
        <v>-40</v>
      </c>
      <c r="K9" s="9">
        <v>1</v>
      </c>
      <c r="L9" s="10">
        <f t="shared" si="1"/>
        <v>0.55555555555555558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1132</v>
      </c>
      <c r="J10" s="8">
        <v>-225</v>
      </c>
      <c r="K10" s="9">
        <v>10</v>
      </c>
      <c r="L10" s="10">
        <f t="shared" si="1"/>
        <v>7.5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100</v>
      </c>
      <c r="K11" s="9"/>
      <c r="L11" s="10">
        <f t="shared" si="1"/>
        <v>1.1111111111111112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65</v>
      </c>
      <c r="K12" s="9">
        <v>74</v>
      </c>
      <c r="L12" s="10">
        <f t="shared" si="1"/>
        <v>74.722222222222229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80</v>
      </c>
      <c r="L13" s="10">
        <f t="shared" si="1"/>
        <v>80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>
        <v>280</v>
      </c>
      <c r="L14" s="10">
        <f t="shared" si="1"/>
        <v>280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271</v>
      </c>
      <c r="J15" s="8">
        <v>-450</v>
      </c>
      <c r="K15" s="9">
        <v>5</v>
      </c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>
        <v>-40</v>
      </c>
      <c r="L16" s="10">
        <f t="shared" si="1"/>
        <v>-40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56</v>
      </c>
      <c r="J17" s="8">
        <v>30</v>
      </c>
      <c r="K17" s="9">
        <v>70</v>
      </c>
      <c r="L17" s="10">
        <f t="shared" si="1"/>
        <v>70.333333333333329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1562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SUM('20-05'!$J$22:$J$138)</f>
        <v>-1715</v>
      </c>
      <c r="K20" s="3">
        <f>SUM('20-05'!$K$22:$K$138)</f>
        <v>-293</v>
      </c>
      <c r="L20" s="3">
        <f>SUM('20-05'!$L$22:$L$138)</f>
        <v>-312.05555555555509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8</v>
      </c>
      <c r="F22" s="16">
        <f t="shared" ref="F22:F26" si="3">D22*E22</f>
        <v>40</v>
      </c>
      <c r="G22" s="7"/>
      <c r="H22" s="7" t="s">
        <v>6</v>
      </c>
      <c r="I22" s="2"/>
      <c r="J22" s="8">
        <v>60</v>
      </c>
      <c r="K22" s="9"/>
      <c r="L22" s="10">
        <f>'20-05'!$K22+('20-05'!$J22/90)</f>
        <v>0.66666666666666663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97</v>
      </c>
      <c r="F23" s="16">
        <f t="shared" si="3"/>
        <v>970</v>
      </c>
      <c r="G23" s="7"/>
      <c r="H23" s="7" t="s">
        <v>6</v>
      </c>
      <c r="I23" s="2" t="s">
        <v>95</v>
      </c>
      <c r="J23" s="8"/>
      <c r="K23" s="9">
        <v>25</v>
      </c>
      <c r="L23" s="10">
        <f>'20-05'!$K23+('20-05'!$J23/90)</f>
        <v>25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57</v>
      </c>
      <c r="S23" s="16">
        <f t="shared" si="5"/>
        <v>570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115</v>
      </c>
      <c r="C24" s="14">
        <f t="shared" si="2"/>
        <v>1150</v>
      </c>
      <c r="D24" s="15">
        <v>20</v>
      </c>
      <c r="E24" s="1">
        <v>11</v>
      </c>
      <c r="F24" s="16">
        <f t="shared" si="3"/>
        <v>220</v>
      </c>
      <c r="G24" s="7"/>
      <c r="H24" s="7" t="s">
        <v>40</v>
      </c>
      <c r="I24" s="2" t="s">
        <v>95</v>
      </c>
      <c r="J24" s="8"/>
      <c r="K24" s="9">
        <v>-25</v>
      </c>
      <c r="L24" s="10">
        <f>'20-05'!$K24+('20-05'!$J24/90)</f>
        <v>-25</v>
      </c>
      <c r="M24" s="3"/>
      <c r="N24" s="13">
        <v>10</v>
      </c>
      <c r="O24" s="1">
        <v>131</v>
      </c>
      <c r="P24" s="14">
        <f t="shared" si="4"/>
        <v>1310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 t="s">
        <v>1591</v>
      </c>
      <c r="J25" s="8">
        <v>40</v>
      </c>
      <c r="K25" s="9"/>
      <c r="L25" s="10">
        <f>'20-05'!$K25+('20-05'!$J25/90)</f>
        <v>0.44444444444444442</v>
      </c>
      <c r="M25" s="3"/>
      <c r="N25" s="13">
        <v>20</v>
      </c>
      <c r="O25" s="1">
        <v>10</v>
      </c>
      <c r="P25" s="14">
        <f t="shared" si="4"/>
        <v>200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48</v>
      </c>
      <c r="F26" s="16">
        <f t="shared" si="3"/>
        <v>4800</v>
      </c>
      <c r="G26" s="7"/>
      <c r="H26" s="7" t="s">
        <v>6</v>
      </c>
      <c r="I26" s="2"/>
      <c r="J26" s="8">
        <v>200</v>
      </c>
      <c r="K26" s="9"/>
      <c r="L26" s="10">
        <f>'20-05'!$K26+('20-05'!$J26/90)</f>
        <v>2.2222222222222223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100</v>
      </c>
      <c r="S26" s="16">
        <f t="shared" si="5"/>
        <v>10000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6180</v>
      </c>
      <c r="G27" s="7"/>
      <c r="H27" s="7" t="s">
        <v>6</v>
      </c>
      <c r="I27" s="2"/>
      <c r="J27" s="8"/>
      <c r="K27" s="9">
        <v>25</v>
      </c>
      <c r="L27" s="10">
        <f>'20-05'!$K27+('20-05'!$J27/90)</f>
        <v>25</v>
      </c>
      <c r="M27" s="3"/>
      <c r="N27" s="13">
        <v>100</v>
      </c>
      <c r="O27" s="1">
        <v>21</v>
      </c>
      <c r="P27" s="14">
        <f t="shared" si="4"/>
        <v>2100</v>
      </c>
      <c r="Q27" s="12" t="s">
        <v>11</v>
      </c>
      <c r="R27" s="12"/>
      <c r="S27" s="17">
        <f>SUM(S22:S26)</f>
        <v>10640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1956</v>
      </c>
      <c r="D28" s="1"/>
      <c r="E28" s="1"/>
      <c r="F28" s="1"/>
      <c r="G28" s="1"/>
      <c r="H28" s="7" t="s">
        <v>6</v>
      </c>
      <c r="I28" s="2"/>
      <c r="J28" s="8">
        <v>550</v>
      </c>
      <c r="K28" s="9"/>
      <c r="L28" s="10">
        <f>'20-05'!$K28+('20-05'!$J28/90)</f>
        <v>6.1111111111111107</v>
      </c>
      <c r="M28" s="3"/>
      <c r="N28" s="12" t="s">
        <v>11</v>
      </c>
      <c r="O28" s="12"/>
      <c r="P28" s="6">
        <f>SUM(P22:P27)</f>
        <v>3843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3010</v>
      </c>
      <c r="G29" s="1"/>
      <c r="H29" s="7" t="s">
        <v>6</v>
      </c>
      <c r="I29" s="2"/>
      <c r="J29" s="8"/>
      <c r="K29" s="9">
        <v>-6</v>
      </c>
      <c r="L29" s="10">
        <f>'20-05'!$K29+('20-05'!$J29/90)</f>
        <v>-6</v>
      </c>
      <c r="M29" s="3"/>
      <c r="N29" s="1"/>
      <c r="O29" s="1"/>
      <c r="P29" s="18"/>
      <c r="Q29" s="237" t="s">
        <v>21</v>
      </c>
      <c r="R29" s="238"/>
      <c r="S29" s="17">
        <f>SUM('20-05'!$J$22:$J$138)</f>
        <v>-1715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419</v>
      </c>
      <c r="D30" s="1"/>
      <c r="E30" s="1"/>
      <c r="F30" s="8"/>
      <c r="G30" s="1"/>
      <c r="H30" s="7" t="s">
        <v>6</v>
      </c>
      <c r="I30" s="2"/>
      <c r="J30" s="8">
        <v>-700</v>
      </c>
      <c r="K30" s="9">
        <v>10</v>
      </c>
      <c r="L30" s="10">
        <f>'20-05'!$K30+('20-05'!$J30/90)</f>
        <v>2.2222222222222223</v>
      </c>
      <c r="M30" s="3"/>
      <c r="N30" s="237" t="s">
        <v>23</v>
      </c>
      <c r="O30" s="238"/>
      <c r="P30" s="6">
        <f>SUM('20-05'!$K$22:$K$138)</f>
        <v>-293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40</v>
      </c>
      <c r="K31" s="9"/>
      <c r="L31" s="10">
        <f>'20-05'!$K31+('20-05'!$J31/90)</f>
        <v>0.44444444444444442</v>
      </c>
      <c r="M31" s="3"/>
      <c r="N31" s="1"/>
      <c r="O31" s="1"/>
      <c r="P31" s="18"/>
      <c r="Q31" s="12" t="s">
        <v>25</v>
      </c>
      <c r="R31" s="12"/>
      <c r="S31" s="17">
        <f>S27-S29-F27</f>
        <v>6175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80</v>
      </c>
      <c r="K32" s="9"/>
      <c r="L32" s="10">
        <f>'20-05'!$K32+('20-05'!$J32/90)</f>
        <v>0.88888888888888884</v>
      </c>
      <c r="M32" s="3"/>
      <c r="N32" s="12" t="s">
        <v>25</v>
      </c>
      <c r="O32" s="12"/>
      <c r="P32" s="6">
        <f>P28-P30-C28</f>
        <v>2180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90</v>
      </c>
      <c r="J33" s="8"/>
      <c r="K33" s="9">
        <v>85</v>
      </c>
      <c r="L33" s="10">
        <f>'20-05'!$K33+('20-05'!$J33/90)</f>
        <v>85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680</v>
      </c>
      <c r="J34" s="8"/>
      <c r="K34" s="9">
        <v>200</v>
      </c>
      <c r="L34" s="10">
        <f>'20-05'!$K34+('20-05'!$J34/90)</f>
        <v>200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-300</v>
      </c>
      <c r="K35" s="9">
        <v>10</v>
      </c>
      <c r="L35" s="10">
        <f>'20-05'!$K35+('20-05'!$J35/90)</f>
        <v>6.6666666666666661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520</v>
      </c>
      <c r="K36" s="9"/>
      <c r="L36" s="10">
        <f>'20-05'!$K36+('20-05'!$J36/90)</f>
        <v>5.7777777777777777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50</v>
      </c>
      <c r="K37" s="9"/>
      <c r="L37" s="10">
        <f>'20-05'!$K37+('20-05'!$J37/90)</f>
        <v>0.55555555555555558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/>
      <c r="J38" s="8">
        <v>-200</v>
      </c>
      <c r="K38" s="9"/>
      <c r="L38" s="10">
        <f>'20-05'!$K38+('20-05'!$J38/90)</f>
        <v>-2.2222222222222223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2" t="s">
        <v>1592</v>
      </c>
      <c r="J39" s="8">
        <v>-600</v>
      </c>
      <c r="K39" s="9"/>
      <c r="L39" s="10">
        <f>'20-05'!$K39+('20-05'!$J39/90)</f>
        <v>-6.666666666666667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57</v>
      </c>
      <c r="J40" s="8">
        <v>400</v>
      </c>
      <c r="K40" s="9"/>
      <c r="L40" s="10">
        <f>'20-05'!$K40+('20-05'!$J40/90)</f>
        <v>4.4444444444444446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2" t="s">
        <v>437</v>
      </c>
      <c r="J41" s="8">
        <v>-400</v>
      </c>
      <c r="K41" s="9"/>
      <c r="L41" s="10">
        <f>'20-05'!$K41+('20-05'!$J41/90)</f>
        <v>-4.4444444444444446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-130</v>
      </c>
      <c r="K42" s="9">
        <v>10</v>
      </c>
      <c r="L42" s="10">
        <f>'20-05'!$K42+('20-05'!$J42/90)</f>
        <v>8.5555555555555554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2" t="s">
        <v>57</v>
      </c>
      <c r="J43" s="8">
        <v>300</v>
      </c>
      <c r="K43" s="9"/>
      <c r="L43" s="10">
        <f>'20-05'!$K43+('20-05'!$J43/90)</f>
        <v>3.3333333333333335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28</v>
      </c>
      <c r="I44" s="2" t="s">
        <v>35</v>
      </c>
      <c r="J44" s="8">
        <v>-300</v>
      </c>
      <c r="K44" s="9"/>
      <c r="L44" s="10">
        <f>'20-05'!$K44+('20-05'!$J44/90)</f>
        <v>-3.3333333333333335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229</v>
      </c>
      <c r="J45" s="8">
        <v>-500</v>
      </c>
      <c r="K45" s="9"/>
      <c r="L45" s="10">
        <f>'20-05'!$K45+('20-05'!$J45/90)</f>
        <v>-5.5555555555555554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141</v>
      </c>
      <c r="J46" s="8">
        <v>-270</v>
      </c>
      <c r="K46" s="9">
        <v>130</v>
      </c>
      <c r="L46" s="10">
        <f>'20-05'!$K46+('20-05'!$J46/90)</f>
        <v>127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43</v>
      </c>
      <c r="J47" s="8"/>
      <c r="K47" s="9">
        <v>-20</v>
      </c>
      <c r="L47" s="10">
        <f>'20-05'!$K47+('20-05'!$J47/90)</f>
        <v>-20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1593</v>
      </c>
      <c r="J48" s="8"/>
      <c r="K48" s="9">
        <v>100</v>
      </c>
      <c r="L48" s="10">
        <f>'20-05'!$K48+('20-05'!$J48/90)</f>
        <v>100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50</v>
      </c>
      <c r="K49" s="9"/>
      <c r="L49" s="10">
        <f>'20-05'!$K49+('20-05'!$J49/90)</f>
        <v>0.55555555555555558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1594</v>
      </c>
      <c r="J50" s="8"/>
      <c r="K50" s="9">
        <v>130</v>
      </c>
      <c r="L50" s="10">
        <f>'20-05'!$K50+('20-05'!$J50/90)</f>
        <v>130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40</v>
      </c>
      <c r="K51" s="9"/>
      <c r="L51" s="10">
        <f>'20-05'!$K51+('20-05'!$J51/90)</f>
        <v>0.44444444444444442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316</v>
      </c>
      <c r="J52" s="8">
        <v>-90</v>
      </c>
      <c r="K52" s="9">
        <v>55</v>
      </c>
      <c r="L52" s="10">
        <f>'20-05'!$K52+('20-05'!$J52/90)</f>
        <v>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1372</v>
      </c>
      <c r="J53" s="8">
        <v>-45</v>
      </c>
      <c r="K53" s="9">
        <v>25</v>
      </c>
      <c r="L53" s="10">
        <f>'20-05'!$K53+('20-05'!$J53/90)</f>
        <v>24.5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-90</v>
      </c>
      <c r="K54" s="9">
        <v>5</v>
      </c>
      <c r="L54" s="10">
        <f>'20-05'!$K54+('20-05'!$J54/90)</f>
        <v>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200</v>
      </c>
      <c r="K55" s="9"/>
      <c r="L55" s="10">
        <f>'20-05'!$K55+('20-05'!$J55/90)</f>
        <v>2.2222222222222223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1595</v>
      </c>
      <c r="J56" s="8"/>
      <c r="K56" s="9">
        <v>190</v>
      </c>
      <c r="L56" s="10">
        <f>'20-05'!$K56+('20-05'!$J56/90)</f>
        <v>190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320</v>
      </c>
      <c r="K57" s="9"/>
      <c r="L57" s="10">
        <f>'20-05'!$K57+('20-05'!$J57/90)</f>
        <v>3.5555555555555554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-180</v>
      </c>
      <c r="K58" s="9">
        <v>10</v>
      </c>
      <c r="L58" s="10">
        <f>'20-05'!$K58+('20-05'!$J58/90)</f>
        <v>8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783</v>
      </c>
      <c r="J59" s="8">
        <v>500</v>
      </c>
      <c r="K59" s="9"/>
      <c r="L59" s="10">
        <f>'20-05'!$K59+('20-05'!$J59/90)</f>
        <v>5.5555555555555554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780</v>
      </c>
      <c r="J60" s="8">
        <v>200</v>
      </c>
      <c r="K60" s="9"/>
      <c r="L60" s="10">
        <f>'20-05'!$K60+('20-05'!$J60/90)</f>
        <v>2.2222222222222223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204</v>
      </c>
      <c r="J61" s="8">
        <v>360</v>
      </c>
      <c r="K61" s="9">
        <v>10</v>
      </c>
      <c r="L61" s="10">
        <f>'20-05'!$K61+('20-05'!$J61/90)</f>
        <v>14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1055</v>
      </c>
      <c r="J62" s="8"/>
      <c r="K62" s="9">
        <v>75</v>
      </c>
      <c r="L62" s="10">
        <f>'20-05'!$K62+('20-05'!$J62/90)</f>
        <v>75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15</v>
      </c>
      <c r="L63" s="10">
        <f>'20-05'!$K63+('20-05'!$J63/90)</f>
        <v>15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694</v>
      </c>
      <c r="J64" s="8">
        <v>-220</v>
      </c>
      <c r="K64" s="9">
        <v>10</v>
      </c>
      <c r="L64" s="10">
        <f>'20-05'!$K64+('20-05'!$J64/90)</f>
        <v>7.5555555555555554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1596</v>
      </c>
      <c r="J65" s="35"/>
      <c r="K65" s="36">
        <v>265</v>
      </c>
      <c r="L65" s="37">
        <f>'20-05'!$K65+('20-05'!$J65/90)</f>
        <v>265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75</v>
      </c>
      <c r="J66" s="38">
        <v>-110</v>
      </c>
      <c r="K66" s="39">
        <v>35</v>
      </c>
      <c r="L66" s="37">
        <f>'20-05'!$K66+('20-05'!$J66/90)</f>
        <v>33.777777777777779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121</v>
      </c>
      <c r="J67" s="35">
        <v>90</v>
      </c>
      <c r="K67" s="36"/>
      <c r="L67" s="37">
        <f>'20-05'!$K67+('20-05'!$J67/90)</f>
        <v>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</v>
      </c>
      <c r="J68" s="38">
        <v>450</v>
      </c>
      <c r="K68" s="39"/>
      <c r="L68" s="37">
        <f>'20-05'!$K68+('20-05'!$J68/90)</f>
        <v>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90</v>
      </c>
      <c r="K69" s="36">
        <v>10</v>
      </c>
      <c r="L69" s="37">
        <f>'20-05'!$K69+('20-05'!$J69/90)</f>
        <v>11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130</v>
      </c>
      <c r="L70" s="37">
        <f>'20-05'!$K70+('20-05'!$J70/90)</f>
        <v>130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/>
      <c r="J71" s="8"/>
      <c r="K71" s="9">
        <v>-190</v>
      </c>
      <c r="L71" s="10">
        <f>'20-05'!$K71+('20-05'!$J71/90)</f>
        <v>-190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5</v>
      </c>
      <c r="L72" s="10">
        <f>'20-05'!$K72+('20-05'!$J72/90)</f>
        <v>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400</v>
      </c>
      <c r="K73" s="9"/>
      <c r="L73" s="10">
        <f>'20-05'!$K73+('20-05'!$J73/90)</f>
        <v>4.4444444444444446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154</v>
      </c>
      <c r="J74" s="8">
        <v>500</v>
      </c>
      <c r="K74" s="9"/>
      <c r="L74" s="10">
        <f>'20-05'!$K74+('20-05'!$J74/90)</f>
        <v>5.5555555555555554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430</v>
      </c>
      <c r="K75" s="9"/>
      <c r="L75" s="10">
        <f>'20-05'!$K75+('20-05'!$J75/90)</f>
        <v>4.7777777777777777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1144</v>
      </c>
      <c r="J76" s="8">
        <v>-220</v>
      </c>
      <c r="K76" s="9">
        <v>10</v>
      </c>
      <c r="L76" s="10">
        <f>'20-05'!$K76+('20-05'!$J76/90)</f>
        <v>7.5555555555555554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-310</v>
      </c>
      <c r="K77" s="9">
        <v>10</v>
      </c>
      <c r="L77" s="10">
        <f>'20-05'!$K77+('20-05'!$J77/90)</f>
        <v>6.5555555555555554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40</v>
      </c>
      <c r="K78" s="9"/>
      <c r="L78" s="10">
        <f>'20-05'!$K78+('20-05'!$J78/90)</f>
        <v>0.44444444444444442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673</v>
      </c>
      <c r="J79" s="8"/>
      <c r="K79" s="9">
        <v>45</v>
      </c>
      <c r="L79" s="10">
        <f>'20-05'!$K79+('20-05'!$J79/90)</f>
        <v>45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1096</v>
      </c>
      <c r="J80" s="8">
        <v>180</v>
      </c>
      <c r="K80" s="9"/>
      <c r="L80" s="10">
        <f>'20-05'!$K80+('20-05'!$J80/90)</f>
        <v>2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-180</v>
      </c>
      <c r="K81" s="9">
        <v>10</v>
      </c>
      <c r="L81" s="10">
        <f>'20-05'!$K81+('20-05'!$J81/90)</f>
        <v>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1597</v>
      </c>
      <c r="J82" s="8"/>
      <c r="K82" s="9">
        <v>30</v>
      </c>
      <c r="L82" s="10">
        <f>'20-05'!$K82+('20-05'!$J82/90)</f>
        <v>30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-720</v>
      </c>
      <c r="K83" s="9">
        <v>10</v>
      </c>
      <c r="L83" s="10">
        <f>'20-05'!$K83+('20-05'!$J83/90)</f>
        <v>2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100</v>
      </c>
      <c r="K84" s="9"/>
      <c r="L84" s="10">
        <f>'20-05'!$K84+('20-05'!$J84/90)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680</v>
      </c>
      <c r="K85" s="9">
        <v>10</v>
      </c>
      <c r="L85" s="10">
        <f>'20-05'!$K85+('20-05'!$J85/90)</f>
        <v>17.555555555555557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457</v>
      </c>
      <c r="J86" s="8">
        <v>-630</v>
      </c>
      <c r="K86" s="9">
        <v>80</v>
      </c>
      <c r="L86" s="10">
        <f>'20-05'!$K86+('20-05'!$J86/90)</f>
        <v>73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-630</v>
      </c>
      <c r="K87" s="9">
        <v>30</v>
      </c>
      <c r="L87" s="10">
        <f>'20-05'!$K87+('20-05'!$J87/90)</f>
        <v>23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78</v>
      </c>
      <c r="L88" s="10">
        <f>'20-05'!$K88+('20-05'!$J88/90)</f>
        <v>78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205</v>
      </c>
      <c r="J89" s="8"/>
      <c r="K89" s="9">
        <v>10</v>
      </c>
      <c r="L89" s="10">
        <f>'20-05'!$K89+('20-05'!$J89/90)</f>
        <v>10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154</v>
      </c>
      <c r="J90" s="8">
        <v>40</v>
      </c>
      <c r="K90" s="9"/>
      <c r="L90" s="10">
        <f>'20-05'!$K90+('20-05'!$J90/90)</f>
        <v>0.44444444444444442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100</v>
      </c>
      <c r="L91" s="10">
        <f>'20-05'!$K91+('20-05'!$J91/90)</f>
        <v>100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643</v>
      </c>
      <c r="J92" s="8"/>
      <c r="K92" s="9">
        <v>20</v>
      </c>
      <c r="L92" s="10">
        <f>'20-05'!$K92+('20-05'!$J92/90)</f>
        <v>20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1598</v>
      </c>
      <c r="J93" s="8"/>
      <c r="K93" s="9">
        <v>65</v>
      </c>
      <c r="L93" s="10">
        <f>'20-05'!$K93+('20-05'!$J93/90)</f>
        <v>65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1599</v>
      </c>
      <c r="J94" s="8">
        <v>100</v>
      </c>
      <c r="K94" s="9"/>
      <c r="L94" s="10">
        <f>'20-05'!$K94+('20-05'!$J94/90)</f>
        <v>1.1111111111111112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33</v>
      </c>
      <c r="J95" s="8">
        <v>100</v>
      </c>
      <c r="K95" s="9"/>
      <c r="L95" s="10">
        <f>'20-05'!$K95+('20-05'!$J95/90)</f>
        <v>1.1111111111111112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16</v>
      </c>
      <c r="J96" s="8"/>
      <c r="K96" s="9">
        <v>60</v>
      </c>
      <c r="L96" s="10">
        <f>'20-05'!$K96+('20-05'!$J96/90)</f>
        <v>60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40" t="s">
        <v>1600</v>
      </c>
      <c r="J97" s="8"/>
      <c r="K97" s="9">
        <v>-60</v>
      </c>
      <c r="L97" s="10">
        <f>'20-05'!$K97+('20-05'!$J97/90)</f>
        <v>-60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16</v>
      </c>
      <c r="J98" s="8">
        <v>-315</v>
      </c>
      <c r="K98" s="9">
        <v>20</v>
      </c>
      <c r="L98" s="10">
        <f>'20-05'!$K98+('20-05'!$J98/90)</f>
        <v>16.5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1121</v>
      </c>
      <c r="J99" s="8"/>
      <c r="K99" s="9">
        <v>45</v>
      </c>
      <c r="L99" s="10">
        <f>'20-05'!$K99+('20-05'!$J99/90)</f>
        <v>45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380</v>
      </c>
      <c r="K100" s="9"/>
      <c r="L100" s="10">
        <f>'20-05'!$K100+('20-05'!$J100/90)</f>
        <v>4.2222222222222223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340</v>
      </c>
      <c r="L101" s="10">
        <f>'20-05'!$K101+('20-05'!$J101/90)</f>
        <v>340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154</v>
      </c>
      <c r="J102" s="8">
        <v>200</v>
      </c>
      <c r="K102" s="9"/>
      <c r="L102" s="10">
        <f>'20-05'!$K102+('20-05'!$J102/90)</f>
        <v>2.2222222222222223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-600</v>
      </c>
      <c r="K103" s="9">
        <v>10</v>
      </c>
      <c r="L103" s="10">
        <f>'20-05'!$K103+('20-05'!$J103/90)</f>
        <v>3.333333333333333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1267</v>
      </c>
      <c r="J104" s="8">
        <v>360</v>
      </c>
      <c r="K104" s="9"/>
      <c r="L104" s="10">
        <f>'20-05'!$K104+('20-05'!$J104/90)</f>
        <v>4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120</v>
      </c>
      <c r="K105" s="9">
        <v>30</v>
      </c>
      <c r="L105" s="10">
        <f>'20-05'!$K105+('20-05'!$J105/90)</f>
        <v>31.333333333333332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1601</v>
      </c>
      <c r="J106" s="8">
        <v>-50</v>
      </c>
      <c r="K106" s="9">
        <v>10</v>
      </c>
      <c r="L106" s="10">
        <f>'20-05'!$K106+('20-05'!$J106/90)</f>
        <v>9.4444444444444446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550</v>
      </c>
      <c r="K107" s="9"/>
      <c r="L107" s="10">
        <f>'20-05'!$K107+('20-05'!$J107/90)</f>
        <v>6.1111111111111107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1602</v>
      </c>
      <c r="J108" s="8">
        <v>270</v>
      </c>
      <c r="K108" s="9">
        <v>20</v>
      </c>
      <c r="L108" s="10">
        <f>'20-05'!$K108+('20-05'!$J108/90)</f>
        <v>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666</v>
      </c>
      <c r="J109" s="8">
        <v>350</v>
      </c>
      <c r="K109" s="9"/>
      <c r="L109" s="10">
        <f>'20-05'!$K109+('20-05'!$J109/90)</f>
        <v>3.8888888888888888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1603</v>
      </c>
      <c r="J110" s="8">
        <v>-315</v>
      </c>
      <c r="K110" s="9">
        <v>10</v>
      </c>
      <c r="L110" s="10">
        <f>'20-05'!$K110+('20-05'!$J110/90)</f>
        <v>6.5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1586</v>
      </c>
      <c r="J111" s="8"/>
      <c r="K111" s="9">
        <v>5</v>
      </c>
      <c r="L111" s="10">
        <f>'20-05'!$K111+('20-05'!$J111/90)</f>
        <v>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/>
      <c r="L112" s="10">
        <f>'20-05'!$K112+('20-05'!$J112/90)</f>
        <v>1.1111111111111112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40" t="s">
        <v>1604</v>
      </c>
      <c r="J113" s="8"/>
      <c r="K113" s="9">
        <v>-450</v>
      </c>
      <c r="L113" s="10">
        <f>'20-05'!$K113+('20-05'!$J113/90)</f>
        <v>-450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311</v>
      </c>
      <c r="J114" s="8">
        <v>900</v>
      </c>
      <c r="K114" s="9"/>
      <c r="L114" s="10">
        <f>'20-05'!$K114+('20-05'!$J114/90)</f>
        <v>10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389</v>
      </c>
      <c r="J115" s="8">
        <v>2500</v>
      </c>
      <c r="K115" s="9"/>
      <c r="L115" s="10">
        <f>'20-05'!$K115+('20-05'!$J115/90)</f>
        <v>27.777777777777779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130</v>
      </c>
      <c r="K116" s="9">
        <v>5</v>
      </c>
      <c r="L116" s="10">
        <f>'20-05'!$K116+('20-05'!$J116/90)</f>
        <v>6.4444444444444446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1324</v>
      </c>
      <c r="J117" s="8">
        <v>200</v>
      </c>
      <c r="K117" s="9"/>
      <c r="L117" s="10">
        <f>'20-05'!$K117+('20-05'!$J117/90)</f>
        <v>2.2222222222222223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160</v>
      </c>
      <c r="K118" s="9"/>
      <c r="L118" s="10">
        <f>'20-05'!$K118+('20-05'!$J118/90)</f>
        <v>1.7777777777777777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316</v>
      </c>
      <c r="J119" s="8">
        <v>-360</v>
      </c>
      <c r="K119" s="9">
        <v>10</v>
      </c>
      <c r="L119" s="10">
        <f>'20-05'!$K119+('20-05'!$J119/90)</f>
        <v>6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170</v>
      </c>
      <c r="K120" s="9"/>
      <c r="L120" s="10">
        <f>'20-05'!$K120+('20-05'!$J120/90)</f>
        <v>1.8888888888888888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-650</v>
      </c>
      <c r="K121" s="9">
        <v>10</v>
      </c>
      <c r="L121" s="10">
        <f>'20-05'!$K121+('20-05'!$J121/90)</f>
        <v>2.7777777777777777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28</v>
      </c>
      <c r="I122" s="40" t="s">
        <v>437</v>
      </c>
      <c r="J122" s="8">
        <v>-300</v>
      </c>
      <c r="K122" s="9"/>
      <c r="L122" s="10">
        <f>'20-05'!$K122+('20-05'!$J122/90)</f>
        <v>-3.3333333333333335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56</v>
      </c>
      <c r="J123" s="8">
        <v>375</v>
      </c>
      <c r="K123" s="9">
        <v>-10</v>
      </c>
      <c r="L123" s="10">
        <f>'20-05'!$K123+('20-05'!$J123/90)</f>
        <v>-5.833333333333333</v>
      </c>
      <c r="M123" s="3"/>
      <c r="N123" s="45" t="s">
        <v>118</v>
      </c>
      <c r="O123" s="9"/>
      <c r="P123" s="6">
        <v>3843</v>
      </c>
      <c r="Q123" s="9"/>
      <c r="R123" s="9"/>
      <c r="S123" s="17">
        <v>10640</v>
      </c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291</v>
      </c>
      <c r="J124" s="8">
        <v>220</v>
      </c>
      <c r="K124" s="9">
        <v>10</v>
      </c>
      <c r="L124" s="10">
        <f>'20-05'!$K124+('20-05'!$J124/90)</f>
        <v>12.444444444444445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10</v>
      </c>
      <c r="L125" s="10">
        <f>'20-05'!$K125+('20-05'!$J125/90)</f>
        <v>10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-225</v>
      </c>
      <c r="K126" s="9">
        <v>30</v>
      </c>
      <c r="L126" s="10">
        <f>'20-05'!$K126+('20-05'!$J126/90)</f>
        <v>27.5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180</v>
      </c>
      <c r="K127" s="9"/>
      <c r="L127" s="10">
        <f>'20-05'!$K127+('20-05'!$J127/90)</f>
        <v>2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1605</v>
      </c>
      <c r="J128" s="8">
        <v>-900</v>
      </c>
      <c r="K128" s="9">
        <v>-10</v>
      </c>
      <c r="L128" s="10">
        <f>'20-05'!$K128+('20-05'!$J128/90)</f>
        <v>-20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60</v>
      </c>
      <c r="K129" s="9"/>
      <c r="L129" s="10">
        <f>'20-05'!$K129+('20-05'!$J129/90)</f>
        <v>0.66666666666666663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1606</v>
      </c>
      <c r="J130" s="8">
        <v>600</v>
      </c>
      <c r="K130" s="9"/>
      <c r="L130" s="10">
        <f>'20-05'!$K130+('20-05'!$J130/90)</f>
        <v>6.666666666666667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172</v>
      </c>
      <c r="J131" s="8">
        <v>200</v>
      </c>
      <c r="K131" s="9"/>
      <c r="L131" s="10">
        <f>'20-05'!$K131+('20-05'!$J131/90)</f>
        <v>2.2222222222222223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90</v>
      </c>
      <c r="K132" s="9"/>
      <c r="L132" s="10">
        <f>'20-05'!$K132+('20-05'!$J132/90)</f>
        <v>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300</v>
      </c>
      <c r="K133" s="9"/>
      <c r="L133" s="10">
        <f>'20-05'!$K133+('20-05'!$J133/90)</f>
        <v>3.3333333333333335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95</v>
      </c>
      <c r="J134" s="8">
        <v>-8000</v>
      </c>
      <c r="K134" s="9">
        <v>-2300</v>
      </c>
      <c r="L134" s="10">
        <f>'20-05'!$K134+('20-05'!$J134/90)</f>
        <v>-2388.8888888888887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141</v>
      </c>
      <c r="J135" s="8">
        <v>1100</v>
      </c>
      <c r="K135" s="9">
        <v>80</v>
      </c>
      <c r="L135" s="10">
        <f>'20-05'!$K135+('20-05'!$J135/90)</f>
        <v>92.222222222222229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200</v>
      </c>
      <c r="K136" s="9"/>
      <c r="L136" s="10">
        <f>'20-05'!$K136+('20-05'!$J136/90)</f>
        <v>2.2222222222222223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'20-05'!$K137+('20-05'!$J137/90)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'20-05'!$K138+('20-05'!$J138/90)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8" xr:uid="{63E7A70A-6846-4E33-A38E-562FFF065E1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B94F-A985-429A-A748-67EA14E99868}">
  <sheetPr codeName="Sheet47">
    <pageSetUpPr fitToPage="1"/>
  </sheetPr>
  <dimension ref="A1:Z128"/>
  <sheetViews>
    <sheetView rightToLeft="1" topLeftCell="A81" workbookViewId="0">
      <selection activeCell="J93" sqref="J9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-200</v>
      </c>
      <c r="K1" s="3">
        <f t="shared" si="0"/>
        <v>103</v>
      </c>
      <c r="L1" s="3">
        <f t="shared" si="0"/>
        <v>100.77777777777777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95</v>
      </c>
      <c r="J3" s="8"/>
      <c r="K3" s="9">
        <v>-10</v>
      </c>
      <c r="L3" s="10">
        <f t="shared" ref="L3:L18" si="1">K3+(J3/90)</f>
        <v>-10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-350</v>
      </c>
      <c r="K4" s="9">
        <v>10</v>
      </c>
      <c r="L4" s="10">
        <f t="shared" si="1"/>
        <v>6.1111111111111107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-200</v>
      </c>
      <c r="K5" s="9">
        <v>5</v>
      </c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70</v>
      </c>
      <c r="K6" s="9"/>
      <c r="L6" s="10">
        <f t="shared" si="1"/>
        <v>0.77777777777777779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1608</v>
      </c>
      <c r="J7" s="8"/>
      <c r="K7" s="9">
        <v>8</v>
      </c>
      <c r="L7" s="10">
        <f t="shared" si="1"/>
        <v>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847</v>
      </c>
      <c r="J8" s="8"/>
      <c r="K8" s="9">
        <v>51</v>
      </c>
      <c r="L8" s="10">
        <f t="shared" si="1"/>
        <v>51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1609</v>
      </c>
      <c r="J9" s="8">
        <v>180</v>
      </c>
      <c r="K9" s="9">
        <v>9</v>
      </c>
      <c r="L9" s="10">
        <f t="shared" si="1"/>
        <v>11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1610</v>
      </c>
      <c r="J10" s="8">
        <v>-100</v>
      </c>
      <c r="K10" s="9">
        <v>30</v>
      </c>
      <c r="L10" s="10">
        <f t="shared" si="1"/>
        <v>28.888888888888889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200</v>
      </c>
      <c r="K11" s="9"/>
      <c r="L11" s="10">
        <f t="shared" si="1"/>
        <v>2.2222222222222223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1587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SUM('21-05'!$J$22:$J$128)</f>
        <v>350</v>
      </c>
      <c r="K20" s="3">
        <f>SUM('21-05'!$K$22:$K$128)</f>
        <v>-46</v>
      </c>
      <c r="L20" s="3">
        <f>SUM('21-05'!$L$22:$L$128)</f>
        <v>-42.111111111111214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/>
      <c r="J22" s="8">
        <v>150</v>
      </c>
      <c r="K22" s="9"/>
      <c r="L22" s="10">
        <f>'21-05'!$K22+('21-05'!$J22/90)</f>
        <v>1.6666666666666667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46</v>
      </c>
      <c r="F23" s="16">
        <f t="shared" si="3"/>
        <v>460</v>
      </c>
      <c r="G23" s="7"/>
      <c r="H23" s="7" t="s">
        <v>6</v>
      </c>
      <c r="I23" s="2" t="s">
        <v>1044</v>
      </c>
      <c r="J23" s="8">
        <v>-210</v>
      </c>
      <c r="K23" s="9">
        <v>20</v>
      </c>
      <c r="L23" s="10">
        <f>'21-05'!$K23+('21-05'!$J23/90)</f>
        <v>17.666666666666668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70</v>
      </c>
      <c r="S23" s="16">
        <f t="shared" si="5"/>
        <v>700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133</v>
      </c>
      <c r="C24" s="14">
        <f t="shared" si="2"/>
        <v>1330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40" t="s">
        <v>622</v>
      </c>
      <c r="J24" s="8">
        <v>200</v>
      </c>
      <c r="K24" s="9">
        <v>5</v>
      </c>
      <c r="L24" s="10">
        <f>'21-05'!$K24+('21-05'!$J24/90)</f>
        <v>7.2222222222222223</v>
      </c>
      <c r="M24" s="3"/>
      <c r="N24" s="13">
        <v>10</v>
      </c>
      <c r="O24" s="1">
        <v>130</v>
      </c>
      <c r="P24" s="14">
        <f t="shared" si="4"/>
        <v>1300</v>
      </c>
      <c r="Q24" s="15">
        <v>20</v>
      </c>
      <c r="R24" s="1">
        <v>7</v>
      </c>
      <c r="S24" s="16">
        <f t="shared" si="5"/>
        <v>140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13</v>
      </c>
      <c r="C25" s="14">
        <f t="shared" si="2"/>
        <v>260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-270</v>
      </c>
      <c r="K25" s="9">
        <v>10</v>
      </c>
      <c r="L25" s="10">
        <f>'21-05'!$K25+('21-05'!$J25/90)</f>
        <v>7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38</v>
      </c>
      <c r="F26" s="16">
        <f t="shared" si="3"/>
        <v>3800</v>
      </c>
      <c r="G26" s="7"/>
      <c r="H26" s="7" t="s">
        <v>6</v>
      </c>
      <c r="I26" s="2"/>
      <c r="J26" s="8">
        <v>-400</v>
      </c>
      <c r="K26" s="9">
        <v>5</v>
      </c>
      <c r="L26" s="10">
        <f>'21-05'!$K26+('21-05'!$J26/90)</f>
        <v>0.55555555555555536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33</v>
      </c>
      <c r="S26" s="16">
        <f t="shared" si="5"/>
        <v>3300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4265</v>
      </c>
      <c r="G27" s="7"/>
      <c r="H27" s="7" t="s">
        <v>6</v>
      </c>
      <c r="I27" s="40" t="s">
        <v>177</v>
      </c>
      <c r="J27" s="8"/>
      <c r="K27" s="9">
        <v>60</v>
      </c>
      <c r="L27" s="10">
        <f>'21-05'!$K27+('21-05'!$J27/90)</f>
        <v>60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4240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1766</v>
      </c>
      <c r="D28" s="1"/>
      <c r="E28" s="1"/>
      <c r="F28" s="1"/>
      <c r="G28" s="1"/>
      <c r="H28" s="7" t="s">
        <v>6</v>
      </c>
      <c r="I28" s="40" t="s">
        <v>95</v>
      </c>
      <c r="J28" s="8"/>
      <c r="K28" s="9">
        <v>30</v>
      </c>
      <c r="L28" s="10">
        <f>'21-05'!$K28+('21-05'!$J28/90)</f>
        <v>30</v>
      </c>
      <c r="M28" s="3"/>
      <c r="N28" s="12" t="s">
        <v>11</v>
      </c>
      <c r="O28" s="12"/>
      <c r="P28" s="6">
        <f>SUM(P22:P27)</f>
        <v>1675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-1915</v>
      </c>
      <c r="G29" s="1"/>
      <c r="H29" s="43" t="s">
        <v>40</v>
      </c>
      <c r="I29" s="40" t="s">
        <v>95</v>
      </c>
      <c r="J29" s="8"/>
      <c r="K29" s="9">
        <v>-30</v>
      </c>
      <c r="L29" s="10">
        <f>'21-05'!$K29+('21-05'!$J29/90)</f>
        <v>-30</v>
      </c>
      <c r="M29" s="3"/>
      <c r="N29" s="1"/>
      <c r="O29" s="1"/>
      <c r="P29" s="18"/>
      <c r="Q29" s="237" t="s">
        <v>21</v>
      </c>
      <c r="R29" s="238"/>
      <c r="S29" s="17">
        <f>SUM('21-05'!$J$22:$J$128)</f>
        <v>350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-190</v>
      </c>
      <c r="D30" s="1"/>
      <c r="E30" s="1"/>
      <c r="F30" s="8"/>
      <c r="G30" s="1"/>
      <c r="H30" s="7" t="s">
        <v>6</v>
      </c>
      <c r="I30" s="40" t="s">
        <v>57</v>
      </c>
      <c r="J30" s="8">
        <v>400</v>
      </c>
      <c r="K30" s="9"/>
      <c r="L30" s="10">
        <f>'21-05'!$K30+('21-05'!$J30/90)</f>
        <v>4.4444444444444446</v>
      </c>
      <c r="M30" s="3"/>
      <c r="N30" s="237" t="s">
        <v>23</v>
      </c>
      <c r="O30" s="238"/>
      <c r="P30" s="6">
        <f>SUM('21-05'!$K$22:$K$128)</f>
        <v>-46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40" t="s">
        <v>35</v>
      </c>
      <c r="J31" s="8">
        <v>-400</v>
      </c>
      <c r="K31" s="9"/>
      <c r="L31" s="10">
        <f>'21-05'!$K31+('21-05'!$J31/90)</f>
        <v>-4.4444444444444446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-375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95</v>
      </c>
      <c r="J32" s="8"/>
      <c r="K32" s="9">
        <v>360</v>
      </c>
      <c r="L32" s="10">
        <f>'21-05'!$K32+('21-05'!$J32/90)</f>
        <v>360</v>
      </c>
      <c r="M32" s="3"/>
      <c r="N32" s="12" t="s">
        <v>25</v>
      </c>
      <c r="O32" s="12"/>
      <c r="P32" s="6">
        <f>P28-P30-C28</f>
        <v>-45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95</v>
      </c>
      <c r="J33" s="8"/>
      <c r="K33" s="9">
        <v>-360</v>
      </c>
      <c r="L33" s="10">
        <f>'21-05'!$K33+('21-05'!$J33/90)</f>
        <v>-360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20</v>
      </c>
      <c r="L34" s="10">
        <f>'21-05'!$K34+('21-05'!$J34/90)</f>
        <v>20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-250</v>
      </c>
      <c r="K35" s="9">
        <v>15</v>
      </c>
      <c r="L35" s="10">
        <f>'21-05'!$K35+('21-05'!$J35/90)</f>
        <v>12.222222222222221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5</v>
      </c>
      <c r="L36" s="10">
        <f>'21-05'!$K36+('21-05'!$J36/90)</f>
        <v>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70</v>
      </c>
      <c r="K37" s="9"/>
      <c r="L37" s="10">
        <f>'21-05'!$K37+('21-05'!$J37/90)</f>
        <v>0.77777777777777779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214</v>
      </c>
      <c r="J38" s="8">
        <v>-180</v>
      </c>
      <c r="K38" s="9">
        <v>120</v>
      </c>
      <c r="L38" s="10">
        <f>'21-05'!$K38+('21-05'!$J38/90)</f>
        <v>118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209</v>
      </c>
      <c r="J39" s="8">
        <v>100</v>
      </c>
      <c r="K39" s="9"/>
      <c r="L39" s="10">
        <f>'21-05'!$K39+('21-05'!$J39/90)</f>
        <v>1.1111111111111112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70</v>
      </c>
      <c r="K40" s="9"/>
      <c r="L40" s="10">
        <f>'21-05'!$K40+('21-05'!$J40/90)</f>
        <v>0.77777777777777779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316</v>
      </c>
      <c r="J41" s="8">
        <v>-500</v>
      </c>
      <c r="K41" s="9">
        <v>10</v>
      </c>
      <c r="L41" s="10">
        <f>'21-05'!$K41+('21-05'!$J41/90)</f>
        <v>4.4444444444444446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209</v>
      </c>
      <c r="J42" s="8">
        <v>90</v>
      </c>
      <c r="K42" s="9">
        <v>-25</v>
      </c>
      <c r="L42" s="10">
        <f>'21-05'!$K42+('21-05'!$J42/90)</f>
        <v>-24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778</v>
      </c>
      <c r="J43" s="8">
        <v>-210</v>
      </c>
      <c r="K43" s="9">
        <v>10</v>
      </c>
      <c r="L43" s="10">
        <f>'21-05'!$K43+('21-05'!$J43/90)</f>
        <v>7.6666666666666661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-225</v>
      </c>
      <c r="K44" s="9">
        <v>10</v>
      </c>
      <c r="L44" s="10">
        <f>'21-05'!$K44+('21-05'!$J44/90)</f>
        <v>7.5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510</v>
      </c>
      <c r="K45" s="9"/>
      <c r="L45" s="10">
        <f>'21-05'!$K45+('21-05'!$J45/90)</f>
        <v>5.666666666666667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-400</v>
      </c>
      <c r="K46" s="9">
        <v>10</v>
      </c>
      <c r="L46" s="10">
        <f>'21-05'!$K46+('21-05'!$J46/90)</f>
        <v>5.5555555555555554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62</v>
      </c>
      <c r="J47" s="8">
        <v>250</v>
      </c>
      <c r="K47" s="9"/>
      <c r="L47" s="10">
        <f>'21-05'!$K47+('21-05'!$J47/90)</f>
        <v>2.7777777777777777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1611</v>
      </c>
      <c r="J48" s="8"/>
      <c r="K48" s="9">
        <v>-86</v>
      </c>
      <c r="L48" s="10">
        <f>'21-05'!$K48+('21-05'!$J48/90)</f>
        <v>-86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1612</v>
      </c>
      <c r="J49" s="8"/>
      <c r="K49" s="9">
        <v>-150</v>
      </c>
      <c r="L49" s="10">
        <f>'21-05'!$K49+('21-05'!$J49/90)</f>
        <v>-150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130</v>
      </c>
      <c r="K50" s="9"/>
      <c r="L50" s="10">
        <f>'21-05'!$K50+('21-05'!$J50/90)</f>
        <v>1.4444444444444444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-310</v>
      </c>
      <c r="K51" s="9">
        <v>20</v>
      </c>
      <c r="L51" s="10">
        <f>'21-05'!$K51+('21-05'!$J51/90)</f>
        <v>16.555555555555557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389</v>
      </c>
      <c r="J52" s="8"/>
      <c r="K52" s="9">
        <v>35</v>
      </c>
      <c r="L52" s="10">
        <f>'21-05'!$K52+('21-05'!$J52/90)</f>
        <v>35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153</v>
      </c>
      <c r="J53" s="8"/>
      <c r="K53" s="9">
        <v>40</v>
      </c>
      <c r="L53" s="10">
        <f>'21-05'!$K53+('21-05'!$J53/90)</f>
        <v>40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673</v>
      </c>
      <c r="J54" s="8">
        <v>120</v>
      </c>
      <c r="K54" s="9">
        <v>5</v>
      </c>
      <c r="L54" s="10">
        <f>'21-05'!$K54+('21-05'!$J54/90)</f>
        <v>6.333333333333333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20</v>
      </c>
      <c r="K55" s="9"/>
      <c r="L55" s="10">
        <f>'21-05'!$K55+('21-05'!$J55/90)</f>
        <v>0.22222222222222221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829</v>
      </c>
      <c r="J56" s="8">
        <v>500</v>
      </c>
      <c r="K56" s="9"/>
      <c r="L56" s="10">
        <f>'21-05'!$K56+('21-05'!$J56/90)</f>
        <v>5.5555555555555554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1241</v>
      </c>
      <c r="J57" s="8">
        <v>-540</v>
      </c>
      <c r="K57" s="9">
        <v>40</v>
      </c>
      <c r="L57" s="10">
        <f>'21-05'!$K57+('21-05'!$J57/90)</f>
        <v>34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1613</v>
      </c>
      <c r="J58" s="8">
        <v>260</v>
      </c>
      <c r="K58" s="9"/>
      <c r="L58" s="10">
        <f>'21-05'!$K58+('21-05'!$J58/90)</f>
        <v>2.8888888888888888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40</v>
      </c>
      <c r="K59" s="9">
        <v>7</v>
      </c>
      <c r="L59" s="10">
        <f>'21-05'!$K59+('21-05'!$J59/90)</f>
        <v>7.4444444444444446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209</v>
      </c>
      <c r="J60" s="8">
        <v>30</v>
      </c>
      <c r="K60" s="9"/>
      <c r="L60" s="10">
        <f>'21-05'!$K60+('21-05'!$J60/90)</f>
        <v>0.33333333333333331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1614</v>
      </c>
      <c r="J61" s="8"/>
      <c r="K61" s="9">
        <v>10</v>
      </c>
      <c r="L61" s="10">
        <f>'21-05'!$K61+('21-05'!$J61/90)</f>
        <v>10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1615</v>
      </c>
      <c r="J62" s="8">
        <v>250</v>
      </c>
      <c r="K62" s="9"/>
      <c r="L62" s="10">
        <f>'21-05'!$K62+('21-05'!$J62/90)</f>
        <v>2.7777777777777777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360</v>
      </c>
      <c r="K63" s="9"/>
      <c r="L63" s="10">
        <f>'21-05'!$K63+('21-05'!$J63/90)</f>
        <v>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1616</v>
      </c>
      <c r="J64" s="8">
        <v>315</v>
      </c>
      <c r="K64" s="9"/>
      <c r="L64" s="10">
        <f>'21-05'!$K64+('21-05'!$J64/90)</f>
        <v>3.5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90</v>
      </c>
      <c r="K65" s="36"/>
      <c r="L65" s="37">
        <f>'21-05'!$K65+('21-05'!$J65/90)</f>
        <v>1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1617</v>
      </c>
      <c r="J66" s="38"/>
      <c r="K66" s="39">
        <v>150</v>
      </c>
      <c r="L66" s="37">
        <f>'21-05'!$K66+('21-05'!$J66/90)</f>
        <v>150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-45</v>
      </c>
      <c r="K67" s="36">
        <v>10</v>
      </c>
      <c r="L67" s="37">
        <f>'21-05'!$K67+('21-05'!$J67/90)</f>
        <v>9.5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673</v>
      </c>
      <c r="J68" s="38"/>
      <c r="K68" s="39">
        <v>-6</v>
      </c>
      <c r="L68" s="37">
        <f>'21-05'!$K68+('21-05'!$J68/90)</f>
        <v>-6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1448</v>
      </c>
      <c r="J69" s="35">
        <v>300</v>
      </c>
      <c r="K69" s="36">
        <v>310</v>
      </c>
      <c r="L69" s="37">
        <f>'21-05'!$K69+('21-05'!$J69/90)</f>
        <v>313.33333333333331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-130</v>
      </c>
      <c r="K70" s="36">
        <v>5</v>
      </c>
      <c r="L70" s="37">
        <f>'21-05'!$K70+('21-05'!$J70/90)</f>
        <v>3.5555555555555554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1618</v>
      </c>
      <c r="J71" s="8"/>
      <c r="K71" s="9">
        <v>140</v>
      </c>
      <c r="L71" s="10">
        <f>'21-05'!$K71+('21-05'!$J71/90)</f>
        <v>140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1619</v>
      </c>
      <c r="J72" s="8"/>
      <c r="K72" s="9">
        <v>45</v>
      </c>
      <c r="L72" s="10">
        <f>'21-05'!$K72+('21-05'!$J72/90)</f>
        <v>45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1594</v>
      </c>
      <c r="J73" s="8"/>
      <c r="K73" s="9">
        <v>10</v>
      </c>
      <c r="L73" s="10">
        <f>'21-05'!$K73+('21-05'!$J73/90)</f>
        <v>10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28</v>
      </c>
      <c r="I74" s="40" t="s">
        <v>437</v>
      </c>
      <c r="J74" s="8">
        <v>-300</v>
      </c>
      <c r="K74" s="9"/>
      <c r="L74" s="10">
        <f>'21-05'!$K74+('21-05'!$J74/90)</f>
        <v>-3.3333333333333335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-310</v>
      </c>
      <c r="K75" s="9">
        <v>30</v>
      </c>
      <c r="L75" s="10">
        <f>'21-05'!$K75+('21-05'!$J75/90)</f>
        <v>26.555555555555557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1620</v>
      </c>
      <c r="J76" s="8"/>
      <c r="K76" s="9">
        <v>75</v>
      </c>
      <c r="L76" s="10">
        <f>'21-05'!$K76+('21-05'!$J76/90)</f>
        <v>75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43</v>
      </c>
      <c r="J77" s="8"/>
      <c r="K77" s="9">
        <v>-20</v>
      </c>
      <c r="L77" s="10">
        <f>'21-05'!$K77+('21-05'!$J77/90)</f>
        <v>-20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1621</v>
      </c>
      <c r="J78" s="8">
        <v>150</v>
      </c>
      <c r="K78" s="9"/>
      <c r="L78" s="10">
        <f>'21-05'!$K78+('21-05'!$J78/90)</f>
        <v>1.6666666666666667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-400</v>
      </c>
      <c r="K79" s="9">
        <v>5</v>
      </c>
      <c r="L79" s="10">
        <f>'21-05'!$K79+('21-05'!$J79/90)</f>
        <v>0.55555555555555536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130</v>
      </c>
      <c r="K80" s="9"/>
      <c r="L80" s="10">
        <f>'21-05'!$K80+('21-05'!$J80/90)</f>
        <v>1.4444444444444444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300</v>
      </c>
      <c r="K81" s="9"/>
      <c r="L81" s="10">
        <f>'21-05'!$K81+('21-05'!$J81/90)</f>
        <v>3.3333333333333335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937</v>
      </c>
      <c r="J82" s="8"/>
      <c r="K82" s="9">
        <v>20</v>
      </c>
      <c r="L82" s="10">
        <f>'21-05'!$K82+('21-05'!$J82/90)</f>
        <v>20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937</v>
      </c>
      <c r="J83" s="8"/>
      <c r="K83" s="9">
        <v>50</v>
      </c>
      <c r="L83" s="10">
        <f>'21-05'!$K83+('21-05'!$J83/90)</f>
        <v>50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120</v>
      </c>
      <c r="L84" s="10">
        <f>'21-05'!$K84+('21-05'!$J84/90)</f>
        <v>120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1622</v>
      </c>
      <c r="J85" s="8"/>
      <c r="K85" s="9">
        <v>40</v>
      </c>
      <c r="L85" s="10">
        <f>'21-05'!$K85+('21-05'!$J85/90)</f>
        <v>40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350</v>
      </c>
      <c r="K86" s="9"/>
      <c r="L86" s="10">
        <f>'21-05'!$K86+('21-05'!$J86/90)</f>
        <v>3.8888888888888888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157</v>
      </c>
      <c r="J87" s="8">
        <v>-360</v>
      </c>
      <c r="K87" s="9">
        <v>11</v>
      </c>
      <c r="L87" s="10">
        <f>'21-05'!$K87+('21-05'!$J87/90)</f>
        <v>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50</v>
      </c>
      <c r="K88" s="9">
        <v>40</v>
      </c>
      <c r="L88" s="10">
        <f>'21-05'!$K88+('21-05'!$J88/90)</f>
        <v>40.555555555555557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270</v>
      </c>
      <c r="K89" s="9"/>
      <c r="L89" s="10">
        <f>'21-05'!$K89+('21-05'!$J89/90)</f>
        <v>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220</v>
      </c>
      <c r="K90" s="9"/>
      <c r="L90" s="10">
        <f>'21-05'!$K90+('21-05'!$J90/90)</f>
        <v>2.4444444444444446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40" t="s">
        <v>1623</v>
      </c>
      <c r="J91" s="8">
        <v>-450</v>
      </c>
      <c r="K91" s="9">
        <v>-20</v>
      </c>
      <c r="L91" s="10">
        <f>'21-05'!$K91+('21-05'!$J91/90)</f>
        <v>-25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1397</v>
      </c>
      <c r="J92" s="8">
        <v>100</v>
      </c>
      <c r="K92" s="9"/>
      <c r="L92" s="10">
        <f>'21-05'!$K92+('21-05'!$J92/90)</f>
        <v>1.1111111111111112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-560</v>
      </c>
      <c r="K93" s="9">
        <v>10</v>
      </c>
      <c r="L93" s="10">
        <f>'21-05'!$K93+('21-05'!$J93/90)</f>
        <v>3.7777777777777777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204</v>
      </c>
      <c r="J94" s="8">
        <v>-50</v>
      </c>
      <c r="K94" s="9">
        <v>7</v>
      </c>
      <c r="L94" s="10">
        <f>'21-05'!$K94+('21-05'!$J94/90)</f>
        <v>6.4444444444444446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4</v>
      </c>
      <c r="L95" s="10">
        <f>'21-05'!$K95+('21-05'!$J95/90)</f>
        <v>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100</v>
      </c>
      <c r="K96" s="9">
        <v>10</v>
      </c>
      <c r="L96" s="10">
        <f>'21-05'!$K96+('21-05'!$J96/90)</f>
        <v>11.111111111111111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52" t="s">
        <v>494</v>
      </c>
      <c r="J97" s="8"/>
      <c r="K97" s="9">
        <v>5</v>
      </c>
      <c r="L97" s="10">
        <f>'21-05'!$K97+('21-05'!$J97/90)</f>
        <v>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260</v>
      </c>
      <c r="K98" s="9"/>
      <c r="L98" s="10">
        <f>'21-05'!$K98+('21-05'!$J98/90)</f>
        <v>2.8888888888888888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-360</v>
      </c>
      <c r="K99" s="9">
        <v>100</v>
      </c>
      <c r="L99" s="10">
        <f>'21-05'!$K99+('21-05'!$J99/90)</f>
        <v>96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250</v>
      </c>
      <c r="K100" s="9">
        <v>20</v>
      </c>
      <c r="L100" s="10">
        <f>'21-05'!$K100+('21-05'!$J100/90)</f>
        <v>22.777777777777779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1624</v>
      </c>
      <c r="J101" s="8">
        <v>-320</v>
      </c>
      <c r="K101" s="9">
        <v>30</v>
      </c>
      <c r="L101" s="10">
        <f>'21-05'!$K101+('21-05'!$J101/90)</f>
        <v>26.444444444444443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720</v>
      </c>
      <c r="K102" s="9"/>
      <c r="L102" s="10">
        <f>'21-05'!$K102+('21-05'!$J102/90)</f>
        <v>8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1355</v>
      </c>
      <c r="J103" s="8"/>
      <c r="K103" s="9">
        <v>5</v>
      </c>
      <c r="L103" s="10">
        <f>'21-05'!$K103+('21-05'!$J103/90)</f>
        <v>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267</v>
      </c>
      <c r="J104" s="8"/>
      <c r="K104" s="9">
        <v>63</v>
      </c>
      <c r="L104" s="10">
        <f>'21-05'!$K104+('21-05'!$J104/90)</f>
        <v>63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1625</v>
      </c>
      <c r="J105" s="8"/>
      <c r="K105" s="9">
        <v>10</v>
      </c>
      <c r="L105" s="10">
        <f>'21-05'!$K105+('21-05'!$J105/90)</f>
        <v>10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1144</v>
      </c>
      <c r="J106" s="8"/>
      <c r="K106" s="9">
        <v>110</v>
      </c>
      <c r="L106" s="10">
        <f>'21-05'!$K106+('21-05'!$J106/90)</f>
        <v>110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500</v>
      </c>
      <c r="J107" s="8">
        <v>-350</v>
      </c>
      <c r="K107" s="9">
        <v>5</v>
      </c>
      <c r="L107" s="10">
        <f>'21-05'!$K107+('21-05'!$J107/90)</f>
        <v>1.1111111111111112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1347</v>
      </c>
      <c r="J108" s="8">
        <v>-100</v>
      </c>
      <c r="K108" s="9">
        <v>39</v>
      </c>
      <c r="L108" s="10">
        <f>'21-05'!$K108+('21-05'!$J108/90)</f>
        <v>37.888888888888886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699</v>
      </c>
      <c r="J109" s="8"/>
      <c r="K109" s="9">
        <v>15</v>
      </c>
      <c r="L109" s="10">
        <f>'21-05'!$K109+('21-05'!$J109/90)</f>
        <v>15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383</v>
      </c>
      <c r="J110" s="8">
        <v>200</v>
      </c>
      <c r="K110" s="9"/>
      <c r="L110" s="10">
        <f>'21-05'!$K110+('21-05'!$J110/90)</f>
        <v>2.2222222222222223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43" t="s">
        <v>40</v>
      </c>
      <c r="I111" s="40" t="s">
        <v>95</v>
      </c>
      <c r="J111" s="8"/>
      <c r="K111" s="9">
        <v>-1600</v>
      </c>
      <c r="L111" s="10">
        <f>'21-05'!$K111+('21-05'!$J111/90)</f>
        <v>-1600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180</v>
      </c>
      <c r="K112" s="9"/>
      <c r="L112" s="10">
        <f>'21-05'!$K112+('21-05'!$J112/90)</f>
        <v>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100</v>
      </c>
      <c r="K113" s="9"/>
      <c r="L113" s="10">
        <f>'21-05'!$K113+('21-05'!$J113/90)</f>
        <v>1.1111111111111112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200</v>
      </c>
      <c r="K114" s="9"/>
      <c r="L114" s="10">
        <f>'21-05'!$K114+('21-05'!$J114/90)</f>
        <v>2.2222222222222223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-300</v>
      </c>
      <c r="K115" s="9">
        <v>5</v>
      </c>
      <c r="L115" s="10">
        <f>'21-05'!$K115+('21-05'!$J115/90)</f>
        <v>1.6666666666666665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1144</v>
      </c>
      <c r="J116" s="8"/>
      <c r="K116" s="9">
        <v>10</v>
      </c>
      <c r="L116" s="10">
        <f>'21-05'!$K116+('21-05'!$J116/90)</f>
        <v>10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1626</v>
      </c>
      <c r="J117" s="8"/>
      <c r="K117" s="9">
        <v>40</v>
      </c>
      <c r="L117" s="10">
        <f>'21-05'!$K117+('21-05'!$J117/90)</f>
        <v>40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450</v>
      </c>
      <c r="K118" s="9"/>
      <c r="L118" s="10">
        <f>'21-05'!$K118+('21-05'!$J118/90)</f>
        <v>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40" t="s">
        <v>1627</v>
      </c>
      <c r="J119" s="8"/>
      <c r="K119" s="9">
        <v>-500</v>
      </c>
      <c r="L119" s="10">
        <f>'21-05'!$K119+('21-05'!$J119/90)</f>
        <v>-500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56</v>
      </c>
      <c r="J120" s="8">
        <v>-380</v>
      </c>
      <c r="K120" s="9">
        <v>310</v>
      </c>
      <c r="L120" s="10">
        <f>'21-05'!$K120+('21-05'!$J120/90)</f>
        <v>305.77777777777777</v>
      </c>
      <c r="M120" s="3"/>
      <c r="N120" s="9" t="s">
        <v>118</v>
      </c>
      <c r="O120" s="9"/>
      <c r="P120" s="6">
        <v>1675</v>
      </c>
      <c r="Q120" s="9"/>
      <c r="R120" s="9"/>
      <c r="S120" s="17">
        <v>4240</v>
      </c>
      <c r="T120" s="9"/>
      <c r="U120" s="9"/>
      <c r="V120" s="9"/>
      <c r="W120" s="9"/>
      <c r="X120" s="9"/>
      <c r="Y120" s="9"/>
      <c r="Z120" s="9"/>
    </row>
    <row r="121" spans="1:26" ht="15.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200</v>
      </c>
      <c r="K121" s="9"/>
      <c r="L121" s="10">
        <f>'21-05'!$K121+('21-05'!$J121/90)</f>
        <v>2.2222222222222223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6</v>
      </c>
      <c r="L122" s="10">
        <f>'21-05'!$K122+('21-05'!$J122/90)</f>
        <v>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100</v>
      </c>
      <c r="K123" s="9"/>
      <c r="L123" s="10">
        <f>'21-05'!$K123+('21-05'!$J123/90)</f>
        <v>1.1111111111111112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435</v>
      </c>
      <c r="K124" s="9">
        <v>10</v>
      </c>
      <c r="L124" s="10">
        <f>'21-05'!$K124+('21-05'!$J124/90)</f>
        <v>14.833333333333332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-360</v>
      </c>
      <c r="K125" s="9">
        <v>30</v>
      </c>
      <c r="L125" s="10">
        <f>'21-05'!$K125+('21-05'!$J125/90)</f>
        <v>26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-1</v>
      </c>
      <c r="L126" s="10">
        <f>'21-05'!$K126+('21-05'!$J126/90)</f>
        <v>-1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'21-05'!$K127+('21-05'!$J127/90)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'21-05'!$K128+('21-05'!$J128/90)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8" xr:uid="{9F449442-2564-4135-8B1F-2640E916CB3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1A5C-1858-4AC0-932F-F3566B3AE999}">
  <sheetPr codeName="Sheet48">
    <pageSetUpPr fitToPage="1"/>
  </sheetPr>
  <dimension ref="A1:Z122"/>
  <sheetViews>
    <sheetView rightToLeft="1" topLeftCell="A110" workbookViewId="0">
      <selection activeCell="C122" sqref="C12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0</v>
      </c>
      <c r="K1" s="3">
        <f t="shared" si="0"/>
        <v>0</v>
      </c>
      <c r="L1" s="3">
        <f t="shared" si="0"/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/>
      <c r="L3" s="10">
        <f t="shared" ref="L3:L18" si="1">K3+(J3/90)</f>
        <v>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/>
      <c r="L4" s="10">
        <f t="shared" si="1"/>
        <v>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1607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SUM('22-05'!$J$22:$J$122)</f>
        <v>-1260</v>
      </c>
      <c r="K20" s="3">
        <f>SUM('22-05'!$K$22:$K$122)</f>
        <v>133</v>
      </c>
      <c r="L20" s="3">
        <f>SUM('22-05'!$L$22:$L$122)</f>
        <v>118.99999999999984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 t="s">
        <v>267</v>
      </c>
      <c r="J22" s="8">
        <v>-225</v>
      </c>
      <c r="K22" s="9">
        <v>70</v>
      </c>
      <c r="L22" s="10">
        <f>'22-05'!$K22+('22-05'!$J22/90)</f>
        <v>67.5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7</v>
      </c>
      <c r="S22" s="16">
        <f t="shared" ref="S22:S26" si="5">Q22*R22</f>
        <v>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70</v>
      </c>
      <c r="F23" s="16">
        <f t="shared" si="3"/>
        <v>700</v>
      </c>
      <c r="G23" s="7"/>
      <c r="H23" s="7" t="s">
        <v>28</v>
      </c>
      <c r="I23" s="2" t="s">
        <v>456</v>
      </c>
      <c r="J23" s="8">
        <v>-120</v>
      </c>
      <c r="K23" s="9"/>
      <c r="L23" s="10">
        <f>'22-05'!$K23+('22-05'!$J23/90)</f>
        <v>-1.3333333333333333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52</v>
      </c>
      <c r="S23" s="16">
        <f t="shared" si="5"/>
        <v>520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130</v>
      </c>
      <c r="C24" s="14">
        <f t="shared" si="2"/>
        <v>1300</v>
      </c>
      <c r="D24" s="15">
        <v>20</v>
      </c>
      <c r="E24" s="1">
        <v>8</v>
      </c>
      <c r="F24" s="16">
        <f t="shared" si="3"/>
        <v>160</v>
      </c>
      <c r="G24" s="7"/>
      <c r="H24" s="7" t="s">
        <v>6</v>
      </c>
      <c r="I24" s="2"/>
      <c r="J24" s="8">
        <v>-180</v>
      </c>
      <c r="K24" s="9">
        <v>5</v>
      </c>
      <c r="L24" s="10">
        <f>'22-05'!$K24+('22-05'!$J24/90)</f>
        <v>3</v>
      </c>
      <c r="M24" s="3"/>
      <c r="N24" s="13">
        <v>10</v>
      </c>
      <c r="O24" s="1">
        <v>140</v>
      </c>
      <c r="P24" s="14">
        <f t="shared" si="4"/>
        <v>1400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 t="s">
        <v>1338</v>
      </c>
      <c r="J25" s="8">
        <v>300</v>
      </c>
      <c r="K25" s="9">
        <v>20</v>
      </c>
      <c r="L25" s="10">
        <f>'22-05'!$K25+('22-05'!$J25/90)</f>
        <v>23.333333333333332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36</v>
      </c>
      <c r="F26" s="16">
        <f t="shared" si="3"/>
        <v>3600</v>
      </c>
      <c r="G26" s="7"/>
      <c r="H26" s="7" t="s">
        <v>6</v>
      </c>
      <c r="I26" s="2" t="s">
        <v>186</v>
      </c>
      <c r="J26" s="8">
        <v>30</v>
      </c>
      <c r="K26" s="9"/>
      <c r="L26" s="10">
        <f>'22-05'!$K26+('22-05'!$J26/90)</f>
        <v>0.33333333333333331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74</v>
      </c>
      <c r="S26" s="16">
        <f t="shared" si="5"/>
        <v>7400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4615</v>
      </c>
      <c r="G27" s="7"/>
      <c r="H27" s="7" t="s">
        <v>6</v>
      </c>
      <c r="I27" s="2"/>
      <c r="J27" s="8">
        <v>230</v>
      </c>
      <c r="K27" s="9"/>
      <c r="L27" s="10">
        <f>'22-05'!$K27+('22-05'!$J27/90)</f>
        <v>2.5555555555555554</v>
      </c>
      <c r="M27" s="3"/>
      <c r="N27" s="13">
        <v>100</v>
      </c>
      <c r="O27" s="1">
        <v>10</v>
      </c>
      <c r="P27" s="14">
        <f t="shared" si="4"/>
        <v>1000</v>
      </c>
      <c r="Q27" s="12" t="s">
        <v>11</v>
      </c>
      <c r="R27" s="12"/>
      <c r="S27" s="17">
        <f>SUM(S22:S26)</f>
        <v>8055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1720</v>
      </c>
      <c r="D28" s="1"/>
      <c r="E28" s="1"/>
      <c r="F28" s="1"/>
      <c r="G28" s="1"/>
      <c r="H28" s="7" t="s">
        <v>6</v>
      </c>
      <c r="I28" s="2" t="s">
        <v>776</v>
      </c>
      <c r="J28" s="8">
        <v>-100</v>
      </c>
      <c r="K28" s="9">
        <v>5</v>
      </c>
      <c r="L28" s="10">
        <f>'22-05'!$K28+('22-05'!$J28/90)</f>
        <v>3.8888888888888888</v>
      </c>
      <c r="M28" s="3"/>
      <c r="N28" s="12" t="s">
        <v>11</v>
      </c>
      <c r="O28" s="12"/>
      <c r="P28" s="6">
        <f>SUM(P22:P27)</f>
        <v>2941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350</v>
      </c>
      <c r="G29" s="1"/>
      <c r="H29" s="7" t="s">
        <v>6</v>
      </c>
      <c r="I29" s="2" t="s">
        <v>214</v>
      </c>
      <c r="J29" s="8"/>
      <c r="K29" s="9">
        <v>11</v>
      </c>
      <c r="L29" s="10">
        <f>'22-05'!$K29+('22-05'!$J29/90)</f>
        <v>11</v>
      </c>
      <c r="M29" s="3"/>
      <c r="N29" s="1"/>
      <c r="O29" s="1"/>
      <c r="P29" s="18"/>
      <c r="Q29" s="237" t="s">
        <v>21</v>
      </c>
      <c r="R29" s="238"/>
      <c r="S29" s="17">
        <f>SUM('22-05'!$J$22:$J$122)</f>
        <v>-1260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-46</v>
      </c>
      <c r="D30" s="1"/>
      <c r="E30" s="1"/>
      <c r="F30" s="8"/>
      <c r="G30" s="1"/>
      <c r="H30" s="7" t="s">
        <v>6</v>
      </c>
      <c r="I30" s="2" t="s">
        <v>214</v>
      </c>
      <c r="J30" s="8"/>
      <c r="K30" s="9">
        <v>4</v>
      </c>
      <c r="L30" s="10">
        <f>'22-05'!$K30+('22-05'!$J30/90)</f>
        <v>4</v>
      </c>
      <c r="M30" s="3"/>
      <c r="N30" s="237" t="s">
        <v>23</v>
      </c>
      <c r="O30" s="238"/>
      <c r="P30" s="6">
        <f>SUM('22-05'!$K$22:$K$122)</f>
        <v>133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1002</v>
      </c>
      <c r="J31" s="8">
        <v>-150</v>
      </c>
      <c r="K31" s="9">
        <v>5</v>
      </c>
      <c r="L31" s="10">
        <f>'22-05'!$K31+('22-05'!$J31/90)</f>
        <v>3.333333333333333</v>
      </c>
      <c r="M31" s="3"/>
      <c r="N31" s="1"/>
      <c r="O31" s="1"/>
      <c r="P31" s="18"/>
      <c r="Q31" s="12" t="s">
        <v>25</v>
      </c>
      <c r="R31" s="12"/>
      <c r="S31" s="17">
        <f>S27-S29-F27</f>
        <v>4700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1630</v>
      </c>
      <c r="J32" s="8"/>
      <c r="K32" s="9">
        <v>200</v>
      </c>
      <c r="L32" s="10">
        <f>'22-05'!$K32+('22-05'!$J32/90)</f>
        <v>200</v>
      </c>
      <c r="M32" s="3"/>
      <c r="N32" s="12" t="s">
        <v>25</v>
      </c>
      <c r="O32" s="12"/>
      <c r="P32" s="6">
        <f>P28-P30-C28</f>
        <v>1088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266</v>
      </c>
      <c r="J33" s="8">
        <v>100</v>
      </c>
      <c r="K33" s="9"/>
      <c r="L33" s="10">
        <f>'22-05'!$K33+('22-05'!$J33/90)</f>
        <v>1.1111111111111112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63</v>
      </c>
      <c r="J34" s="8">
        <v>100</v>
      </c>
      <c r="K34" s="9"/>
      <c r="L34" s="10">
        <f>'22-05'!$K34+('22-05'!$J34/90)</f>
        <v>1.1111111111111112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76</v>
      </c>
      <c r="J35" s="8"/>
      <c r="K35" s="9">
        <v>2</v>
      </c>
      <c r="L35" s="10">
        <f>'22-05'!$K35+('22-05'!$J35/90)</f>
        <v>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776</v>
      </c>
      <c r="J36" s="8">
        <v>-200</v>
      </c>
      <c r="K36" s="9">
        <v>10</v>
      </c>
      <c r="L36" s="10">
        <f>'22-05'!$K36+('22-05'!$J36/90)</f>
        <v>7.7777777777777777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50</v>
      </c>
      <c r="K37" s="9"/>
      <c r="L37" s="10">
        <f>'22-05'!$K37+('22-05'!$J37/90)</f>
        <v>0.55555555555555558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5</v>
      </c>
      <c r="L38" s="10">
        <f>'22-05'!$K38+('22-05'!$J38/90)</f>
        <v>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46</v>
      </c>
      <c r="J39" s="8">
        <v>-720</v>
      </c>
      <c r="K39" s="9">
        <v>20</v>
      </c>
      <c r="L39" s="10">
        <f>'22-05'!$K39+('22-05'!$J39/90)</f>
        <v>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980</v>
      </c>
      <c r="J40" s="8"/>
      <c r="K40" s="9">
        <v>60</v>
      </c>
      <c r="L40" s="10">
        <f>'22-05'!$K40+('22-05'!$J40/90)</f>
        <v>60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-270</v>
      </c>
      <c r="K41" s="9">
        <v>20</v>
      </c>
      <c r="L41" s="10">
        <f>'22-05'!$K41+('22-05'!$J41/90)</f>
        <v>17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1631</v>
      </c>
      <c r="J42" s="8"/>
      <c r="K42" s="9">
        <v>300</v>
      </c>
      <c r="L42" s="10">
        <f>'22-05'!$K42+('22-05'!$J42/90)</f>
        <v>300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</v>
      </c>
      <c r="L43" s="10">
        <f>'22-05'!$K43+('22-05'!$J43/90)</f>
        <v>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270</v>
      </c>
      <c r="K44" s="9"/>
      <c r="L44" s="10">
        <f>'22-05'!$K44+('22-05'!$J44/90)</f>
        <v>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320</v>
      </c>
      <c r="K45" s="9"/>
      <c r="L45" s="10">
        <f>'22-05'!$K45+('22-05'!$J45/90)</f>
        <v>3.5555555555555554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1632</v>
      </c>
      <c r="J46" s="8">
        <v>180</v>
      </c>
      <c r="K46" s="9">
        <v>25</v>
      </c>
      <c r="L46" s="10">
        <f>'22-05'!$K46+('22-05'!$J46/90)</f>
        <v>27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1633</v>
      </c>
      <c r="J47" s="8">
        <v>630</v>
      </c>
      <c r="K47" s="9"/>
      <c r="L47" s="10">
        <f>'22-05'!$K47+('22-05'!$J47/90)</f>
        <v>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28</v>
      </c>
      <c r="I48" s="2" t="s">
        <v>35</v>
      </c>
      <c r="J48" s="8">
        <v>-400</v>
      </c>
      <c r="K48" s="9"/>
      <c r="L48" s="10">
        <f>'22-05'!$K48+('22-05'!$J48/90)</f>
        <v>-4.4444444444444446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1610</v>
      </c>
      <c r="J49" s="8">
        <v>200</v>
      </c>
      <c r="K49" s="9">
        <v>10</v>
      </c>
      <c r="L49" s="10">
        <f>'22-05'!$K49+('22-05'!$J49/90)</f>
        <v>12.222222222222221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1634</v>
      </c>
      <c r="J50" s="8">
        <v>900</v>
      </c>
      <c r="K50" s="9"/>
      <c r="L50" s="10">
        <f>'22-05'!$K50+('22-05'!$J50/90)</f>
        <v>10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97</v>
      </c>
      <c r="J51" s="8">
        <v>-250</v>
      </c>
      <c r="K51" s="9">
        <v>5</v>
      </c>
      <c r="L51" s="10">
        <f>'22-05'!$K51+('22-05'!$J51/90)</f>
        <v>2.2222222222222223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1635</v>
      </c>
      <c r="J52" s="8">
        <v>65</v>
      </c>
      <c r="K52" s="9"/>
      <c r="L52" s="10">
        <f>'22-05'!$K52+('22-05'!$J52/90)</f>
        <v>0.72222222222222221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1636</v>
      </c>
      <c r="J53" s="8">
        <v>200</v>
      </c>
      <c r="K53" s="9">
        <v>30</v>
      </c>
      <c r="L53" s="10">
        <f>'22-05'!$K53+('22-05'!$J53/90)</f>
        <v>32.222222222222221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209</v>
      </c>
      <c r="J54" s="8">
        <v>50</v>
      </c>
      <c r="K54" s="9"/>
      <c r="L54" s="10">
        <f>'22-05'!$K54+('22-05'!$J54/90)</f>
        <v>0.55555555555555558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1637</v>
      </c>
      <c r="J55" s="8"/>
      <c r="K55" s="9">
        <v>45</v>
      </c>
      <c r="L55" s="10">
        <f>'22-05'!$K55+('22-05'!$J55/90)</f>
        <v>45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1508</v>
      </c>
      <c r="J56" s="8">
        <v>100</v>
      </c>
      <c r="K56" s="9"/>
      <c r="L56" s="10">
        <f>'22-05'!$K56+('22-05'!$J56/90)</f>
        <v>1.1111111111111112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1638</v>
      </c>
      <c r="J57" s="8">
        <v>450</v>
      </c>
      <c r="K57" s="9"/>
      <c r="L57" s="10">
        <f>'22-05'!$K57+('22-05'!$J57/90)</f>
        <v>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1639</v>
      </c>
      <c r="J58" s="8">
        <v>245</v>
      </c>
      <c r="K58" s="9"/>
      <c r="L58" s="10">
        <f>'22-05'!$K58+('22-05'!$J58/90)</f>
        <v>2.7222222222222223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1639</v>
      </c>
      <c r="J59" s="8"/>
      <c r="K59" s="9">
        <v>60</v>
      </c>
      <c r="L59" s="10">
        <f>'22-05'!$K59+('22-05'!$J59/90)</f>
        <v>60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62</v>
      </c>
      <c r="J60" s="8">
        <v>60</v>
      </c>
      <c r="K60" s="9"/>
      <c r="L60" s="10">
        <f>'22-05'!$K60+('22-05'!$J60/90)</f>
        <v>0.66666666666666663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-200</v>
      </c>
      <c r="K61" s="9">
        <v>10</v>
      </c>
      <c r="L61" s="10">
        <f>'22-05'!$K61+('22-05'!$J61/90)</f>
        <v>7.7777777777777777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-450</v>
      </c>
      <c r="K62" s="9">
        <v>10</v>
      </c>
      <c r="L62" s="10">
        <f>'22-05'!$K62+('22-05'!$J62/90)</f>
        <v>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80</v>
      </c>
      <c r="K63" s="9"/>
      <c r="L63" s="10">
        <f>'22-05'!$K63+('22-05'!$J63/90)</f>
        <v>0.88888888888888884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450</v>
      </c>
      <c r="K64" s="9"/>
      <c r="L64" s="10">
        <f>'22-05'!$K64+('22-05'!$J64/90)</f>
        <v>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150</v>
      </c>
      <c r="K65" s="36"/>
      <c r="L65" s="37">
        <f>'22-05'!$K65+('22-05'!$J65/90)</f>
        <v>1.6666666666666667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90</v>
      </c>
      <c r="K66" s="39">
        <v>7</v>
      </c>
      <c r="L66" s="37">
        <f>'22-05'!$K66+('22-05'!$J66/90)</f>
        <v>8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232</v>
      </c>
      <c r="J67" s="35">
        <v>-360</v>
      </c>
      <c r="K67" s="36">
        <v>10</v>
      </c>
      <c r="L67" s="37">
        <f>'22-05'!$K67+('22-05'!$J67/90)</f>
        <v>6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1640</v>
      </c>
      <c r="J68" s="38">
        <v>70</v>
      </c>
      <c r="K68" s="39"/>
      <c r="L68" s="37">
        <f>'22-05'!$K68+('22-05'!$J68/90)</f>
        <v>0.77777777777777779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110</v>
      </c>
      <c r="K69" s="36">
        <v>10</v>
      </c>
      <c r="L69" s="37">
        <f>'22-05'!$K69+('22-05'!$J69/90)</f>
        <v>11.222222222222221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20</v>
      </c>
      <c r="L70" s="37">
        <f>'22-05'!$K70+('22-05'!$J70/90)</f>
        <v>20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229</v>
      </c>
      <c r="J71" s="8"/>
      <c r="K71" s="9">
        <v>-15</v>
      </c>
      <c r="L71" s="10">
        <f>'22-05'!$K71+('22-05'!$J71/90)</f>
        <v>-15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25</v>
      </c>
      <c r="K72" s="9"/>
      <c r="L72" s="10">
        <f>'22-05'!$K72+('22-05'!$J72/90)</f>
        <v>0.27777777777777779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200</v>
      </c>
      <c r="K73" s="9"/>
      <c r="L73" s="10">
        <f>'22-05'!$K73+('22-05'!$J73/90)</f>
        <v>2.2222222222222223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15</v>
      </c>
      <c r="L74" s="10">
        <f>'22-05'!$K74+('22-05'!$J74/90)</f>
        <v>15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24</v>
      </c>
      <c r="L75" s="10">
        <f>'22-05'!$K75+('22-05'!$J75/90)</f>
        <v>24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400</v>
      </c>
      <c r="K76" s="9"/>
      <c r="L76" s="10">
        <f>'22-05'!$K76+('22-05'!$J76/90)</f>
        <v>4.4444444444444446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60</v>
      </c>
      <c r="L77" s="10">
        <f>'22-05'!$K77+('22-05'!$J77/90)</f>
        <v>60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50</v>
      </c>
      <c r="L78" s="10">
        <f>'22-05'!$K78+('22-05'!$J78/90)</f>
        <v>50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12</v>
      </c>
      <c r="L79" s="10">
        <f>'22-05'!$K79+('22-05'!$J79/90)</f>
        <v>12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70</v>
      </c>
      <c r="L80" s="10">
        <f>'22-05'!$K80+('22-05'!$J80/90)</f>
        <v>70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50</v>
      </c>
      <c r="L81" s="10">
        <f>'22-05'!$K81+('22-05'!$J81/90)</f>
        <v>50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-200</v>
      </c>
      <c r="K82" s="9">
        <v>10</v>
      </c>
      <c r="L82" s="10">
        <f>'22-05'!$K82+('22-05'!$J82/90)</f>
        <v>7.7777777777777777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-150</v>
      </c>
      <c r="K83" s="9">
        <v>10</v>
      </c>
      <c r="L83" s="10">
        <f>'22-05'!$K83+('22-05'!$J83/90)</f>
        <v>8.3333333333333339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100</v>
      </c>
      <c r="K84" s="9"/>
      <c r="L84" s="10">
        <f>'22-05'!$K84+('22-05'!$J84/90)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316</v>
      </c>
      <c r="J85" s="8">
        <v>700</v>
      </c>
      <c r="K85" s="9"/>
      <c r="L85" s="10">
        <f>'22-05'!$K85+('22-05'!$J85/90)</f>
        <v>7.7777777777777777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90</v>
      </c>
      <c r="K86" s="9"/>
      <c r="L86" s="10">
        <f>'22-05'!$K86+('22-05'!$J86/90)</f>
        <v>1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1641</v>
      </c>
      <c r="J87" s="8">
        <v>400</v>
      </c>
      <c r="K87" s="9">
        <v>20</v>
      </c>
      <c r="L87" s="10">
        <f>'22-05'!$K87+('22-05'!$J87/90)</f>
        <v>24.444444444444443</v>
      </c>
      <c r="M87" s="3"/>
      <c r="N87" s="9" t="s">
        <v>1629</v>
      </c>
      <c r="O87" s="9"/>
      <c r="P87" s="6">
        <v>2972</v>
      </c>
      <c r="Q87" s="9"/>
      <c r="R87" s="9"/>
      <c r="S87" s="17">
        <v>7895</v>
      </c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60</v>
      </c>
      <c r="L88" s="10">
        <f>'22-05'!$K88+('22-05'!$J88/90)</f>
        <v>60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200</v>
      </c>
      <c r="J89" s="8">
        <v>150</v>
      </c>
      <c r="K89" s="9"/>
      <c r="L89" s="10">
        <f>'22-05'!$K89+('22-05'!$J89/90)</f>
        <v>1.6666666666666667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316</v>
      </c>
      <c r="J90" s="8">
        <v>-130</v>
      </c>
      <c r="K90" s="9"/>
      <c r="L90" s="10">
        <f>'22-05'!$K90+('22-05'!$J90/90)</f>
        <v>-1.4444444444444444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46</v>
      </c>
      <c r="J91" s="8">
        <v>90</v>
      </c>
      <c r="K91" s="9">
        <v>10</v>
      </c>
      <c r="L91" s="10">
        <f>'22-05'!$K91+('22-05'!$J91/90)</f>
        <v>11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32</v>
      </c>
      <c r="J92" s="8">
        <v>180</v>
      </c>
      <c r="K92" s="9"/>
      <c r="L92" s="10">
        <f>'22-05'!$K92+('22-05'!$J92/90)</f>
        <v>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229</v>
      </c>
      <c r="J93" s="8"/>
      <c r="K93" s="9">
        <v>-85</v>
      </c>
      <c r="L93" s="10">
        <f>'22-05'!$K93+('22-05'!$J93/90)</f>
        <v>-85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-300</v>
      </c>
      <c r="K94" s="9">
        <v>10</v>
      </c>
      <c r="L94" s="10">
        <f>'22-05'!$K94+('22-05'!$J94/90)</f>
        <v>6.6666666666666661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805</v>
      </c>
      <c r="J95" s="8">
        <v>345</v>
      </c>
      <c r="K95" s="9"/>
      <c r="L95" s="10">
        <f>'22-05'!$K95+('22-05'!$J95/90)</f>
        <v>3.8333333333333335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11</v>
      </c>
      <c r="L96" s="10">
        <f>'22-05'!$K96+('22-05'!$J96/90)</f>
        <v>11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50</v>
      </c>
      <c r="K97" s="9"/>
      <c r="L97" s="10">
        <f>'22-05'!$K97+('22-05'!$J97/90)</f>
        <v>0.55555555555555558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50</v>
      </c>
      <c r="K98" s="9"/>
      <c r="L98" s="10">
        <f>'22-05'!$K98+('22-05'!$J98/90)</f>
        <v>0.55555555555555558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2" t="s">
        <v>1246</v>
      </c>
      <c r="J99" s="8"/>
      <c r="K99" s="9">
        <v>-21</v>
      </c>
      <c r="L99" s="10">
        <f>'22-05'!$K99+('22-05'!$J99/90)</f>
        <v>-21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-210</v>
      </c>
      <c r="K100" s="9">
        <v>5</v>
      </c>
      <c r="L100" s="10">
        <f>'22-05'!$K100+('22-05'!$J100/90)</f>
        <v>2.6666666666666665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540</v>
      </c>
      <c r="K101" s="9"/>
      <c r="L101" s="10">
        <f>'22-05'!$K101+('22-05'!$J101/90)</f>
        <v>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69</v>
      </c>
      <c r="L102" s="10">
        <f>'22-05'!$K102+('22-05'!$J102/90)</f>
        <v>69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100</v>
      </c>
      <c r="K103" s="9"/>
      <c r="L103" s="10">
        <f>'22-05'!$K103+('22-05'!$J103/90)</f>
        <v>1.1111111111111112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1642</v>
      </c>
      <c r="J104" s="8"/>
      <c r="K104" s="9">
        <v>-120</v>
      </c>
      <c r="L104" s="10">
        <f>'22-05'!$K104+('22-05'!$J104/90)</f>
        <v>-120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350</v>
      </c>
      <c r="K105" s="9"/>
      <c r="L105" s="10">
        <f>'22-05'!$K105+('22-05'!$J105/90)</f>
        <v>3.8888888888888888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419</v>
      </c>
      <c r="J106" s="8"/>
      <c r="K106" s="9">
        <v>150</v>
      </c>
      <c r="L106" s="10">
        <f>'22-05'!$K106+('22-05'!$J106/90)</f>
        <v>150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2" t="s">
        <v>95</v>
      </c>
      <c r="J107" s="8"/>
      <c r="K107" s="9">
        <v>-150</v>
      </c>
      <c r="L107" s="10">
        <f>'22-05'!$K107+('22-05'!$J107/90)</f>
        <v>-150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16</v>
      </c>
      <c r="J108" s="8"/>
      <c r="K108" s="9">
        <v>48</v>
      </c>
      <c r="L108" s="10">
        <f>'22-05'!$K108+('22-05'!$J108/90)</f>
        <v>48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/>
      <c r="L109" s="10">
        <f>'22-05'!$K109+('22-05'!$J109/90)</f>
        <v>1.1111111111111112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2" t="s">
        <v>1643</v>
      </c>
      <c r="J110" s="8"/>
      <c r="K110" s="9">
        <v>-475</v>
      </c>
      <c r="L110" s="10">
        <f>'22-05'!$K110+('22-05'!$J110/90)</f>
        <v>-475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1644</v>
      </c>
      <c r="J111" s="8"/>
      <c r="K111" s="9">
        <v>400</v>
      </c>
      <c r="L111" s="10">
        <f>'22-05'!$K111+('22-05'!$J111/90)</f>
        <v>400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60</v>
      </c>
      <c r="K112" s="9">
        <v>10</v>
      </c>
      <c r="L112" s="10">
        <f>'22-05'!$K112+('22-05'!$J112/90)</f>
        <v>10.666666666666666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17</v>
      </c>
      <c r="L113" s="10">
        <f>'22-05'!$K113+('22-05'!$J113/90)</f>
        <v>17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-900</v>
      </c>
      <c r="K114" s="9">
        <v>10</v>
      </c>
      <c r="L114" s="10">
        <f>'22-05'!$K114+('22-05'!$J114/90)</f>
        <v>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 t="s">
        <v>1645</v>
      </c>
      <c r="J115" s="8"/>
      <c r="K115" s="9">
        <v>-10</v>
      </c>
      <c r="L115" s="10">
        <f>'22-05'!$K115+('22-05'!$J115/90)</f>
        <v>-10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-405</v>
      </c>
      <c r="K116" s="9">
        <v>-4</v>
      </c>
      <c r="L116" s="10">
        <f>'22-05'!$K116+('22-05'!$J116/90)</f>
        <v>-8.5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>
        <v>-5000</v>
      </c>
      <c r="K117" s="9">
        <v>-1100</v>
      </c>
      <c r="L117" s="10">
        <f>'22-05'!$K117+('22-05'!$J117/90)</f>
        <v>-1155.5555555555557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300</v>
      </c>
      <c r="K118" s="9"/>
      <c r="L118" s="10">
        <f>'22-05'!$K118+('22-05'!$J118/90)</f>
        <v>3.3333333333333335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5</v>
      </c>
      <c r="L119" s="10">
        <f>'22-05'!$K119+('22-05'!$J119/90)</f>
        <v>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7</v>
      </c>
      <c r="L120" s="10">
        <f>'22-05'!$K120+('22-05'!$J120/90)</f>
        <v>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'22-05'!$K121+('22-05'!$J121/90)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'22-05'!$K122+('22-05'!$J122/90)</f>
        <v>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2" xr:uid="{43030D23-4E24-49C5-ABE9-7F4C629DD62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2789-C7D8-444C-8939-C5E96ED82AC3}">
  <sheetPr codeName="Sheet49">
    <pageSetUpPr fitToPage="1"/>
  </sheetPr>
  <dimension ref="A1:Z206"/>
  <sheetViews>
    <sheetView rightToLeft="1" topLeftCell="A194" workbookViewId="0">
      <selection activeCell="A206" sqref="A20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-180</v>
      </c>
      <c r="K1" s="3">
        <f t="shared" si="0"/>
        <v>93</v>
      </c>
      <c r="L1" s="3">
        <f t="shared" si="0"/>
        <v>91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335</v>
      </c>
      <c r="J3" s="8">
        <v>-50</v>
      </c>
      <c r="K3" s="9"/>
      <c r="L3" s="10">
        <f t="shared" ref="L3:L18" si="1">K3+(J3/90)</f>
        <v>-0.55555555555555558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-110</v>
      </c>
      <c r="K4" s="9">
        <v>20</v>
      </c>
      <c r="L4" s="10">
        <f t="shared" si="1"/>
        <v>18.777777777777779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1647</v>
      </c>
      <c r="J5" s="8">
        <v>50</v>
      </c>
      <c r="K5" s="9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1648</v>
      </c>
      <c r="J6" s="8"/>
      <c r="K6" s="9">
        <v>15</v>
      </c>
      <c r="L6" s="10">
        <f t="shared" si="1"/>
        <v>15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1610</v>
      </c>
      <c r="J7" s="8"/>
      <c r="K7" s="9">
        <v>58</v>
      </c>
      <c r="L7" s="10">
        <f t="shared" si="1"/>
        <v>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56</v>
      </c>
      <c r="J8" s="8">
        <v>-70</v>
      </c>
      <c r="K8" s="9"/>
      <c r="L8" s="10">
        <f t="shared" si="1"/>
        <v>-0.77777777777777779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1628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SUM('23-05'!$J$22:$J$206)</f>
        <v>2360</v>
      </c>
      <c r="K20" s="3">
        <f>SUM('23-05'!$K$22:$K$206)</f>
        <v>1063</v>
      </c>
      <c r="L20" s="3">
        <f>SUM('23-05'!$L$22:$L$206)</f>
        <v>1089.222222222224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7</v>
      </c>
      <c r="F22" s="16">
        <f t="shared" ref="F22:F26" si="3">D22*E22</f>
        <v>35</v>
      </c>
      <c r="G22" s="7"/>
      <c r="H22" s="7" t="s">
        <v>6</v>
      </c>
      <c r="I22" s="2"/>
      <c r="J22" s="8"/>
      <c r="K22" s="9">
        <v>20</v>
      </c>
      <c r="L22" s="10">
        <f>'23-05'!$K22+('23-05'!$J22/90)</f>
        <v>20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9</v>
      </c>
      <c r="S22" s="16">
        <f t="shared" ref="S22:S26" si="5">Q22*R22</f>
        <v>45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48</v>
      </c>
      <c r="F23" s="16">
        <f t="shared" si="3"/>
        <v>480</v>
      </c>
      <c r="G23" s="7"/>
      <c r="H23" s="7" t="s">
        <v>6</v>
      </c>
      <c r="I23" s="2" t="s">
        <v>95</v>
      </c>
      <c r="J23" s="8"/>
      <c r="K23" s="9">
        <v>279</v>
      </c>
      <c r="L23" s="10">
        <f>'23-05'!$K23+('23-05'!$J23/90)</f>
        <v>279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40</v>
      </c>
      <c r="S23" s="16">
        <f t="shared" si="5"/>
        <v>400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141</v>
      </c>
      <c r="C24" s="14">
        <f t="shared" si="2"/>
        <v>1410</v>
      </c>
      <c r="D24" s="15">
        <v>20</v>
      </c>
      <c r="E24" s="1">
        <v>3</v>
      </c>
      <c r="F24" s="16">
        <f t="shared" si="3"/>
        <v>60</v>
      </c>
      <c r="G24" s="7"/>
      <c r="H24" s="7" t="s">
        <v>40</v>
      </c>
      <c r="I24" s="2" t="s">
        <v>95</v>
      </c>
      <c r="J24" s="8"/>
      <c r="K24" s="9">
        <v>-279</v>
      </c>
      <c r="L24" s="10">
        <f>'23-05'!$K24+('23-05'!$J24/90)</f>
        <v>-279</v>
      </c>
      <c r="M24" s="3"/>
      <c r="N24" s="13">
        <v>10</v>
      </c>
      <c r="O24" s="1">
        <v>141</v>
      </c>
      <c r="P24" s="14">
        <f t="shared" si="4"/>
        <v>1410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19</v>
      </c>
      <c r="C25" s="14">
        <f t="shared" si="2"/>
        <v>380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1649</v>
      </c>
      <c r="J25" s="8">
        <v>540</v>
      </c>
      <c r="K25" s="9"/>
      <c r="L25" s="10">
        <f>'23-05'!$K25+('23-05'!$J25/90)</f>
        <v>6</v>
      </c>
      <c r="M25" s="3"/>
      <c r="N25" s="13">
        <v>20</v>
      </c>
      <c r="O25" s="1">
        <v>26</v>
      </c>
      <c r="P25" s="14">
        <f t="shared" si="4"/>
        <v>520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26</v>
      </c>
      <c r="F26" s="16">
        <f t="shared" si="3"/>
        <v>2600</v>
      </c>
      <c r="G26" s="7"/>
      <c r="H26" s="7" t="s">
        <v>6</v>
      </c>
      <c r="I26" s="2"/>
      <c r="J26" s="8"/>
      <c r="K26" s="9"/>
      <c r="L26" s="10">
        <f>'23-05'!$K26+('23-05'!$J26/90)</f>
        <v>0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34</v>
      </c>
      <c r="S26" s="16">
        <f t="shared" si="5"/>
        <v>3400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3175</v>
      </c>
      <c r="G27" s="7"/>
      <c r="H27" s="7" t="s">
        <v>6</v>
      </c>
      <c r="I27" s="2" t="s">
        <v>1650</v>
      </c>
      <c r="J27" s="8"/>
      <c r="K27" s="9">
        <v>1600</v>
      </c>
      <c r="L27" s="10">
        <f>'23-05'!$K27+('23-05'!$J27/90)</f>
        <v>1600</v>
      </c>
      <c r="M27" s="3"/>
      <c r="N27" s="13">
        <v>100</v>
      </c>
      <c r="O27" s="1">
        <v>34</v>
      </c>
      <c r="P27" s="14">
        <f t="shared" si="4"/>
        <v>3400</v>
      </c>
      <c r="Q27" s="12" t="s">
        <v>11</v>
      </c>
      <c r="R27" s="12"/>
      <c r="S27" s="17">
        <f>SUM(S22:S26)</f>
        <v>3845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1946</v>
      </c>
      <c r="D28" s="1"/>
      <c r="E28" s="1"/>
      <c r="F28" s="1"/>
      <c r="G28" s="1"/>
      <c r="H28" s="7" t="s">
        <v>40</v>
      </c>
      <c r="I28" s="2" t="s">
        <v>1600</v>
      </c>
      <c r="J28" s="8"/>
      <c r="K28" s="9">
        <v>-1600</v>
      </c>
      <c r="L28" s="10">
        <f>'23-05'!$K28+('23-05'!$J28/90)</f>
        <v>-1600</v>
      </c>
      <c r="M28" s="3"/>
      <c r="N28" s="12" t="s">
        <v>11</v>
      </c>
      <c r="O28" s="12"/>
      <c r="P28" s="6">
        <f>SUM(P22:P27)</f>
        <v>5783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-1440</v>
      </c>
      <c r="G29" s="1"/>
      <c r="H29" s="7" t="s">
        <v>6</v>
      </c>
      <c r="I29" s="2" t="s">
        <v>267</v>
      </c>
      <c r="J29" s="8">
        <v>-630</v>
      </c>
      <c r="K29" s="9">
        <v>70</v>
      </c>
      <c r="L29" s="10">
        <f>'23-05'!$K29+('23-05'!$J29/90)</f>
        <v>63</v>
      </c>
      <c r="M29" s="3"/>
      <c r="N29" s="1"/>
      <c r="O29" s="1"/>
      <c r="P29" s="18"/>
      <c r="Q29" s="237" t="s">
        <v>21</v>
      </c>
      <c r="R29" s="238"/>
      <c r="S29" s="17">
        <f>SUM('23-05'!$J$22:$J$206)</f>
        <v>2360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226</v>
      </c>
      <c r="D30" s="1"/>
      <c r="E30" s="1"/>
      <c r="F30" s="8"/>
      <c r="G30" s="1"/>
      <c r="H30" s="7" t="s">
        <v>6</v>
      </c>
      <c r="I30" s="2" t="s">
        <v>77</v>
      </c>
      <c r="J30" s="8">
        <v>-270</v>
      </c>
      <c r="K30" s="9">
        <v>10</v>
      </c>
      <c r="L30" s="10">
        <f>'23-05'!$K30+('23-05'!$J30/90)</f>
        <v>7</v>
      </c>
      <c r="M30" s="3"/>
      <c r="N30" s="237" t="s">
        <v>23</v>
      </c>
      <c r="O30" s="238"/>
      <c r="P30" s="6">
        <f>SUM('23-05'!$K$22:$K$206)</f>
        <v>1063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57</v>
      </c>
      <c r="J31" s="8">
        <v>60</v>
      </c>
      <c r="K31" s="9"/>
      <c r="L31" s="10">
        <f>'23-05'!$K31+('23-05'!$J31/90)</f>
        <v>0.66666666666666663</v>
      </c>
      <c r="M31" s="3"/>
      <c r="N31" s="1"/>
      <c r="O31" s="1"/>
      <c r="P31" s="18"/>
      <c r="Q31" s="12" t="s">
        <v>25</v>
      </c>
      <c r="R31" s="12"/>
      <c r="S31" s="17">
        <f>S27-S29-F27</f>
        <v>-1690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-140</v>
      </c>
      <c r="K32" s="9">
        <v>60</v>
      </c>
      <c r="L32" s="10">
        <f>'23-05'!$K32+('23-05'!$J32/90)</f>
        <v>58.444444444444443</v>
      </c>
      <c r="M32" s="3"/>
      <c r="N32" s="12" t="s">
        <v>25</v>
      </c>
      <c r="O32" s="12"/>
      <c r="P32" s="6">
        <f>P28-P30-C28</f>
        <v>2774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700</v>
      </c>
      <c r="K33" s="9">
        <v>20</v>
      </c>
      <c r="L33" s="10">
        <f>'23-05'!$K33+('23-05'!$J33/90)</f>
        <v>27.777777777777779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10</v>
      </c>
      <c r="L34" s="10">
        <f>'23-05'!$K34+('23-05'!$J34/90)</f>
        <v>10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1651</v>
      </c>
      <c r="J35" s="8">
        <v>-100</v>
      </c>
      <c r="K35" s="9">
        <v>-1</v>
      </c>
      <c r="L35" s="10">
        <f>'23-05'!$K35+('23-05'!$J35/90)</f>
        <v>-2.1111111111111112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-900</v>
      </c>
      <c r="K36" s="9">
        <v>190</v>
      </c>
      <c r="L36" s="10">
        <f>'23-05'!$K36+('23-05'!$J36/90)</f>
        <v>180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850</v>
      </c>
      <c r="J37" s="8"/>
      <c r="K37" s="9">
        <v>5</v>
      </c>
      <c r="L37" s="10">
        <f>'23-05'!$K37+('23-05'!$J37/90)</f>
        <v>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1132</v>
      </c>
      <c r="J38" s="8">
        <v>450</v>
      </c>
      <c r="K38" s="9">
        <v>10</v>
      </c>
      <c r="L38" s="10">
        <f>'23-05'!$K38+('23-05'!$J38/90)</f>
        <v>15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-100</v>
      </c>
      <c r="K39" s="9">
        <v>20</v>
      </c>
      <c r="L39" s="10">
        <f>'23-05'!$K39+('23-05'!$J39/90)</f>
        <v>18.888888888888889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-600</v>
      </c>
      <c r="K40" s="9">
        <v>10</v>
      </c>
      <c r="L40" s="10">
        <f>'23-05'!$K40+('23-05'!$J40/90)</f>
        <v>3.333333333333333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60</v>
      </c>
      <c r="K41" s="9"/>
      <c r="L41" s="10">
        <f>'23-05'!$K41+('23-05'!$J41/90)</f>
        <v>0.66666666666666663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1031</v>
      </c>
      <c r="J42" s="8">
        <v>-200</v>
      </c>
      <c r="K42" s="9">
        <v>80</v>
      </c>
      <c r="L42" s="10">
        <f>'23-05'!$K42+('23-05'!$J42/90)</f>
        <v>77.777777777777771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120</v>
      </c>
      <c r="L43" s="10">
        <f>'23-05'!$K43+('23-05'!$J43/90)</f>
        <v>120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228</v>
      </c>
      <c r="J44" s="8"/>
      <c r="K44" s="9">
        <v>2000</v>
      </c>
      <c r="L44" s="10">
        <f>'23-05'!$K44+('23-05'!$J44/90)</f>
        <v>2000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-200</v>
      </c>
      <c r="K45" s="9">
        <v>5</v>
      </c>
      <c r="L45" s="10">
        <f>'23-05'!$K45+('23-05'!$J45/90)</f>
        <v>2.7777777777777777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100</v>
      </c>
      <c r="K46" s="9">
        <v>30</v>
      </c>
      <c r="L46" s="10">
        <f>'23-05'!$K46+('23-05'!$J46/90)</f>
        <v>31.111111111111111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6</v>
      </c>
      <c r="L47" s="10">
        <f>'23-05'!$K47+('23-05'!$J47/90)</f>
        <v>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200</v>
      </c>
      <c r="K48" s="9"/>
      <c r="L48" s="10">
        <f>'23-05'!$K48+('23-05'!$J48/90)</f>
        <v>2.2222222222222223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5</v>
      </c>
      <c r="L49" s="10">
        <f>'23-05'!$K49+('23-05'!$J49/90)</f>
        <v>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5</v>
      </c>
      <c r="L50" s="10">
        <f>'23-05'!$K50+('23-05'!$J50/90)</f>
        <v>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1652</v>
      </c>
      <c r="J51" s="8"/>
      <c r="K51" s="9">
        <v>120</v>
      </c>
      <c r="L51" s="10">
        <f>'23-05'!$K51+('23-05'!$J51/90)</f>
        <v>120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40</v>
      </c>
      <c r="L52" s="10">
        <f>'23-05'!$K52+('23-05'!$J52/90)</f>
        <v>40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-315</v>
      </c>
      <c r="K53" s="9">
        <v>90</v>
      </c>
      <c r="L53" s="10">
        <f>'23-05'!$K53+('23-05'!$J53/90)</f>
        <v>86.5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300</v>
      </c>
      <c r="K54" s="9">
        <v>50</v>
      </c>
      <c r="L54" s="10">
        <f>'23-05'!$K54+('23-05'!$J54/90)</f>
        <v>53.333333333333336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100</v>
      </c>
      <c r="K55" s="9"/>
      <c r="L55" s="10">
        <f>'23-05'!$K55+('23-05'!$J55/90)</f>
        <v>1.1111111111111112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1653</v>
      </c>
      <c r="J56" s="8"/>
      <c r="K56" s="9">
        <v>90</v>
      </c>
      <c r="L56" s="10">
        <f>'23-05'!$K56+('23-05'!$J56/90)</f>
        <v>90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450</v>
      </c>
      <c r="K57" s="9"/>
      <c r="L57" s="10">
        <f>'23-05'!$K57+('23-05'!$J57/90)</f>
        <v>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100</v>
      </c>
      <c r="K58" s="9"/>
      <c r="L58" s="10">
        <f>'23-05'!$K58+('23-05'!$J58/90)</f>
        <v>1.1111111111111112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/>
      <c r="L59" s="10">
        <f>'23-05'!$K59+('23-05'!$J59/90)</f>
        <v>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44</v>
      </c>
      <c r="L60" s="10">
        <f>'23-05'!$K60+('23-05'!$J60/90)</f>
        <v>44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2" t="s">
        <v>677</v>
      </c>
      <c r="J61" s="8">
        <v>-90</v>
      </c>
      <c r="K61" s="9">
        <v>-30</v>
      </c>
      <c r="L61" s="10">
        <f>'23-05'!$K61+('23-05'!$J61/90)</f>
        <v>-31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1654</v>
      </c>
      <c r="J62" s="8"/>
      <c r="K62" s="9">
        <v>200</v>
      </c>
      <c r="L62" s="10">
        <f>'23-05'!$K62+('23-05'!$J62/90)</f>
        <v>200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1655</v>
      </c>
      <c r="J63" s="8">
        <v>-2000</v>
      </c>
      <c r="K63" s="9"/>
      <c r="L63" s="10">
        <f>'23-05'!$K63+('23-05'!$J63/90)</f>
        <v>-22.222222222222221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57</v>
      </c>
      <c r="J64" s="8">
        <v>2000</v>
      </c>
      <c r="K64" s="9"/>
      <c r="L64" s="10">
        <f>'23-05'!$K64+('23-05'!$J64/90)</f>
        <v>22.222222222222221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69</v>
      </c>
      <c r="L65" s="37">
        <f>'23-05'!$K65+('23-05'!$J65/90)</f>
        <v>69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95</v>
      </c>
      <c r="J66" s="38"/>
      <c r="K66" s="39">
        <v>-69</v>
      </c>
      <c r="L66" s="37">
        <f>'23-05'!$K66+('23-05'!$J66/90)</f>
        <v>-69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1656</v>
      </c>
      <c r="J67" s="35"/>
      <c r="K67" s="36">
        <v>-60</v>
      </c>
      <c r="L67" s="37">
        <f>'23-05'!$K67+('23-05'!$J67/90)</f>
        <v>-60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95</v>
      </c>
      <c r="J68" s="38"/>
      <c r="K68" s="39">
        <v>98</v>
      </c>
      <c r="L68" s="37">
        <f>'23-05'!$K68+('23-05'!$J68/90)</f>
        <v>98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95</v>
      </c>
      <c r="J69" s="35"/>
      <c r="K69" s="36">
        <v>-98</v>
      </c>
      <c r="L69" s="37">
        <f>'23-05'!$K69+('23-05'!$J69/90)</f>
        <v>-98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1396</v>
      </c>
      <c r="J70" s="35"/>
      <c r="K70" s="36">
        <v>-40</v>
      </c>
      <c r="L70" s="37">
        <f>'23-05'!$K70+('23-05'!$J70/90)</f>
        <v>-40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80</v>
      </c>
      <c r="L71" s="10">
        <f>'23-05'!$K71+('23-05'!$J71/90)</f>
        <v>80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10</v>
      </c>
      <c r="L72" s="10">
        <f>'23-05'!$K72+('23-05'!$J72/90)</f>
        <v>10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210</v>
      </c>
      <c r="K73" s="9"/>
      <c r="L73" s="10">
        <f>'23-05'!$K73+('23-05'!$J73/90)</f>
        <v>2.3333333333333335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-45</v>
      </c>
      <c r="K74" s="9">
        <v>10</v>
      </c>
      <c r="L74" s="10">
        <f>'23-05'!$K74+('23-05'!$J74/90)</f>
        <v>9.5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-500</v>
      </c>
      <c r="K75" s="9">
        <v>10</v>
      </c>
      <c r="L75" s="10">
        <f>'23-05'!$K75+('23-05'!$J75/90)</f>
        <v>4.4444444444444446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>
        <v>5</v>
      </c>
      <c r="L76" s="10">
        <f>'23-05'!$K76+('23-05'!$J76/90)</f>
        <v>6.1111111111111107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1476</v>
      </c>
      <c r="J77" s="8">
        <v>200</v>
      </c>
      <c r="K77" s="9"/>
      <c r="L77" s="10">
        <f>'23-05'!$K77+('23-05'!$J77/90)</f>
        <v>2.2222222222222223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658</v>
      </c>
      <c r="J78" s="8"/>
      <c r="K78" s="9">
        <v>65</v>
      </c>
      <c r="L78" s="10">
        <f>'23-05'!$K78+('23-05'!$J78/90)</f>
        <v>65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-350</v>
      </c>
      <c r="K79" s="9">
        <v>5</v>
      </c>
      <c r="L79" s="10">
        <f>'23-05'!$K79+('23-05'!$J79/90)</f>
        <v>1.1111111111111112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1657</v>
      </c>
      <c r="J80" s="8"/>
      <c r="K80" s="9">
        <v>-1000</v>
      </c>
      <c r="L80" s="10">
        <f>'23-05'!$K80+('23-05'!$J80/90)</f>
        <v>-1000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-300</v>
      </c>
      <c r="K81" s="9">
        <v>10</v>
      </c>
      <c r="L81" s="10">
        <f>'23-05'!$K81+('23-05'!$J81/90)</f>
        <v>6.6666666666666661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-100</v>
      </c>
      <c r="K82" s="9">
        <v>10</v>
      </c>
      <c r="L82" s="10">
        <f>'23-05'!$K82+('23-05'!$J82/90)</f>
        <v>8.8888888888888893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190</v>
      </c>
      <c r="L83" s="10">
        <f>'23-05'!$K83+('23-05'!$J83/90)</f>
        <v>190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147</v>
      </c>
      <c r="J84" s="8">
        <v>120</v>
      </c>
      <c r="K84" s="9"/>
      <c r="L84" s="10">
        <f>'23-05'!$K84+('23-05'!$J84/90)</f>
        <v>1.3333333333333333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-250</v>
      </c>
      <c r="K85" s="9">
        <v>10</v>
      </c>
      <c r="L85" s="10">
        <f>'23-05'!$K85+('23-05'!$J85/90)</f>
        <v>7.2222222222222223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15</v>
      </c>
      <c r="L86" s="10">
        <f>'23-05'!$K86+('23-05'!$J86/90)</f>
        <v>15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2" t="s">
        <v>1658</v>
      </c>
      <c r="J87" s="8">
        <v>600</v>
      </c>
      <c r="K87" s="9">
        <v>12</v>
      </c>
      <c r="L87" s="10">
        <f>'23-05'!$K87+('23-05'!$J87/90)</f>
        <v>18.666666666666668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55</v>
      </c>
      <c r="L88" s="10">
        <f>'23-05'!$K88+('23-05'!$J88/90)</f>
        <v>55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1659</v>
      </c>
      <c r="J89" s="8">
        <v>500</v>
      </c>
      <c r="K89" s="9"/>
      <c r="L89" s="10">
        <f>'23-05'!$K89+('23-05'!$J89/90)</f>
        <v>5.5555555555555554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76</v>
      </c>
      <c r="J90" s="8">
        <v>180</v>
      </c>
      <c r="K90" s="9"/>
      <c r="L90" s="10">
        <f>'23-05'!$K90+('23-05'!$J90/90)</f>
        <v>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200</v>
      </c>
      <c r="K91" s="9"/>
      <c r="L91" s="10">
        <f>'23-05'!$K91+('23-05'!$J91/90)</f>
        <v>2.2222222222222223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300</v>
      </c>
      <c r="K92" s="9"/>
      <c r="L92" s="10">
        <f>'23-05'!$K92+('23-05'!$J92/90)</f>
        <v>3.3333333333333335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-650</v>
      </c>
      <c r="K93" s="9">
        <v>20</v>
      </c>
      <c r="L93" s="10">
        <f>'23-05'!$K93+('23-05'!$J93/90)</f>
        <v>12.777777777777779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10</v>
      </c>
      <c r="L94" s="10">
        <f>'23-05'!$K94+('23-05'!$J94/90)</f>
        <v>10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1497</v>
      </c>
      <c r="J95" s="8">
        <v>335</v>
      </c>
      <c r="K95" s="9"/>
      <c r="L95" s="10">
        <f>'23-05'!$K95+('23-05'!$J95/90)</f>
        <v>3.7222222222222223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-110</v>
      </c>
      <c r="K96" s="9">
        <v>5</v>
      </c>
      <c r="L96" s="10">
        <f>'23-05'!$K96+('23-05'!$J96/90)</f>
        <v>3.7777777777777777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150</v>
      </c>
      <c r="K97" s="9"/>
      <c r="L97" s="10">
        <f>'23-05'!$K97+('23-05'!$J97/90)</f>
        <v>1.6666666666666667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150</v>
      </c>
      <c r="K98" s="9"/>
      <c r="L98" s="10">
        <f>'23-05'!$K98+('23-05'!$J98/90)</f>
        <v>1.6666666666666667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1660</v>
      </c>
      <c r="J99" s="8">
        <v>-585</v>
      </c>
      <c r="K99" s="9">
        <v>30</v>
      </c>
      <c r="L99" s="10">
        <f>'23-05'!$K99+('23-05'!$J99/90)</f>
        <v>23.5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351</v>
      </c>
      <c r="J100" s="8"/>
      <c r="K100" s="9">
        <v>19</v>
      </c>
      <c r="L100" s="10">
        <f>'23-05'!$K100+('23-05'!$J100/90)</f>
        <v>19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970</v>
      </c>
      <c r="J101" s="8">
        <v>-650</v>
      </c>
      <c r="K101" s="9">
        <v>10</v>
      </c>
      <c r="L101" s="10">
        <f>'23-05'!$K101+('23-05'!$J101/90)</f>
        <v>2.7777777777777777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4</v>
      </c>
      <c r="L102" s="10">
        <f>'23-05'!$K102+('23-05'!$J102/90)</f>
        <v>4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70</v>
      </c>
      <c r="L103" s="10">
        <f>'23-05'!$K103+('23-05'!$J103/90)</f>
        <v>70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-180</v>
      </c>
      <c r="K104" s="9">
        <v>70</v>
      </c>
      <c r="L104" s="10">
        <f>'23-05'!$K104+('23-05'!$J104/90)</f>
        <v>68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970</v>
      </c>
      <c r="J105" s="8"/>
      <c r="K105" s="9">
        <v>300</v>
      </c>
      <c r="L105" s="10">
        <f>'23-05'!$K105+('23-05'!$J105/90)</f>
        <v>300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>
        <v>23</v>
      </c>
      <c r="L106" s="10">
        <f>'23-05'!$K106+('23-05'!$J106/90)</f>
        <v>24.111111111111111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778</v>
      </c>
      <c r="J107" s="8"/>
      <c r="K107" s="9">
        <v>78</v>
      </c>
      <c r="L107" s="10">
        <f>'23-05'!$K107+('23-05'!$J107/90)</f>
        <v>78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320</v>
      </c>
      <c r="K108" s="9"/>
      <c r="L108" s="10">
        <f>'23-05'!$K108+('23-05'!$J108/90)</f>
        <v>3.5555555555555554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40</v>
      </c>
      <c r="K109" s="9"/>
      <c r="L109" s="10">
        <f>'23-05'!$K109+('23-05'!$J109/90)</f>
        <v>0.44444444444444442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1661</v>
      </c>
      <c r="J110" s="8">
        <v>360</v>
      </c>
      <c r="K110" s="9">
        <v>15</v>
      </c>
      <c r="L110" s="10">
        <f>'23-05'!$K110+('23-05'!$J110/90)</f>
        <v>19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400</v>
      </c>
      <c r="K111" s="9"/>
      <c r="L111" s="10">
        <f>'23-05'!$K111+('23-05'!$J111/90)</f>
        <v>4.4444444444444446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2"/>
      <c r="J112" s="8"/>
      <c r="K112" s="9">
        <v>-20</v>
      </c>
      <c r="L112" s="10">
        <f>'23-05'!$K112+('23-05'!$J112/90)</f>
        <v>-20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150</v>
      </c>
      <c r="K113" s="9"/>
      <c r="L113" s="10">
        <f>'23-05'!$K113+('23-05'!$J113/90)</f>
        <v>1.6666666666666667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-20</v>
      </c>
      <c r="K114" s="9">
        <v>1</v>
      </c>
      <c r="L114" s="10">
        <f>'23-05'!$K114+('23-05'!$J114/90)</f>
        <v>0.77777777777777779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658</v>
      </c>
      <c r="J115" s="8"/>
      <c r="K115" s="9">
        <v>30</v>
      </c>
      <c r="L115" s="10">
        <f>'23-05'!$K115+('23-05'!$J115/90)</f>
        <v>30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5</v>
      </c>
      <c r="L116" s="10">
        <f>'23-05'!$K116+('23-05'!$J116/90)</f>
        <v>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1662</v>
      </c>
      <c r="J117" s="8">
        <v>-400</v>
      </c>
      <c r="K117" s="9"/>
      <c r="L117" s="10">
        <f>'23-05'!$K117+('23-05'!$J117/90)</f>
        <v>-4.4444444444444446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61" t="s">
        <v>1280</v>
      </c>
      <c r="J118" s="8">
        <v>400</v>
      </c>
      <c r="K118" s="9"/>
      <c r="L118" s="10">
        <f>'23-05'!$K118+('23-05'!$J118/90)</f>
        <v>4.4444444444444446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585</v>
      </c>
      <c r="K119" s="9"/>
      <c r="L119" s="10">
        <f>'23-05'!$K119+('23-05'!$J119/90)</f>
        <v>6.5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1661</v>
      </c>
      <c r="J120" s="8">
        <v>250</v>
      </c>
      <c r="K120" s="9"/>
      <c r="L120" s="10">
        <f>'23-05'!$K120+('23-05'!$J120/90)</f>
        <v>2.7777777777777777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60</v>
      </c>
      <c r="K121" s="9">
        <v>10</v>
      </c>
      <c r="L121" s="10">
        <f>'23-05'!$K121+('23-05'!$J121/90)</f>
        <v>10.666666666666666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209</v>
      </c>
      <c r="J122" s="8">
        <v>50</v>
      </c>
      <c r="K122" s="9"/>
      <c r="L122" s="10">
        <f>'23-05'!$K122+('23-05'!$J122/90)</f>
        <v>0.55555555555555558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229</v>
      </c>
      <c r="J123" s="8">
        <v>-150</v>
      </c>
      <c r="K123" s="9"/>
      <c r="L123" s="10">
        <f>'23-05'!$K123+('23-05'!$J123/90)</f>
        <v>-1.6666666666666667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9</v>
      </c>
      <c r="L124" s="10">
        <f>'23-05'!$K124+('23-05'!$J124/90)</f>
        <v>9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40" t="s">
        <v>33</v>
      </c>
      <c r="J125" s="8">
        <v>100</v>
      </c>
      <c r="K125" s="9"/>
      <c r="L125" s="10">
        <f>'23-05'!$K125+('23-05'!$J125/90)</f>
        <v>1.1111111111111112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120</v>
      </c>
      <c r="K126" s="9"/>
      <c r="L126" s="10">
        <f>'23-05'!$K126+('23-05'!$J126/90)</f>
        <v>1.3333333333333333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1144</v>
      </c>
      <c r="J127" s="8">
        <v>290</v>
      </c>
      <c r="K127" s="9">
        <v>120</v>
      </c>
      <c r="L127" s="10">
        <f>'23-05'!$K127+('23-05'!$J127/90)</f>
        <v>123.22222222222223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-720</v>
      </c>
      <c r="K128" s="9">
        <v>10</v>
      </c>
      <c r="L128" s="10">
        <f>'23-05'!$K128+('23-05'!$J128/90)</f>
        <v>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100</v>
      </c>
      <c r="K129" s="9"/>
      <c r="L129" s="10">
        <f>'23-05'!$K129+('23-05'!$J129/90)</f>
        <v>1.1111111111111112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680</v>
      </c>
      <c r="K130" s="9"/>
      <c r="L130" s="10">
        <f>'23-05'!$K130+('23-05'!$J130/90)</f>
        <v>7.5555555555555554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15</v>
      </c>
      <c r="L131" s="10">
        <f>'23-05'!$K131+('23-05'!$J131/90)</f>
        <v>15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12</v>
      </c>
      <c r="L132" s="10">
        <f>'23-05'!$K132+('23-05'!$J132/90)</f>
        <v>12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270</v>
      </c>
      <c r="K133" s="9"/>
      <c r="L133" s="10">
        <f>'23-05'!$K133+('23-05'!$J133/90)</f>
        <v>3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28</v>
      </c>
      <c r="I134" s="40" t="s">
        <v>35</v>
      </c>
      <c r="J134" s="8">
        <v>-400</v>
      </c>
      <c r="K134" s="9"/>
      <c r="L134" s="10">
        <f>'23-05'!$K134+('23-05'!$J134/90)</f>
        <v>-4.4444444444444446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43" t="s">
        <v>40</v>
      </c>
      <c r="I135" s="40" t="s">
        <v>57</v>
      </c>
      <c r="J135" s="8"/>
      <c r="K135" s="9">
        <v>400</v>
      </c>
      <c r="L135" s="10">
        <f>'23-05'!$K135+('23-05'!$J135/90)</f>
        <v>400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-400</v>
      </c>
      <c r="K136" s="9">
        <v>10</v>
      </c>
      <c r="L136" s="10">
        <f>'23-05'!$K136+('23-05'!$J136/90)</f>
        <v>5.5555555555555554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28</v>
      </c>
      <c r="I137" s="40" t="s">
        <v>1663</v>
      </c>
      <c r="J137" s="8">
        <v>-450</v>
      </c>
      <c r="K137" s="9">
        <v>-20</v>
      </c>
      <c r="L137" s="10">
        <f>'23-05'!$K137+('23-05'!$J137/90)</f>
        <v>-25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300</v>
      </c>
      <c r="K138" s="9"/>
      <c r="L138" s="10">
        <f>'23-05'!$K138+('23-05'!$J138/90)</f>
        <v>3.3333333333333335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180</v>
      </c>
      <c r="K139" s="9">
        <v>30</v>
      </c>
      <c r="L139" s="10">
        <f>'23-05'!$K139+('23-05'!$J139/90)</f>
        <v>32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100</v>
      </c>
      <c r="K140" s="9"/>
      <c r="L140" s="10">
        <f>'23-05'!$K140+('23-05'!$J140/90)</f>
        <v>1.1111111111111112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40" t="s">
        <v>1664</v>
      </c>
      <c r="J141" s="8"/>
      <c r="K141" s="9">
        <v>200</v>
      </c>
      <c r="L141" s="10">
        <f>'23-05'!$K141+('23-05'!$J141/90)</f>
        <v>200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56</v>
      </c>
      <c r="J142" s="8"/>
      <c r="K142" s="9"/>
      <c r="L142" s="10">
        <f>'23-05'!$K142+('23-05'!$J142/90)</f>
        <v>0</v>
      </c>
      <c r="M142" s="3"/>
      <c r="N142" s="45" t="s">
        <v>118</v>
      </c>
      <c r="O142" s="9"/>
      <c r="P142" s="6">
        <v>5783</v>
      </c>
      <c r="Q142" s="9"/>
      <c r="R142" s="9"/>
      <c r="S142" s="17">
        <v>3845</v>
      </c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400</v>
      </c>
      <c r="K143" s="9">
        <v>20</v>
      </c>
      <c r="L143" s="10">
        <f>'23-05'!$K143+('23-05'!$J143/90)</f>
        <v>24.444444444444443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40" t="s">
        <v>229</v>
      </c>
      <c r="J144" s="8">
        <v>-930</v>
      </c>
      <c r="K144" s="9"/>
      <c r="L144" s="10">
        <f>'23-05'!$K144+('23-05'!$J144/90)</f>
        <v>-10.333333333333334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400</v>
      </c>
      <c r="K145" s="9">
        <v>10</v>
      </c>
      <c r="L145" s="10">
        <f>'23-05'!$K145+('23-05'!$J145/90)</f>
        <v>14.444444444444445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400</v>
      </c>
      <c r="K146" s="9"/>
      <c r="L146" s="10">
        <f>'23-05'!$K146+('23-05'!$J146/90)</f>
        <v>4.4444444444444446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>
        <v>500</v>
      </c>
      <c r="L147" s="10">
        <f>'23-05'!$K147+('23-05'!$J147/90)</f>
        <v>500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285</v>
      </c>
      <c r="L148" s="10">
        <f>'23-05'!$K148+('23-05'!$J148/90)</f>
        <v>285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40</v>
      </c>
      <c r="I149" s="40" t="s">
        <v>95</v>
      </c>
      <c r="J149" s="8"/>
      <c r="K149" s="9">
        <v>-785</v>
      </c>
      <c r="L149" s="10">
        <f>'23-05'!$K149+('23-05'!$J149/90)</f>
        <v>-785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40" t="s">
        <v>937</v>
      </c>
      <c r="J150" s="8">
        <v>-225</v>
      </c>
      <c r="K150" s="9">
        <v>10</v>
      </c>
      <c r="L150" s="10">
        <f>'23-05'!$K150+('23-05'!$J150/90)</f>
        <v>7.5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40" t="s">
        <v>1272</v>
      </c>
      <c r="J151" s="8">
        <v>225</v>
      </c>
      <c r="K151" s="9"/>
      <c r="L151" s="10">
        <f>'23-05'!$K151+('23-05'!$J151/90)</f>
        <v>2.5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340</v>
      </c>
      <c r="K152" s="9"/>
      <c r="L152" s="10">
        <f>'23-05'!$K152+('23-05'!$J152/90)</f>
        <v>3.7777777777777777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>
        <v>8</v>
      </c>
      <c r="L153" s="10">
        <f>'23-05'!$K153+('23-05'!$J153/90)</f>
        <v>8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40" t="s">
        <v>1665</v>
      </c>
      <c r="J154" s="8">
        <v>-180</v>
      </c>
      <c r="K154" s="9">
        <v>5</v>
      </c>
      <c r="L154" s="10">
        <f>'23-05'!$K154+('23-05'!$J154/90)</f>
        <v>3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40" t="s">
        <v>1666</v>
      </c>
      <c r="J155" s="8"/>
      <c r="K155" s="9">
        <v>3100</v>
      </c>
      <c r="L155" s="10">
        <f>'23-05'!$K155+('23-05'!$J155/90)</f>
        <v>3100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40" t="s">
        <v>95</v>
      </c>
      <c r="J156" s="8"/>
      <c r="K156" s="9">
        <v>-3100</v>
      </c>
      <c r="L156" s="10">
        <f>'23-05'!$K156+('23-05'!$J156/90)</f>
        <v>-3100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40" t="s">
        <v>214</v>
      </c>
      <c r="J157" s="8"/>
      <c r="K157" s="9">
        <v>25</v>
      </c>
      <c r="L157" s="10">
        <f>'23-05'!$K157+('23-05'!$J157/90)</f>
        <v>25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/>
      <c r="K158" s="9">
        <v>25</v>
      </c>
      <c r="L158" s="10">
        <f>'23-05'!$K158+('23-05'!$J158/90)</f>
        <v>25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40" t="s">
        <v>1667</v>
      </c>
      <c r="J159" s="8"/>
      <c r="K159" s="9">
        <v>50</v>
      </c>
      <c r="L159" s="10">
        <f>'23-05'!$K159+('23-05'!$J159/90)</f>
        <v>50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40" t="s">
        <v>275</v>
      </c>
      <c r="J160" s="8"/>
      <c r="K160" s="9">
        <v>30</v>
      </c>
      <c r="L160" s="10">
        <f>'23-05'!$K160+('23-05'!$J160/90)</f>
        <v>30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40" t="s">
        <v>1144</v>
      </c>
      <c r="J161" s="8"/>
      <c r="K161" s="9">
        <v>55</v>
      </c>
      <c r="L161" s="10">
        <f>'23-05'!$K161+('23-05'!$J161/90)</f>
        <v>55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40</v>
      </c>
      <c r="I162" s="40" t="s">
        <v>95</v>
      </c>
      <c r="J162" s="8"/>
      <c r="K162" s="9">
        <v>-4000</v>
      </c>
      <c r="L162" s="10">
        <f>'23-05'!$K162+('23-05'!$J162/90)</f>
        <v>-4000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>
        <v>-700</v>
      </c>
      <c r="K163" s="9">
        <v>20</v>
      </c>
      <c r="L163" s="10">
        <f>'23-05'!$K163+('23-05'!$J163/90)</f>
        <v>12.222222222222221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 t="s">
        <v>95</v>
      </c>
      <c r="J164" s="8"/>
      <c r="K164" s="9">
        <v>700</v>
      </c>
      <c r="L164" s="10">
        <f>'23-05'!$K164+('23-05'!$J164/90)</f>
        <v>700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40</v>
      </c>
      <c r="I165" s="2" t="s">
        <v>95</v>
      </c>
      <c r="J165" s="8"/>
      <c r="K165" s="9">
        <v>-700</v>
      </c>
      <c r="L165" s="10">
        <f>'23-05'!$K165+('23-05'!$J165/90)</f>
        <v>-700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 t="s">
        <v>95</v>
      </c>
      <c r="J166" s="8"/>
      <c r="K166" s="9">
        <v>501</v>
      </c>
      <c r="L166" s="10">
        <f>'23-05'!$K166+('23-05'!$J166/90)</f>
        <v>501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40</v>
      </c>
      <c r="I167" s="2" t="s">
        <v>95</v>
      </c>
      <c r="J167" s="8"/>
      <c r="K167" s="9">
        <v>-501</v>
      </c>
      <c r="L167" s="10">
        <f>'23-05'!$K167+('23-05'!$J167/90)</f>
        <v>-501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40</v>
      </c>
      <c r="I168" s="2" t="s">
        <v>1522</v>
      </c>
      <c r="J168" s="8"/>
      <c r="K168" s="9">
        <v>-500</v>
      </c>
      <c r="L168" s="10">
        <f>'23-05'!$K168+('23-05'!$J168/90)</f>
        <v>-500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 t="s">
        <v>56</v>
      </c>
      <c r="J169" s="8">
        <v>-1925</v>
      </c>
      <c r="K169" s="9">
        <v>330</v>
      </c>
      <c r="L169" s="10">
        <f>'23-05'!$K169+('23-05'!$J169/90)</f>
        <v>308.61111111111109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40</v>
      </c>
      <c r="I170" s="2" t="s">
        <v>57</v>
      </c>
      <c r="J170" s="8"/>
      <c r="K170" s="9">
        <v>950</v>
      </c>
      <c r="L170" s="10">
        <f>'23-05'!$K170+('23-05'!$J170/90)</f>
        <v>950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28</v>
      </c>
      <c r="I171" s="2" t="s">
        <v>767</v>
      </c>
      <c r="J171" s="8"/>
      <c r="K171" s="9">
        <v>-950</v>
      </c>
      <c r="L171" s="10">
        <f>'23-05'!$K171+('23-05'!$J171/90)</f>
        <v>-950</v>
      </c>
      <c r="M171" s="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6</v>
      </c>
      <c r="I172" s="2"/>
      <c r="J172" s="8">
        <v>-40</v>
      </c>
      <c r="K172" s="9">
        <v>3</v>
      </c>
      <c r="L172" s="10">
        <f>'23-05'!$K172+('23-05'!$J172/90)</f>
        <v>2.5555555555555554</v>
      </c>
      <c r="M172" s="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2" t="s">
        <v>37</v>
      </c>
      <c r="J173" s="8">
        <v>90</v>
      </c>
      <c r="K173" s="9"/>
      <c r="L173" s="10">
        <f>'23-05'!$K173+('23-05'!$J173/90)</f>
        <v>1</v>
      </c>
      <c r="M173" s="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7" t="s">
        <v>6</v>
      </c>
      <c r="I174" s="2"/>
      <c r="J174" s="8">
        <v>70</v>
      </c>
      <c r="K174" s="9"/>
      <c r="L174" s="10">
        <f>'23-05'!$K174+('23-05'!$J174/90)</f>
        <v>0.77777777777777779</v>
      </c>
      <c r="M174" s="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7" t="s">
        <v>6</v>
      </c>
      <c r="I175" s="2"/>
      <c r="J175" s="8">
        <v>1800</v>
      </c>
      <c r="K175" s="9"/>
      <c r="L175" s="10">
        <f>'23-05'!$K175+('23-05'!$J175/90)</f>
        <v>20</v>
      </c>
      <c r="M175" s="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7" t="s">
        <v>6</v>
      </c>
      <c r="I176" s="2" t="s">
        <v>103</v>
      </c>
      <c r="J176" s="8">
        <v>-320</v>
      </c>
      <c r="K176" s="9">
        <v>5</v>
      </c>
      <c r="L176" s="10">
        <f>'23-05'!$K176+('23-05'!$J176/90)</f>
        <v>1.4444444444444446</v>
      </c>
      <c r="M176" s="3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7" t="s">
        <v>6</v>
      </c>
      <c r="I177" s="2" t="s">
        <v>1384</v>
      </c>
      <c r="J177" s="8">
        <v>-180</v>
      </c>
      <c r="K177" s="9">
        <v>20</v>
      </c>
      <c r="L177" s="10">
        <f>'23-05'!$K177+('23-05'!$J177/90)</f>
        <v>18</v>
      </c>
      <c r="M177" s="3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7" t="s">
        <v>6</v>
      </c>
      <c r="I178" s="2"/>
      <c r="J178" s="8">
        <v>30</v>
      </c>
      <c r="K178" s="9"/>
      <c r="L178" s="10">
        <f>'23-05'!$K178+('23-05'!$J178/90)</f>
        <v>0.33333333333333331</v>
      </c>
      <c r="M178" s="3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7" t="s">
        <v>6</v>
      </c>
      <c r="I179" s="2" t="s">
        <v>685</v>
      </c>
      <c r="J179" s="8">
        <v>700</v>
      </c>
      <c r="K179" s="9"/>
      <c r="L179" s="10">
        <f>'23-05'!$K179+('23-05'!$J179/90)</f>
        <v>7.7777777777777777</v>
      </c>
      <c r="M179" s="3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7" t="s">
        <v>40</v>
      </c>
      <c r="I180" s="2" t="s">
        <v>57</v>
      </c>
      <c r="J180" s="8"/>
      <c r="K180" s="9">
        <v>20</v>
      </c>
      <c r="L180" s="10">
        <f>'23-05'!$K180+('23-05'!$J180/90)</f>
        <v>20</v>
      </c>
      <c r="M180" s="3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7" t="s">
        <v>28</v>
      </c>
      <c r="I181" s="2" t="s">
        <v>648</v>
      </c>
      <c r="J181" s="8"/>
      <c r="K181" s="9">
        <v>-20</v>
      </c>
      <c r="L181" s="10">
        <f>'23-05'!$K181+('23-05'!$J181/90)</f>
        <v>-20</v>
      </c>
      <c r="M181" s="3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7" t="s">
        <v>6</v>
      </c>
      <c r="I182" s="2"/>
      <c r="J182" s="8"/>
      <c r="K182" s="9">
        <v>20</v>
      </c>
      <c r="L182" s="10">
        <f>'23-05'!$K182+('23-05'!$J182/90)</f>
        <v>20</v>
      </c>
      <c r="M182" s="3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7" t="s">
        <v>6</v>
      </c>
      <c r="I183" s="2"/>
      <c r="J183" s="8">
        <v>-180</v>
      </c>
      <c r="K183" s="9">
        <v>10</v>
      </c>
      <c r="L183" s="10">
        <f>'23-05'!$K183+('23-05'!$J183/90)</f>
        <v>8</v>
      </c>
      <c r="M183" s="3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7" t="s">
        <v>6</v>
      </c>
      <c r="I184" s="2" t="s">
        <v>78</v>
      </c>
      <c r="J184" s="8"/>
      <c r="K184" s="9">
        <v>20</v>
      </c>
      <c r="L184" s="10">
        <f>'23-05'!$K184+('23-05'!$J184/90)</f>
        <v>20</v>
      </c>
      <c r="M184" s="3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7" t="s">
        <v>6</v>
      </c>
      <c r="I185" s="2"/>
      <c r="J185" s="8">
        <v>-270</v>
      </c>
      <c r="K185" s="9">
        <v>40</v>
      </c>
      <c r="L185" s="10">
        <f>'23-05'!$K185+('23-05'!$J185/90)</f>
        <v>37</v>
      </c>
      <c r="M185" s="3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7" t="s">
        <v>6</v>
      </c>
      <c r="I186" s="2" t="s">
        <v>73</v>
      </c>
      <c r="J186" s="8"/>
      <c r="K186" s="9">
        <v>10</v>
      </c>
      <c r="L186" s="10">
        <f>'23-05'!$K186+('23-05'!$J186/90)</f>
        <v>10</v>
      </c>
      <c r="M186" s="3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7" t="s">
        <v>6</v>
      </c>
      <c r="I187" s="2" t="s">
        <v>1696</v>
      </c>
      <c r="J187" s="8">
        <v>-270</v>
      </c>
      <c r="K187" s="9">
        <v>65</v>
      </c>
      <c r="L187" s="10">
        <f>'23-05'!$K187+('23-05'!$J187/90)</f>
        <v>62</v>
      </c>
      <c r="M187" s="3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7" t="s">
        <v>6</v>
      </c>
      <c r="I188" s="2" t="s">
        <v>750</v>
      </c>
      <c r="J188" s="8"/>
      <c r="K188" s="9">
        <v>300</v>
      </c>
      <c r="L188" s="10">
        <f>'23-05'!$K188+('23-05'!$J188/90)</f>
        <v>300</v>
      </c>
      <c r="M188" s="3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7" t="s">
        <v>6</v>
      </c>
      <c r="I189" s="2" t="s">
        <v>164</v>
      </c>
      <c r="J189" s="8">
        <v>-180</v>
      </c>
      <c r="K189" s="9">
        <v>20</v>
      </c>
      <c r="L189" s="10">
        <f>'23-05'!$K189+('23-05'!$J189/90)</f>
        <v>18</v>
      </c>
      <c r="M189" s="3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7" t="s">
        <v>6</v>
      </c>
      <c r="I190" s="2" t="s">
        <v>229</v>
      </c>
      <c r="J190" s="8">
        <v>-120</v>
      </c>
      <c r="K190" s="9"/>
      <c r="L190" s="10">
        <f>'23-05'!$K190+('23-05'!$J190/90)</f>
        <v>-1.3333333333333333</v>
      </c>
      <c r="M190" s="3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7" t="s">
        <v>40</v>
      </c>
      <c r="I191" s="2" t="s">
        <v>57</v>
      </c>
      <c r="J191" s="8">
        <v>400</v>
      </c>
      <c r="K191" s="9"/>
      <c r="L191" s="10">
        <f>'23-05'!$K191+('23-05'!$J191/90)</f>
        <v>4.4444444444444446</v>
      </c>
      <c r="M191" s="3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7" t="s">
        <v>28</v>
      </c>
      <c r="I192" s="2" t="s">
        <v>437</v>
      </c>
      <c r="J192" s="8">
        <v>-400</v>
      </c>
      <c r="K192" s="9"/>
      <c r="L192" s="10">
        <f>'23-05'!$K192+('23-05'!$J192/90)</f>
        <v>-4.4444444444444446</v>
      </c>
      <c r="M192" s="3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7" t="s">
        <v>6</v>
      </c>
      <c r="I193" s="2"/>
      <c r="J193" s="8"/>
      <c r="K193" s="9">
        <v>5</v>
      </c>
      <c r="L193" s="10">
        <f>'23-05'!$K193+('23-05'!$J193/90)</f>
        <v>5</v>
      </c>
      <c r="M193" s="3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7" t="s">
        <v>6</v>
      </c>
      <c r="I194" s="2" t="s">
        <v>1697</v>
      </c>
      <c r="J194" s="8">
        <v>200</v>
      </c>
      <c r="K194" s="9"/>
      <c r="L194" s="10">
        <f>'23-05'!$K194+('23-05'!$J194/90)</f>
        <v>2.2222222222222223</v>
      </c>
      <c r="M194" s="3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7" t="s">
        <v>6</v>
      </c>
      <c r="I195" s="2" t="s">
        <v>267</v>
      </c>
      <c r="J195" s="8">
        <v>1350</v>
      </c>
      <c r="K195" s="9">
        <v>50</v>
      </c>
      <c r="L195" s="10">
        <f>'23-05'!$K195+('23-05'!$J195/90)</f>
        <v>65</v>
      </c>
      <c r="M195" s="3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7" t="s">
        <v>6</v>
      </c>
      <c r="I196" s="2"/>
      <c r="J196" s="8">
        <v>-270</v>
      </c>
      <c r="K196" s="9">
        <v>10</v>
      </c>
      <c r="L196" s="10">
        <f>'23-05'!$K196+('23-05'!$J196/90)</f>
        <v>7</v>
      </c>
      <c r="M196" s="3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7" t="s">
        <v>6</v>
      </c>
      <c r="I197" s="2"/>
      <c r="J197" s="8"/>
      <c r="K197" s="9">
        <v>55</v>
      </c>
      <c r="L197" s="10">
        <f>'23-05'!$K197+('23-05'!$J197/90)</f>
        <v>55</v>
      </c>
      <c r="M197" s="3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7" t="s">
        <v>6</v>
      </c>
      <c r="I198" s="2" t="s">
        <v>1698</v>
      </c>
      <c r="J198" s="8">
        <v>220</v>
      </c>
      <c r="K198" s="9"/>
      <c r="L198" s="10">
        <f>'23-05'!$K198+('23-05'!$J198/90)</f>
        <v>2.4444444444444446</v>
      </c>
      <c r="M198" s="3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7" t="s">
        <v>6</v>
      </c>
      <c r="I199" s="2"/>
      <c r="J199" s="8">
        <v>200</v>
      </c>
      <c r="K199" s="9"/>
      <c r="L199" s="10">
        <f>'23-05'!$K199+('23-05'!$J199/90)</f>
        <v>2.2222222222222223</v>
      </c>
      <c r="M199" s="3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7" t="s">
        <v>6</v>
      </c>
      <c r="I200" s="2"/>
      <c r="J200" s="8">
        <v>20</v>
      </c>
      <c r="K200" s="9">
        <v>5</v>
      </c>
      <c r="L200" s="10">
        <f>'23-05'!$K200+('23-05'!$J200/90)</f>
        <v>5.2222222222222223</v>
      </c>
      <c r="M200" s="3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7" t="s">
        <v>6</v>
      </c>
      <c r="I201" s="2"/>
      <c r="J201" s="8">
        <v>-300</v>
      </c>
      <c r="K201" s="9">
        <v>5</v>
      </c>
      <c r="L201" s="10">
        <f>'23-05'!$K201+('23-05'!$J201/90)</f>
        <v>1.6666666666666665</v>
      </c>
      <c r="M201" s="3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7" t="s">
        <v>6</v>
      </c>
      <c r="I202" s="2" t="s">
        <v>1699</v>
      </c>
      <c r="J202" s="8"/>
      <c r="K202" s="9">
        <v>200</v>
      </c>
      <c r="L202" s="10">
        <f>'23-05'!$K202+('23-05'!$J202/90)</f>
        <v>200</v>
      </c>
      <c r="M202" s="3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7" t="s">
        <v>6</v>
      </c>
      <c r="I203" s="2" t="s">
        <v>850</v>
      </c>
      <c r="J203" s="8">
        <v>850</v>
      </c>
      <c r="K203" s="9"/>
      <c r="L203" s="10">
        <f>'23-05'!$K203+('23-05'!$J203/90)</f>
        <v>9.4444444444444446</v>
      </c>
      <c r="M203" s="3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7" t="s">
        <v>6</v>
      </c>
      <c r="I204" s="2"/>
      <c r="J204" s="8"/>
      <c r="K204" s="9"/>
      <c r="L204" s="10">
        <f>'23-05'!$K204+('23-05'!$J204/90)</f>
        <v>0</v>
      </c>
      <c r="M204" s="3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7" t="s">
        <v>6</v>
      </c>
      <c r="I205" s="2"/>
      <c r="J205" s="8"/>
      <c r="K205" s="9"/>
      <c r="L205" s="10">
        <f>'23-05'!$K205+('23-05'!$J205/90)</f>
        <v>0</v>
      </c>
      <c r="M205" s="3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7" t="s">
        <v>6</v>
      </c>
      <c r="I206" s="2"/>
      <c r="J206" s="8"/>
      <c r="K206" s="9"/>
      <c r="L206" s="10">
        <f>'23-05'!$K206+('23-05'!$J206/90)</f>
        <v>0</v>
      </c>
      <c r="M206" s="3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206" xr:uid="{ECB7AAE7-C348-40DC-AFB1-EA26FCDEB97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417-759B-44DC-AB20-061D2C6EA6BE}">
  <sheetPr codeName="Sheet50">
    <pageSetUpPr fitToPage="1"/>
  </sheetPr>
  <dimension ref="A1:Z175"/>
  <sheetViews>
    <sheetView rightToLeft="1" topLeftCell="A163" workbookViewId="0">
      <selection activeCell="A173" sqref="A17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-110</v>
      </c>
      <c r="K1" s="3">
        <f t="shared" si="0"/>
        <v>256</v>
      </c>
      <c r="L1" s="3">
        <f t="shared" si="0"/>
        <v>254.77777777777774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71</v>
      </c>
      <c r="J3" s="8">
        <v>360</v>
      </c>
      <c r="K3" s="9"/>
      <c r="L3" s="10">
        <f t="shared" ref="L3:L18" si="1">K3+(J3/90)</f>
        <v>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169</v>
      </c>
      <c r="J4" s="8"/>
      <c r="K4" s="9">
        <v>5</v>
      </c>
      <c r="L4" s="10">
        <f t="shared" si="1"/>
        <v>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26</v>
      </c>
      <c r="J5" s="8">
        <v>90</v>
      </c>
      <c r="K5" s="9"/>
      <c r="L5" s="10">
        <f t="shared" si="1"/>
        <v>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730</v>
      </c>
      <c r="J6" s="8">
        <v>-300</v>
      </c>
      <c r="K6" s="9">
        <v>30</v>
      </c>
      <c r="L6" s="10">
        <f t="shared" si="1"/>
        <v>26.666666666666668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1384</v>
      </c>
      <c r="J7" s="8">
        <v>-100</v>
      </c>
      <c r="K7" s="9">
        <v>85</v>
      </c>
      <c r="L7" s="10">
        <f t="shared" si="1"/>
        <v>83.888888888888886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957</v>
      </c>
      <c r="J8" s="8">
        <v>-360</v>
      </c>
      <c r="K8" s="9">
        <v>50</v>
      </c>
      <c r="L8" s="10">
        <f t="shared" si="1"/>
        <v>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631</v>
      </c>
      <c r="J9" s="8">
        <v>-300</v>
      </c>
      <c r="K9" s="9">
        <v>10</v>
      </c>
      <c r="L9" s="10">
        <f t="shared" si="1"/>
        <v>6.6666666666666661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1365</v>
      </c>
      <c r="J10" s="8"/>
      <c r="K10" s="9">
        <v>10</v>
      </c>
      <c r="L10" s="10">
        <f t="shared" si="1"/>
        <v>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500</v>
      </c>
      <c r="K11" s="9"/>
      <c r="L11" s="10">
        <f t="shared" si="1"/>
        <v>5.5555555555555554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1671</v>
      </c>
      <c r="J12" s="8"/>
      <c r="K12" s="9">
        <v>10</v>
      </c>
      <c r="L12" s="10">
        <f t="shared" si="1"/>
        <v>10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487</v>
      </c>
      <c r="J13" s="8"/>
      <c r="K13" s="9">
        <v>56</v>
      </c>
      <c r="L13" s="10">
        <f t="shared" si="1"/>
        <v>56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1646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SUM('25-05'!$J$22:$J$175)</f>
        <v>-1055</v>
      </c>
      <c r="K20" s="3">
        <f>SUM('25-05'!$K$22:$K$175)</f>
        <v>-350</v>
      </c>
      <c r="L20" s="3">
        <f>SUM('25-05'!$L$22:$L$175)</f>
        <v>-361.72222222222126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7</v>
      </c>
      <c r="F22" s="16">
        <f t="shared" ref="F22:F26" si="3">D22*E22</f>
        <v>35</v>
      </c>
      <c r="G22" s="7"/>
      <c r="H22" s="7" t="s">
        <v>40</v>
      </c>
      <c r="I22" s="2" t="s">
        <v>95</v>
      </c>
      <c r="J22" s="8"/>
      <c r="K22" s="9">
        <v>-12</v>
      </c>
      <c r="L22" s="10">
        <f>'25-05'!$K22+('25-05'!$J22/90)</f>
        <v>-12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19</v>
      </c>
      <c r="F23" s="16">
        <f t="shared" si="3"/>
        <v>190</v>
      </c>
      <c r="G23" s="7"/>
      <c r="H23" s="7" t="s">
        <v>6</v>
      </c>
      <c r="I23" s="2"/>
      <c r="J23" s="8">
        <v>-1000</v>
      </c>
      <c r="K23" s="9"/>
      <c r="L23" s="10">
        <f>'25-05'!$K23+('25-05'!$J23/90)</f>
        <v>-11.111111111111111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29</v>
      </c>
      <c r="S23" s="16">
        <f t="shared" si="5"/>
        <v>290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140</v>
      </c>
      <c r="C24" s="14">
        <f t="shared" si="2"/>
        <v>1400</v>
      </c>
      <c r="D24" s="15">
        <v>20</v>
      </c>
      <c r="E24" s="1"/>
      <c r="F24" s="16">
        <f t="shared" si="3"/>
        <v>0</v>
      </c>
      <c r="G24" s="7"/>
      <c r="H24" s="7" t="s">
        <v>40</v>
      </c>
      <c r="I24" s="2" t="s">
        <v>57</v>
      </c>
      <c r="J24" s="8"/>
      <c r="K24" s="9">
        <v>111</v>
      </c>
      <c r="L24" s="10">
        <f>'25-05'!$K24+('25-05'!$J24/90)</f>
        <v>111</v>
      </c>
      <c r="M24" s="3"/>
      <c r="N24" s="13">
        <v>10</v>
      </c>
      <c r="O24" s="1">
        <v>148</v>
      </c>
      <c r="P24" s="14">
        <f t="shared" si="4"/>
        <v>1480</v>
      </c>
      <c r="Q24" s="15">
        <v>20</v>
      </c>
      <c r="R24" s="1">
        <v>15</v>
      </c>
      <c r="S24" s="16">
        <f t="shared" si="5"/>
        <v>300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33</v>
      </c>
      <c r="C25" s="14">
        <f t="shared" si="2"/>
        <v>660</v>
      </c>
      <c r="D25" s="15">
        <v>50</v>
      </c>
      <c r="E25" s="1"/>
      <c r="F25" s="16">
        <f t="shared" si="3"/>
        <v>0</v>
      </c>
      <c r="G25" s="7"/>
      <c r="H25" s="7" t="s">
        <v>28</v>
      </c>
      <c r="I25" s="2" t="s">
        <v>1669</v>
      </c>
      <c r="J25" s="8"/>
      <c r="K25" s="9">
        <v>-111</v>
      </c>
      <c r="L25" s="10">
        <f>'25-05'!$K25+('25-05'!$J25/90)</f>
        <v>-111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>
        <v>8</v>
      </c>
      <c r="S25" s="16">
        <f t="shared" si="5"/>
        <v>400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18</v>
      </c>
      <c r="F26" s="16">
        <f t="shared" si="3"/>
        <v>1800</v>
      </c>
      <c r="G26" s="7"/>
      <c r="H26" s="7" t="s">
        <v>6</v>
      </c>
      <c r="I26" s="2"/>
      <c r="J26" s="8">
        <v>-540</v>
      </c>
      <c r="K26" s="9">
        <v>90</v>
      </c>
      <c r="L26" s="10">
        <f>'25-05'!$K26+('25-05'!$J26/90)</f>
        <v>84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2025</v>
      </c>
      <c r="G27" s="7"/>
      <c r="H27" s="7" t="s">
        <v>6</v>
      </c>
      <c r="I27" s="2" t="s">
        <v>119</v>
      </c>
      <c r="J27" s="8"/>
      <c r="K27" s="9">
        <v>500</v>
      </c>
      <c r="L27" s="10">
        <f>'25-05'!$K27+('25-05'!$J27/90)</f>
        <v>500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990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2422</v>
      </c>
      <c r="D28" s="1"/>
      <c r="E28" s="1"/>
      <c r="F28" s="1"/>
      <c r="G28" s="1"/>
      <c r="H28" s="7" t="s">
        <v>40</v>
      </c>
      <c r="I28" s="2" t="s">
        <v>95</v>
      </c>
      <c r="J28" s="8"/>
      <c r="K28" s="9">
        <v>-500</v>
      </c>
      <c r="L28" s="10">
        <f>'25-05'!$K28+('25-05'!$J28/90)</f>
        <v>-500</v>
      </c>
      <c r="M28" s="3"/>
      <c r="N28" s="12" t="s">
        <v>11</v>
      </c>
      <c r="O28" s="12"/>
      <c r="P28" s="6">
        <f>SUM(P22:P27)</f>
        <v>3720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2250</v>
      </c>
      <c r="G29" s="1"/>
      <c r="H29" s="7" t="s">
        <v>6</v>
      </c>
      <c r="I29" s="2" t="s">
        <v>783</v>
      </c>
      <c r="J29" s="8">
        <v>100</v>
      </c>
      <c r="K29" s="9"/>
      <c r="L29" s="10">
        <f>'25-05'!$K29+('25-05'!$J29/90)</f>
        <v>1.1111111111111112</v>
      </c>
      <c r="M29" s="3"/>
      <c r="N29" s="1"/>
      <c r="O29" s="1"/>
      <c r="P29" s="18"/>
      <c r="Q29" s="237" t="s">
        <v>21</v>
      </c>
      <c r="R29" s="238"/>
      <c r="S29" s="17">
        <f>SUM('25-05'!$J$22:$J$175)</f>
        <v>-1055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1319</v>
      </c>
      <c r="D30" s="1"/>
      <c r="E30" s="1"/>
      <c r="F30" s="8"/>
      <c r="G30" s="1"/>
      <c r="H30" s="7" t="s">
        <v>6</v>
      </c>
      <c r="I30" s="2"/>
      <c r="J30" s="8">
        <v>350</v>
      </c>
      <c r="K30" s="9"/>
      <c r="L30" s="10">
        <f>'25-05'!$K30+('25-05'!$J30/90)</f>
        <v>3.8888888888888888</v>
      </c>
      <c r="M30" s="3"/>
      <c r="N30" s="237" t="s">
        <v>23</v>
      </c>
      <c r="O30" s="238"/>
      <c r="P30" s="6">
        <f>SUM('25-05'!$K$22:$K$175)</f>
        <v>-350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-3400</v>
      </c>
      <c r="G31" s="1"/>
      <c r="H31" s="7" t="s">
        <v>6</v>
      </c>
      <c r="I31" s="2"/>
      <c r="J31" s="8">
        <v>245</v>
      </c>
      <c r="K31" s="9"/>
      <c r="L31" s="10">
        <f>'25-05'!$K31+('25-05'!$J31/90)</f>
        <v>2.7222222222222223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-843</v>
      </c>
      <c r="D32" s="1"/>
      <c r="E32" s="1"/>
      <c r="F32" s="1"/>
      <c r="G32" s="1"/>
      <c r="H32" s="7" t="s">
        <v>6</v>
      </c>
      <c r="I32" s="2" t="s">
        <v>850</v>
      </c>
      <c r="J32" s="8"/>
      <c r="K32" s="9">
        <v>35</v>
      </c>
      <c r="L32" s="10">
        <f>'25-05'!$K32+('25-05'!$J32/90)</f>
        <v>35</v>
      </c>
      <c r="M32" s="3"/>
      <c r="N32" s="12" t="s">
        <v>25</v>
      </c>
      <c r="O32" s="12"/>
      <c r="P32" s="6">
        <f>P28-P30-C28</f>
        <v>1648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1670</v>
      </c>
      <c r="J33" s="8"/>
      <c r="K33" s="9">
        <v>10</v>
      </c>
      <c r="L33" s="10">
        <f>'25-05'!$K33+('25-05'!$J33/90)</f>
        <v>10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-50</v>
      </c>
      <c r="K34" s="9">
        <v>5</v>
      </c>
      <c r="L34" s="10">
        <f>'25-05'!$K34+('25-05'!$J34/90)</f>
        <v>4.4444444444444446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 t="s">
        <v>209</v>
      </c>
      <c r="J35" s="8"/>
      <c r="K35" s="9">
        <v>-20</v>
      </c>
      <c r="L35" s="10">
        <f>'25-05'!$K35+('25-05'!$J35/90)</f>
        <v>-20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90</v>
      </c>
      <c r="K36" s="9">
        <v>10</v>
      </c>
      <c r="L36" s="10">
        <f>'25-05'!$K36+('25-05'!$J36/90)</f>
        <v>11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2" t="s">
        <v>64</v>
      </c>
      <c r="J37" s="8"/>
      <c r="K37" s="9">
        <v>100</v>
      </c>
      <c r="L37" s="10">
        <f>'25-05'!$K37+('25-05'!$J37/90)</f>
        <v>100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180</v>
      </c>
      <c r="K38" s="9"/>
      <c r="L38" s="10">
        <f>'25-05'!$K38+('25-05'!$J38/90)</f>
        <v>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1672</v>
      </c>
      <c r="J39" s="8"/>
      <c r="K39" s="9">
        <v>500</v>
      </c>
      <c r="L39" s="10">
        <f>'25-05'!$K39+('25-05'!$J39/90)</f>
        <v>500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95</v>
      </c>
      <c r="J40" s="8"/>
      <c r="K40" s="9">
        <v>-500</v>
      </c>
      <c r="L40" s="10">
        <f>'25-05'!$K40+('25-05'!$J40/90)</f>
        <v>-500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-140</v>
      </c>
      <c r="K41" s="9">
        <v>25</v>
      </c>
      <c r="L41" s="10">
        <f>'25-05'!$K41+('25-05'!$J41/90)</f>
        <v>23.444444444444443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-150</v>
      </c>
      <c r="K42" s="9">
        <v>10</v>
      </c>
      <c r="L42" s="10">
        <f>'25-05'!$K42+('25-05'!$J42/90)</f>
        <v>8.3333333333333339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-300</v>
      </c>
      <c r="K43" s="9">
        <v>80</v>
      </c>
      <c r="L43" s="10">
        <f>'25-05'!$K43+('25-05'!$J43/90)</f>
        <v>76.666666666666671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15</v>
      </c>
      <c r="L44" s="10">
        <f>'25-05'!$K44+('25-05'!$J44/90)</f>
        <v>15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2" t="s">
        <v>57</v>
      </c>
      <c r="J45" s="8"/>
      <c r="K45" s="9">
        <v>20</v>
      </c>
      <c r="L45" s="10">
        <f>'25-05'!$K45+('25-05'!$J45/90)</f>
        <v>20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2" t="s">
        <v>57</v>
      </c>
      <c r="J46" s="8">
        <v>2000</v>
      </c>
      <c r="K46" s="9"/>
      <c r="L46" s="10">
        <f>'25-05'!$K46+('25-05'!$J46/90)</f>
        <v>22.222222222222221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57</v>
      </c>
      <c r="J47" s="8">
        <v>300</v>
      </c>
      <c r="K47" s="9"/>
      <c r="L47" s="10">
        <f>'25-05'!$K47+('25-05'!$J47/90)</f>
        <v>3.3333333333333335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2" t="s">
        <v>57</v>
      </c>
      <c r="J48" s="8">
        <v>300</v>
      </c>
      <c r="K48" s="9"/>
      <c r="L48" s="10">
        <f>'25-05'!$K48+('25-05'!$J48/90)</f>
        <v>3.3333333333333335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28</v>
      </c>
      <c r="I49" s="2" t="s">
        <v>43</v>
      </c>
      <c r="J49" s="8"/>
      <c r="K49" s="9">
        <v>-20</v>
      </c>
      <c r="L49" s="10">
        <f>'25-05'!$K49+('25-05'!$J49/90)</f>
        <v>-20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28</v>
      </c>
      <c r="I50" s="2" t="s">
        <v>648</v>
      </c>
      <c r="J50" s="8">
        <v>-2000</v>
      </c>
      <c r="K50" s="9"/>
      <c r="L50" s="10">
        <f>'25-05'!$K50+('25-05'!$J50/90)</f>
        <v>-22.222222222222221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28</v>
      </c>
      <c r="I51" s="2" t="s">
        <v>1673</v>
      </c>
      <c r="J51" s="8">
        <v>-300</v>
      </c>
      <c r="K51" s="9"/>
      <c r="L51" s="10">
        <f>'25-05'!$K51+('25-05'!$J51/90)</f>
        <v>-3.3333333333333335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28</v>
      </c>
      <c r="I52" s="2" t="s">
        <v>436</v>
      </c>
      <c r="J52" s="8">
        <v>-300</v>
      </c>
      <c r="K52" s="9"/>
      <c r="L52" s="10">
        <f>'25-05'!$K52+('25-05'!$J52/90)</f>
        <v>-3.3333333333333335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1347</v>
      </c>
      <c r="J53" s="8">
        <v>200</v>
      </c>
      <c r="K53" s="9">
        <v>15</v>
      </c>
      <c r="L53" s="10">
        <f>'25-05'!$K53+('25-05'!$J53/90)</f>
        <v>17.222222222222221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209</v>
      </c>
      <c r="J54" s="8">
        <v>100</v>
      </c>
      <c r="K54" s="9"/>
      <c r="L54" s="10">
        <f>'25-05'!$K54+('25-05'!$J54/90)</f>
        <v>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140</v>
      </c>
      <c r="K55" s="9"/>
      <c r="L55" s="10">
        <f>'25-05'!$K55+('25-05'!$J55/90)</f>
        <v>1.5555555555555556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209</v>
      </c>
      <c r="J56" s="8"/>
      <c r="K56" s="9">
        <v>-25</v>
      </c>
      <c r="L56" s="10">
        <f>'25-05'!$K56+('25-05'!$J56/90)</f>
        <v>-25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 t="s">
        <v>1059</v>
      </c>
      <c r="J57" s="8"/>
      <c r="K57" s="9">
        <v>17</v>
      </c>
      <c r="L57" s="10">
        <f>'25-05'!$K57+('25-05'!$J57/90)</f>
        <v>17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161</v>
      </c>
      <c r="J58" s="8">
        <v>1400</v>
      </c>
      <c r="K58" s="9"/>
      <c r="L58" s="10">
        <f>'25-05'!$K58+('25-05'!$J58/90)</f>
        <v>15.555555555555555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46</v>
      </c>
      <c r="J59" s="8">
        <v>-720</v>
      </c>
      <c r="K59" s="9">
        <v>20</v>
      </c>
      <c r="L59" s="10">
        <f>'25-05'!$K59+('25-05'!$J59/90)</f>
        <v>12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180</v>
      </c>
      <c r="K60" s="9"/>
      <c r="L60" s="10">
        <f>'25-05'!$K60+('25-05'!$J60/90)</f>
        <v>2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-270</v>
      </c>
      <c r="K61" s="9">
        <v>20</v>
      </c>
      <c r="L61" s="10">
        <f>'25-05'!$K61+('25-05'!$J61/90)</f>
        <v>17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-225</v>
      </c>
      <c r="K62" s="9">
        <v>10</v>
      </c>
      <c r="L62" s="10">
        <f>'25-05'!$K62+('25-05'!$J62/90)</f>
        <v>7.5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1298</v>
      </c>
      <c r="J63" s="8">
        <v>100</v>
      </c>
      <c r="K63" s="9"/>
      <c r="L63" s="10">
        <f>'25-05'!$K63+('25-05'!$J63/90)</f>
        <v>1.1111111111111112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-45</v>
      </c>
      <c r="K64" s="9">
        <v>68</v>
      </c>
      <c r="L64" s="10">
        <f>'25-05'!$K64+('25-05'!$J64/90)</f>
        <v>67.5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1545</v>
      </c>
      <c r="J65" s="35"/>
      <c r="K65" s="36">
        <v>1</v>
      </c>
      <c r="L65" s="37">
        <f>'25-05'!$K65+('25-05'!$J65/90)</f>
        <v>1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1674</v>
      </c>
      <c r="J66" s="38">
        <v>2400</v>
      </c>
      <c r="K66" s="39"/>
      <c r="L66" s="37">
        <f>'25-05'!$K66+('25-05'!$J66/90)</f>
        <v>26.666666666666668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63</v>
      </c>
      <c r="J67" s="35">
        <v>85</v>
      </c>
      <c r="K67" s="36"/>
      <c r="L67" s="37">
        <f>'25-05'!$K67+('25-05'!$J67/90)</f>
        <v>0.94444444444444442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1675</v>
      </c>
      <c r="J68" s="38"/>
      <c r="K68" s="39">
        <v>4000</v>
      </c>
      <c r="L68" s="37">
        <f>'25-05'!$K68+('25-05'!$J68/90)</f>
        <v>4000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220</v>
      </c>
      <c r="K69" s="36"/>
      <c r="L69" s="37">
        <f>'25-05'!$K69+('25-05'!$J69/90)</f>
        <v>2.4444444444444446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140</v>
      </c>
      <c r="K70" s="36"/>
      <c r="L70" s="37">
        <f>'25-05'!$K70+('25-05'!$J70/90)</f>
        <v>1.5555555555555556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-270</v>
      </c>
      <c r="K71" s="9">
        <v>10</v>
      </c>
      <c r="L71" s="10">
        <f>'25-05'!$K71+('25-05'!$J71/90)</f>
        <v>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783</v>
      </c>
      <c r="J72" s="8">
        <v>100</v>
      </c>
      <c r="K72" s="9"/>
      <c r="L72" s="10">
        <f>'25-05'!$K72+('25-05'!$J72/90)</f>
        <v>1.1111111111111112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-360</v>
      </c>
      <c r="K73" s="9">
        <v>10</v>
      </c>
      <c r="L73" s="10">
        <f>'25-05'!$K73+('25-05'!$J73/90)</f>
        <v>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407</v>
      </c>
      <c r="J74" s="8">
        <v>-200</v>
      </c>
      <c r="K74" s="9">
        <v>700</v>
      </c>
      <c r="L74" s="10">
        <f>'25-05'!$K74+('25-05'!$J74/90)</f>
        <v>697.77777777777783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1676</v>
      </c>
      <c r="J75" s="8">
        <v>-580</v>
      </c>
      <c r="K75" s="9">
        <v>40</v>
      </c>
      <c r="L75" s="10">
        <f>'25-05'!$K75+('25-05'!$J75/90)</f>
        <v>33.555555555555557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46</v>
      </c>
      <c r="J76" s="8">
        <v>180</v>
      </c>
      <c r="K76" s="9">
        <v>10</v>
      </c>
      <c r="L76" s="10">
        <f>'25-05'!$K76+('25-05'!$J76/90)</f>
        <v>12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95</v>
      </c>
      <c r="J77" s="8"/>
      <c r="K77" s="9">
        <v>102</v>
      </c>
      <c r="L77" s="10">
        <f>'25-05'!$K77+('25-05'!$J77/90)</f>
        <v>102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2" t="s">
        <v>95</v>
      </c>
      <c r="J78" s="8"/>
      <c r="K78" s="9">
        <v>-102</v>
      </c>
      <c r="L78" s="10">
        <f>'25-05'!$K78+('25-05'!$J78/90)</f>
        <v>-102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1677</v>
      </c>
      <c r="J79" s="8"/>
      <c r="K79" s="9">
        <v>5</v>
      </c>
      <c r="L79" s="10">
        <f>'25-05'!$K79+('25-05'!$J79/90)</f>
        <v>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95</v>
      </c>
      <c r="J80" s="8"/>
      <c r="K80" s="9">
        <v>-5000</v>
      </c>
      <c r="L80" s="10">
        <f>'25-05'!$K80+('25-05'!$J80/90)</f>
        <v>-5000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1360</v>
      </c>
      <c r="J81" s="8">
        <v>350</v>
      </c>
      <c r="K81" s="9"/>
      <c r="L81" s="10">
        <f>'25-05'!$K81+('25-05'!$J81/90)</f>
        <v>3.8888888888888888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250</v>
      </c>
      <c r="K82" s="9"/>
      <c r="L82" s="10">
        <f>'25-05'!$K82+('25-05'!$J82/90)</f>
        <v>2.7777777777777777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-200</v>
      </c>
      <c r="K83" s="9">
        <v>5</v>
      </c>
      <c r="L83" s="10">
        <f>'25-05'!$K83+('25-05'!$J83/90)</f>
        <v>2.7777777777777777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275</v>
      </c>
      <c r="J84" s="8">
        <v>-150</v>
      </c>
      <c r="K84" s="9">
        <v>10</v>
      </c>
      <c r="L84" s="10">
        <f>'25-05'!$K84+('25-05'!$J84/90)</f>
        <v>8.3333333333333339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1365</v>
      </c>
      <c r="J85" s="8"/>
      <c r="K85" s="9">
        <v>49</v>
      </c>
      <c r="L85" s="10">
        <f>'25-05'!$K85+('25-05'!$J85/90)</f>
        <v>49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1664</v>
      </c>
      <c r="J86" s="8"/>
      <c r="K86" s="9">
        <v>100</v>
      </c>
      <c r="L86" s="10">
        <f>'25-05'!$K86+('25-05'!$J86/90)</f>
        <v>100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1678</v>
      </c>
      <c r="J87" s="8">
        <v>400</v>
      </c>
      <c r="K87" s="9"/>
      <c r="L87" s="10">
        <f>'25-05'!$K87+('25-05'!$J87/90)</f>
        <v>4.4444444444444446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39</v>
      </c>
      <c r="J88" s="8">
        <v>-720</v>
      </c>
      <c r="K88" s="9">
        <v>20</v>
      </c>
      <c r="L88" s="10">
        <f>'25-05'!$K88+('25-05'!$J88/90)</f>
        <v>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1398</v>
      </c>
      <c r="J89" s="8"/>
      <c r="K89" s="9">
        <v>60</v>
      </c>
      <c r="L89" s="10">
        <f>'25-05'!$K89+('25-05'!$J89/90)</f>
        <v>60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103</v>
      </c>
      <c r="J90" s="8">
        <v>-420</v>
      </c>
      <c r="K90" s="9">
        <v>30</v>
      </c>
      <c r="L90" s="10">
        <f>'25-05'!$K90+('25-05'!$J90/90)</f>
        <v>25.333333333333332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-50</v>
      </c>
      <c r="K91" s="9">
        <v>5</v>
      </c>
      <c r="L91" s="10">
        <f>'25-05'!$K91+('25-05'!$J91/90)</f>
        <v>4.4444444444444446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1679</v>
      </c>
      <c r="J92" s="8">
        <v>360</v>
      </c>
      <c r="K92" s="9"/>
      <c r="L92" s="10">
        <f>'25-05'!$K92+('25-05'!$J92/90)</f>
        <v>4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200</v>
      </c>
      <c r="K93" s="9"/>
      <c r="L93" s="10">
        <f>'25-05'!$K93+('25-05'!$J93/90)</f>
        <v>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100</v>
      </c>
      <c r="K94" s="9"/>
      <c r="L94" s="10">
        <f>'25-05'!$K94+('25-05'!$J94/90)</f>
        <v>1.1111111111111112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-225</v>
      </c>
      <c r="K95" s="9">
        <v>5</v>
      </c>
      <c r="L95" s="10">
        <f>'25-05'!$K95+('25-05'!$J95/90)</f>
        <v>2.5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150</v>
      </c>
      <c r="K96" s="9"/>
      <c r="L96" s="10">
        <f>'25-05'!$K96+('25-05'!$J96/90)</f>
        <v>1.6666666666666667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150</v>
      </c>
      <c r="J97" s="8"/>
      <c r="K97" s="9">
        <v>10</v>
      </c>
      <c r="L97" s="10">
        <f>'25-05'!$K97+('25-05'!$J97/90)</f>
        <v>10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161</v>
      </c>
      <c r="J98" s="8">
        <v>-270</v>
      </c>
      <c r="K98" s="9">
        <v>40</v>
      </c>
      <c r="L98" s="10">
        <f>'25-05'!$K98+('25-05'!$J98/90)</f>
        <v>37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/>
      <c r="L99" s="10">
        <f>'25-05'!$K99+('25-05'!$J99/90)</f>
        <v>1.1111111111111112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229</v>
      </c>
      <c r="J100" s="8">
        <v>-350</v>
      </c>
      <c r="K100" s="9"/>
      <c r="L100" s="10">
        <f>'25-05'!$K100+('25-05'!$J100/90)</f>
        <v>-3.8888888888888888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123</v>
      </c>
      <c r="J101" s="8">
        <v>-500</v>
      </c>
      <c r="K101" s="9">
        <v>10</v>
      </c>
      <c r="L101" s="10">
        <f>'25-05'!$K101+('25-05'!$J101/90)</f>
        <v>4.4444444444444446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55</v>
      </c>
      <c r="L102" s="10">
        <f>'25-05'!$K102+('25-05'!$J102/90)</f>
        <v>55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1665</v>
      </c>
      <c r="J103" s="8">
        <v>100</v>
      </c>
      <c r="K103" s="9"/>
      <c r="L103" s="10">
        <f>'25-05'!$K103+('25-05'!$J103/90)</f>
        <v>1.1111111111111112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200</v>
      </c>
      <c r="K104" s="9"/>
      <c r="L104" s="10">
        <f>'25-05'!$K104+('25-05'!$J104/90)</f>
        <v>2.2222222222222223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-350</v>
      </c>
      <c r="K105" s="9">
        <v>5</v>
      </c>
      <c r="L105" s="10">
        <f>'25-05'!$K105+('25-05'!$J105/90)</f>
        <v>1.1111111111111112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1347</v>
      </c>
      <c r="J106" s="8"/>
      <c r="K106" s="9">
        <v>20</v>
      </c>
      <c r="L106" s="10">
        <f>'25-05'!$K106+('25-05'!$J106/90)</f>
        <v>20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300</v>
      </c>
      <c r="K107" s="9"/>
      <c r="L107" s="10">
        <f>'25-05'!$K107+('25-05'!$J107/90)</f>
        <v>3.3333333333333335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150</v>
      </c>
      <c r="K108" s="9"/>
      <c r="L108" s="10">
        <f>'25-05'!$K108+('25-05'!$J108/90)</f>
        <v>1.6666666666666667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/>
      <c r="L109" s="10">
        <f>'25-05'!$K109+('25-05'!$J109/90)</f>
        <v>1.1111111111111112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'25-05'!$K110+('25-05'!$J110/90)</f>
        <v>1.1111111111111112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70</v>
      </c>
      <c r="L111" s="10">
        <f>'25-05'!$K111+('25-05'!$J111/90)</f>
        <v>70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1680</v>
      </c>
      <c r="J112" s="8">
        <v>-220</v>
      </c>
      <c r="K112" s="9">
        <v>25</v>
      </c>
      <c r="L112" s="10">
        <f>'25-05'!$K112+('25-05'!$J112/90)</f>
        <v>22.555555555555557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1614</v>
      </c>
      <c r="J113" s="8">
        <v>-200</v>
      </c>
      <c r="K113" s="9">
        <v>-300</v>
      </c>
      <c r="L113" s="10">
        <f>'25-05'!$K113+('25-05'!$J113/90)</f>
        <v>-302.22222222222223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250</v>
      </c>
      <c r="K114" s="9"/>
      <c r="L114" s="10">
        <f>'25-05'!$K114+('25-05'!$J114/90)</f>
        <v>2.7777777777777777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1286</v>
      </c>
      <c r="J115" s="8"/>
      <c r="K115" s="9">
        <v>50</v>
      </c>
      <c r="L115" s="10">
        <f>'25-05'!$K115+('25-05'!$J115/90)</f>
        <v>50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56</v>
      </c>
      <c r="J116" s="8"/>
      <c r="K116" s="9">
        <v>-35</v>
      </c>
      <c r="L116" s="10">
        <f>'25-05'!$K116+('25-05'!$J116/90)</f>
        <v>-35</v>
      </c>
      <c r="M116" s="3"/>
      <c r="N116" s="9" t="s">
        <v>118</v>
      </c>
      <c r="O116" s="9"/>
      <c r="P116" s="6">
        <v>2905</v>
      </c>
      <c r="Q116" s="9"/>
      <c r="R116" s="9"/>
      <c r="S116" s="17">
        <v>2840</v>
      </c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20</v>
      </c>
      <c r="L117" s="10">
        <f>'25-05'!$K117+('25-05'!$J117/90)</f>
        <v>20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-270</v>
      </c>
      <c r="K118" s="9">
        <v>10</v>
      </c>
      <c r="L118" s="10">
        <f>'25-05'!$K118+('25-05'!$J118/90)</f>
        <v>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694</v>
      </c>
      <c r="J119" s="8">
        <v>-270</v>
      </c>
      <c r="K119" s="9">
        <v>10</v>
      </c>
      <c r="L119" s="10">
        <f>'25-05'!$K119+('25-05'!$J119/90)</f>
        <v>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250</v>
      </c>
      <c r="K120" s="9"/>
      <c r="L120" s="10">
        <f>'25-05'!$K120+('25-05'!$J120/90)</f>
        <v>2.7777777777777777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70</v>
      </c>
      <c r="K121" s="9"/>
      <c r="L121" s="10">
        <f>'25-05'!$K121+('25-05'!$J121/90)</f>
        <v>0.77777777777777779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15</v>
      </c>
      <c r="K122" s="9"/>
      <c r="L122" s="10">
        <f>'25-05'!$K122+('25-05'!$J122/90)</f>
        <v>0.16666666666666666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1397</v>
      </c>
      <c r="J123" s="8"/>
      <c r="K123" s="9">
        <v>110</v>
      </c>
      <c r="L123" s="10">
        <f>'25-05'!$K123+('25-05'!$J123/90)</f>
        <v>110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229</v>
      </c>
      <c r="J124" s="8">
        <v>-720</v>
      </c>
      <c r="K124" s="9"/>
      <c r="L124" s="10">
        <f>'25-05'!$K124+('25-05'!$J124/90)</f>
        <v>-8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5</v>
      </c>
      <c r="L125" s="10">
        <f>'25-05'!$K125+('25-05'!$J125/90)</f>
        <v>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229</v>
      </c>
      <c r="J126" s="8">
        <v>-180</v>
      </c>
      <c r="K126" s="9"/>
      <c r="L126" s="10">
        <f>'25-05'!$K126+('25-05'!$J126/90)</f>
        <v>-2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57</v>
      </c>
      <c r="J127" s="8">
        <v>50</v>
      </c>
      <c r="K127" s="9"/>
      <c r="L127" s="10">
        <f>'25-05'!$K127+('25-05'!$J127/90)</f>
        <v>0.55555555555555558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366</v>
      </c>
      <c r="J128" s="8"/>
      <c r="K128" s="9">
        <v>50</v>
      </c>
      <c r="L128" s="10">
        <f>'25-05'!$K128+('25-05'!$J128/90)</f>
        <v>50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1033</v>
      </c>
      <c r="J129" s="8"/>
      <c r="K129" s="9">
        <v>50</v>
      </c>
      <c r="L129" s="10">
        <f>'25-05'!$K129+('25-05'!$J129/90)</f>
        <v>50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1681</v>
      </c>
      <c r="J130" s="8">
        <v>-210</v>
      </c>
      <c r="K130" s="9">
        <v>20</v>
      </c>
      <c r="L130" s="10">
        <f>'25-05'!$K130+('25-05'!$J130/90)</f>
        <v>17.666666666666668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366</v>
      </c>
      <c r="J131" s="8">
        <v>-630</v>
      </c>
      <c r="K131" s="9">
        <v>50</v>
      </c>
      <c r="L131" s="10">
        <f>'25-05'!$K131+('25-05'!$J131/90)</f>
        <v>43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31</v>
      </c>
      <c r="L132" s="10">
        <f>'25-05'!$K132+('25-05'!$J132/90)</f>
        <v>31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26</v>
      </c>
      <c r="J133" s="8">
        <v>100</v>
      </c>
      <c r="K133" s="9"/>
      <c r="L133" s="10">
        <f>'25-05'!$K133+('25-05'!$J133/90)</f>
        <v>1.1111111111111112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20</v>
      </c>
      <c r="L134" s="10">
        <f>'25-05'!$K134+('25-05'!$J134/90)</f>
        <v>20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418</v>
      </c>
      <c r="J135" s="8">
        <v>150</v>
      </c>
      <c r="K135" s="9"/>
      <c r="L135" s="10">
        <f>'25-05'!$K135+('25-05'!$J135/90)</f>
        <v>1.6666666666666667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73</v>
      </c>
      <c r="J136" s="8">
        <v>-100</v>
      </c>
      <c r="K136" s="9">
        <v>5</v>
      </c>
      <c r="L136" s="10">
        <f>'25-05'!$K136+('25-05'!$J136/90)</f>
        <v>3.8888888888888888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180</v>
      </c>
      <c r="K137" s="9"/>
      <c r="L137" s="10">
        <f>'25-05'!$K137+('25-05'!$J137/90)</f>
        <v>2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-50</v>
      </c>
      <c r="K138" s="9">
        <v>15</v>
      </c>
      <c r="L138" s="10">
        <f>'25-05'!$K138+('25-05'!$J138/90)</f>
        <v>14.444444444444445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 t="s">
        <v>1682</v>
      </c>
      <c r="J139" s="8"/>
      <c r="K139" s="9">
        <v>29</v>
      </c>
      <c r="L139" s="10">
        <f>'25-05'!$K139+('25-05'!$J139/90)</f>
        <v>29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1144</v>
      </c>
      <c r="J140" s="8"/>
      <c r="K140" s="9">
        <v>55</v>
      </c>
      <c r="L140" s="10">
        <f>'25-05'!$K140+('25-05'!$J140/90)</f>
        <v>55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730</v>
      </c>
      <c r="K141" s="9"/>
      <c r="L141" s="10">
        <f>'25-05'!$K141+('25-05'!$J141/90)</f>
        <v>8.1111111111111107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40</v>
      </c>
      <c r="I142" s="2" t="s">
        <v>95</v>
      </c>
      <c r="J142" s="8"/>
      <c r="K142" s="9">
        <v>-160</v>
      </c>
      <c r="L142" s="10">
        <f>'25-05'!$K142+('25-05'!$J142/90)</f>
        <v>-160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180</v>
      </c>
      <c r="K143" s="9"/>
      <c r="L143" s="10">
        <f>'25-05'!$K143+('25-05'!$J143/90)</f>
        <v>2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100</v>
      </c>
      <c r="K144" s="9"/>
      <c r="L144" s="10">
        <f>'25-05'!$K144+('25-05'!$J144/90)</f>
        <v>1.1111111111111112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543</v>
      </c>
      <c r="J145" s="8"/>
      <c r="K145" s="9">
        <v>40</v>
      </c>
      <c r="L145" s="10">
        <f>'25-05'!$K145+('25-05'!$J145/90)</f>
        <v>40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 t="s">
        <v>229</v>
      </c>
      <c r="J146" s="8">
        <v>-320</v>
      </c>
      <c r="K146" s="9"/>
      <c r="L146" s="10">
        <f>'25-05'!$K146+('25-05'!$J146/90)</f>
        <v>-3.5555555555555554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-50</v>
      </c>
      <c r="K147" s="9">
        <v>70</v>
      </c>
      <c r="L147" s="10">
        <f>'25-05'!$K147+('25-05'!$J147/90)</f>
        <v>69.444444444444443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-625</v>
      </c>
      <c r="K148" s="9">
        <v>50</v>
      </c>
      <c r="L148" s="10">
        <f>'25-05'!$K148+('25-05'!$J148/90)</f>
        <v>43.055555555555557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-200</v>
      </c>
      <c r="K149" s="9">
        <v>10</v>
      </c>
      <c r="L149" s="10">
        <f>'25-05'!$K149+('25-05'!$J149/90)</f>
        <v>7.7777777777777777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270</v>
      </c>
      <c r="K150" s="9"/>
      <c r="L150" s="10">
        <f>'25-05'!$K150+('25-05'!$J150/90)</f>
        <v>3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100</v>
      </c>
      <c r="K151" s="9"/>
      <c r="L151" s="10">
        <f>'25-05'!$K151+('25-05'!$J151/90)</f>
        <v>1.1111111111111112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-370</v>
      </c>
      <c r="K152" s="9">
        <v>5</v>
      </c>
      <c r="L152" s="10">
        <f>'25-05'!$K152+('25-05'!$J152/90)</f>
        <v>0.88888888888888928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-110</v>
      </c>
      <c r="K153" s="9">
        <v>320</v>
      </c>
      <c r="L153" s="10">
        <f>'25-05'!$K153+('25-05'!$J153/90)</f>
        <v>318.77777777777777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56</v>
      </c>
      <c r="J154" s="8">
        <v>60</v>
      </c>
      <c r="K154" s="9"/>
      <c r="L154" s="10">
        <f>'25-05'!$K154+('25-05'!$J154/90)</f>
        <v>0.66666666666666663</v>
      </c>
      <c r="M154" s="3"/>
      <c r="N154" s="9" t="s">
        <v>118</v>
      </c>
      <c r="O154" s="9"/>
      <c r="P154" s="6">
        <v>3720</v>
      </c>
      <c r="Q154" s="9"/>
      <c r="R154" s="9"/>
      <c r="S154" s="17">
        <v>990</v>
      </c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28</v>
      </c>
      <c r="I155" s="2" t="s">
        <v>437</v>
      </c>
      <c r="J155" s="8">
        <v>-300</v>
      </c>
      <c r="K155" s="9"/>
      <c r="L155" s="10">
        <f>'25-05'!$K155+('25-05'!$J155/90)</f>
        <v>-3.3333333333333335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2" t="s">
        <v>57</v>
      </c>
      <c r="J156" s="8">
        <v>300</v>
      </c>
      <c r="K156" s="9"/>
      <c r="L156" s="10">
        <f>'25-05'!$K156+('25-05'!$J156/90)</f>
        <v>3.3333333333333335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 t="s">
        <v>77</v>
      </c>
      <c r="J157" s="8">
        <v>520</v>
      </c>
      <c r="K157" s="9"/>
      <c r="L157" s="10">
        <f>'25-05'!$K157+('25-05'!$J157/90)</f>
        <v>5.7777777777777777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 t="s">
        <v>395</v>
      </c>
      <c r="J158" s="8">
        <v>-90</v>
      </c>
      <c r="K158" s="9">
        <v>10</v>
      </c>
      <c r="L158" s="10">
        <f>'25-05'!$K158+('25-05'!$J158/90)</f>
        <v>9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 t="s">
        <v>1683</v>
      </c>
      <c r="J159" s="8"/>
      <c r="K159" s="9">
        <v>10</v>
      </c>
      <c r="L159" s="10">
        <f>'25-05'!$K159+('25-05'!$J159/90)</f>
        <v>10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 t="s">
        <v>1684</v>
      </c>
      <c r="J160" s="8"/>
      <c r="K160" s="9">
        <v>135</v>
      </c>
      <c r="L160" s="10">
        <f>'25-05'!$K160+('25-05'!$J160/90)</f>
        <v>135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 t="s">
        <v>1365</v>
      </c>
      <c r="J161" s="8">
        <v>-270</v>
      </c>
      <c r="K161" s="9">
        <v>10</v>
      </c>
      <c r="L161" s="10">
        <f>'25-05'!$K161+('25-05'!$J161/90)</f>
        <v>7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>
        <v>-180</v>
      </c>
      <c r="K162" s="9">
        <v>15</v>
      </c>
      <c r="L162" s="10">
        <f>'25-05'!$K162+('25-05'!$J162/90)</f>
        <v>13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 t="s">
        <v>713</v>
      </c>
      <c r="J163" s="8"/>
      <c r="K163" s="9">
        <v>257</v>
      </c>
      <c r="L163" s="10">
        <f>'25-05'!$K163+('25-05'!$J163/90)</f>
        <v>257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40</v>
      </c>
      <c r="I164" s="2" t="s">
        <v>95</v>
      </c>
      <c r="J164" s="8"/>
      <c r="K164" s="9">
        <v>-2100</v>
      </c>
      <c r="L164" s="10">
        <f>'25-05'!$K164+('25-05'!$J164/90)</f>
        <v>-2100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 t="s">
        <v>1686</v>
      </c>
      <c r="J165" s="8"/>
      <c r="K165" s="9">
        <v>15</v>
      </c>
      <c r="L165" s="10">
        <f>'25-05'!$K165+('25-05'!$J165/90)</f>
        <v>15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/>
      <c r="K166" s="9"/>
      <c r="L166" s="10">
        <f>'25-05'!$K166+('25-05'!$J166/90)</f>
        <v>0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/>
      <c r="K167" s="9"/>
      <c r="L167" s="10">
        <f>'25-05'!$K167+('25-05'!$J167/90)</f>
        <v>0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/>
      <c r="K168" s="9"/>
      <c r="L168" s="10">
        <f>'25-05'!$K168+('25-05'!$J168/90)</f>
        <v>0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8"/>
      <c r="K169" s="9"/>
      <c r="L169" s="10">
        <f>'25-05'!$K169+('25-05'!$J169/90)</f>
        <v>0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/>
      <c r="K170" s="9"/>
      <c r="L170" s="10">
        <f>'25-05'!$K170+('25-05'!$J170/90)</f>
        <v>0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6</v>
      </c>
      <c r="I171" s="2"/>
      <c r="J171" s="8"/>
      <c r="K171" s="9"/>
      <c r="L171" s="10">
        <f>'25-05'!$K171+('25-05'!$J171/90)</f>
        <v>0</v>
      </c>
      <c r="M171" s="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6</v>
      </c>
      <c r="I172" s="2"/>
      <c r="J172" s="8"/>
      <c r="K172" s="9"/>
      <c r="L172" s="10">
        <f>'25-05'!$K172+('25-05'!$J172/90)</f>
        <v>0</v>
      </c>
      <c r="M172" s="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2"/>
      <c r="J173" s="8"/>
      <c r="K173" s="9"/>
      <c r="L173" s="10">
        <f>'25-05'!$K173+('25-05'!$J173/90)</f>
        <v>0</v>
      </c>
      <c r="M173" s="3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7" t="s">
        <v>6</v>
      </c>
      <c r="I174" s="2"/>
      <c r="J174" s="8"/>
      <c r="K174" s="9"/>
      <c r="L174" s="10">
        <f>'25-05'!$K174+('25-05'!$J174/90)</f>
        <v>0</v>
      </c>
      <c r="M174" s="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7" t="s">
        <v>6</v>
      </c>
      <c r="I175" s="2"/>
      <c r="J175" s="8"/>
      <c r="K175" s="9"/>
      <c r="L175" s="10">
        <f>'25-05'!$K175+('25-05'!$J175/90)</f>
        <v>0</v>
      </c>
      <c r="M175" s="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75" xr:uid="{B1EECA7C-5EDD-4482-8CBB-8EAE5200494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7757-319A-46BB-9AB8-DBAAE1FDB3DD}">
  <sheetPr codeName="Sheet51">
    <pageSetUpPr fitToPage="1"/>
  </sheetPr>
  <dimension ref="A1:Z99"/>
  <sheetViews>
    <sheetView rightToLeft="1" topLeftCell="A88" workbookViewId="0">
      <selection activeCell="A99" sqref="A9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270</v>
      </c>
      <c r="K1" s="3">
        <f t="shared" si="0"/>
        <v>174</v>
      </c>
      <c r="L1" s="3">
        <f t="shared" si="0"/>
        <v>177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1687</v>
      </c>
      <c r="J3" s="8"/>
      <c r="K3" s="9">
        <v>7</v>
      </c>
      <c r="L3" s="10">
        <f t="shared" ref="L3:L18" si="1">K3+(J3/90)</f>
        <v>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1688</v>
      </c>
      <c r="J4" s="8">
        <v>-30</v>
      </c>
      <c r="K4" s="9">
        <v>75</v>
      </c>
      <c r="L4" s="10">
        <f t="shared" si="1"/>
        <v>74.666666666666671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1610</v>
      </c>
      <c r="J5" s="8"/>
      <c r="K5" s="9">
        <v>26</v>
      </c>
      <c r="L5" s="10">
        <f t="shared" si="1"/>
        <v>26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1689</v>
      </c>
      <c r="J6" s="8">
        <v>300</v>
      </c>
      <c r="K6" s="9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1690</v>
      </c>
      <c r="J7" s="8"/>
      <c r="K7" s="9">
        <v>80</v>
      </c>
      <c r="L7" s="10">
        <f t="shared" si="1"/>
        <v>80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56</v>
      </c>
      <c r="J8" s="8"/>
      <c r="K8" s="9">
        <v>-14</v>
      </c>
      <c r="L8" s="10">
        <f t="shared" si="1"/>
        <v>-14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1668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SUM('26-05'!$J$22:$J$99)</f>
        <v>2800</v>
      </c>
      <c r="K20" s="3">
        <f>SUM('26-05'!$K$22:$K$99)</f>
        <v>-176</v>
      </c>
      <c r="L20" s="3">
        <f>SUM('26-05'!$L$22:$L$99)</f>
        <v>-144.88888888888869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787</v>
      </c>
      <c r="J22" s="8">
        <v>150</v>
      </c>
      <c r="K22" s="9"/>
      <c r="L22" s="10">
        <f>'26-05'!$K22+('26-05'!$J22/90)</f>
        <v>1.6666666666666667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37</v>
      </c>
      <c r="F23" s="16">
        <f t="shared" si="3"/>
        <v>370</v>
      </c>
      <c r="G23" s="7"/>
      <c r="H23" s="7" t="s">
        <v>6</v>
      </c>
      <c r="I23" s="2" t="s">
        <v>299</v>
      </c>
      <c r="J23" s="8"/>
      <c r="K23" s="9">
        <v>75</v>
      </c>
      <c r="L23" s="10">
        <f>'26-05'!$K23+('26-05'!$J23/90)</f>
        <v>75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4</v>
      </c>
      <c r="S23" s="16">
        <f t="shared" si="5"/>
        <v>40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152</v>
      </c>
      <c r="C24" s="14">
        <f t="shared" si="2"/>
        <v>1520</v>
      </c>
      <c r="D24" s="15">
        <v>20</v>
      </c>
      <c r="E24" s="1">
        <v>11</v>
      </c>
      <c r="F24" s="16">
        <f t="shared" si="3"/>
        <v>220</v>
      </c>
      <c r="G24" s="7"/>
      <c r="H24" s="7" t="s">
        <v>6</v>
      </c>
      <c r="I24" s="2"/>
      <c r="J24" s="8">
        <v>-650</v>
      </c>
      <c r="K24" s="9">
        <v>20</v>
      </c>
      <c r="L24" s="10">
        <f>'26-05'!$K24+('26-05'!$J24/90)</f>
        <v>12.777777777777779</v>
      </c>
      <c r="M24" s="3"/>
      <c r="N24" s="13">
        <v>10</v>
      </c>
      <c r="O24" s="1">
        <v>172</v>
      </c>
      <c r="P24" s="14">
        <f t="shared" si="4"/>
        <v>1720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 t="s">
        <v>121</v>
      </c>
      <c r="J25" s="8">
        <v>90</v>
      </c>
      <c r="K25" s="9">
        <v>10</v>
      </c>
      <c r="L25" s="10">
        <f>'26-05'!$K25+('26-05'!$J25/90)</f>
        <v>11</v>
      </c>
      <c r="M25" s="3"/>
      <c r="N25" s="13">
        <v>20</v>
      </c>
      <c r="O25" s="1">
        <v>20</v>
      </c>
      <c r="P25" s="14">
        <f t="shared" si="4"/>
        <v>400</v>
      </c>
      <c r="Q25" s="15">
        <v>50</v>
      </c>
      <c r="R25" s="1">
        <v>26</v>
      </c>
      <c r="S25" s="16">
        <f t="shared" si="5"/>
        <v>1300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/>
      <c r="C26" s="14">
        <f t="shared" si="2"/>
        <v>0</v>
      </c>
      <c r="D26" s="15">
        <v>100</v>
      </c>
      <c r="E26" s="1">
        <v>4</v>
      </c>
      <c r="F26" s="16">
        <f t="shared" si="3"/>
        <v>400</v>
      </c>
      <c r="G26" s="7"/>
      <c r="H26" s="7" t="s">
        <v>6</v>
      </c>
      <c r="I26" s="2"/>
      <c r="J26" s="8"/>
      <c r="K26" s="9">
        <v>4</v>
      </c>
      <c r="L26" s="10">
        <f>'26-05'!$K26+('26-05'!$J26/90)</f>
        <v>4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23</v>
      </c>
      <c r="S26" s="16">
        <f t="shared" si="5"/>
        <v>2300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1240</v>
      </c>
      <c r="G27" s="7"/>
      <c r="H27" s="7" t="s">
        <v>6</v>
      </c>
      <c r="I27" s="2"/>
      <c r="J27" s="8">
        <v>270</v>
      </c>
      <c r="K27" s="9"/>
      <c r="L27" s="10">
        <f>'26-05'!$K27+('26-05'!$J27/90)</f>
        <v>3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3640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2246</v>
      </c>
      <c r="D28" s="1"/>
      <c r="E28" s="1"/>
      <c r="F28" s="1"/>
      <c r="G28" s="1"/>
      <c r="H28" s="7" t="s">
        <v>6</v>
      </c>
      <c r="I28" s="2" t="s">
        <v>76</v>
      </c>
      <c r="J28" s="8">
        <v>180</v>
      </c>
      <c r="K28" s="9"/>
      <c r="L28" s="10">
        <f>'26-05'!$K28+('26-05'!$J28/90)</f>
        <v>2</v>
      </c>
      <c r="M28" s="3"/>
      <c r="N28" s="12" t="s">
        <v>11</v>
      </c>
      <c r="O28" s="12"/>
      <c r="P28" s="6">
        <f>SUM(P22:P27)</f>
        <v>4795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-785</v>
      </c>
      <c r="G29" s="1"/>
      <c r="H29" s="7" t="s">
        <v>6</v>
      </c>
      <c r="I29" s="2" t="s">
        <v>123</v>
      </c>
      <c r="J29" s="8">
        <v>720</v>
      </c>
      <c r="K29" s="9"/>
      <c r="L29" s="10">
        <f>'26-05'!$K29+('26-05'!$J29/90)</f>
        <v>8</v>
      </c>
      <c r="M29" s="3"/>
      <c r="N29" s="1"/>
      <c r="O29" s="1"/>
      <c r="P29" s="18"/>
      <c r="Q29" s="237" t="s">
        <v>21</v>
      </c>
      <c r="R29" s="238"/>
      <c r="S29" s="17">
        <f>SUM('26-05'!$J$22:$J$99)</f>
        <v>2800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-176</v>
      </c>
      <c r="D30" s="1"/>
      <c r="E30" s="1"/>
      <c r="F30" s="8"/>
      <c r="G30" s="1"/>
      <c r="H30" s="7" t="s">
        <v>6</v>
      </c>
      <c r="I30" s="2"/>
      <c r="J30" s="8">
        <v>-180</v>
      </c>
      <c r="K30" s="9">
        <v>40</v>
      </c>
      <c r="L30" s="10">
        <f>'26-05'!$K30+('26-05'!$J30/90)</f>
        <v>38</v>
      </c>
      <c r="M30" s="3"/>
      <c r="N30" s="237" t="s">
        <v>23</v>
      </c>
      <c r="O30" s="238"/>
      <c r="P30" s="6">
        <f>SUM('26-05'!$K$22:$K$99)</f>
        <v>-176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205</v>
      </c>
      <c r="J31" s="8">
        <v>1080</v>
      </c>
      <c r="K31" s="9"/>
      <c r="L31" s="10">
        <f>'26-05'!$K31+('26-05'!$J31/90)</f>
        <v>12</v>
      </c>
      <c r="M31" s="3"/>
      <c r="N31" s="1"/>
      <c r="O31" s="1"/>
      <c r="P31" s="18"/>
      <c r="Q31" s="12" t="s">
        <v>25</v>
      </c>
      <c r="R31" s="12"/>
      <c r="S31" s="17">
        <f>S27-S29-F27</f>
        <v>-400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48</v>
      </c>
      <c r="J32" s="8">
        <v>-280</v>
      </c>
      <c r="K32" s="9">
        <v>30</v>
      </c>
      <c r="L32" s="10">
        <f>'26-05'!$K32+('26-05'!$J32/90)</f>
        <v>26.888888888888889</v>
      </c>
      <c r="M32" s="3"/>
      <c r="N32" s="12" t="s">
        <v>25</v>
      </c>
      <c r="O32" s="12"/>
      <c r="P32" s="6">
        <f>P28-P30-C28</f>
        <v>2725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220</v>
      </c>
      <c r="K33" s="9"/>
      <c r="L33" s="10">
        <f>'26-05'!$K33+('26-05'!$J33/90)</f>
        <v>2.4444444444444446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-400</v>
      </c>
      <c r="K34" s="9">
        <v>20</v>
      </c>
      <c r="L34" s="10">
        <f>'26-05'!$K34+('26-05'!$J34/90)</f>
        <v>15.555555555555555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-180</v>
      </c>
      <c r="K35" s="9">
        <v>20</v>
      </c>
      <c r="L35" s="10">
        <f>'26-05'!$K35+('26-05'!$J35/90)</f>
        <v>18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-540</v>
      </c>
      <c r="K36" s="9">
        <v>120</v>
      </c>
      <c r="L36" s="10">
        <f>'26-05'!$K36+('26-05'!$J36/90)</f>
        <v>114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-200</v>
      </c>
      <c r="K37" s="9">
        <v>5</v>
      </c>
      <c r="L37" s="10">
        <f>'26-05'!$K37+('26-05'!$J37/90)</f>
        <v>2.7777777777777777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2" t="s">
        <v>1691</v>
      </c>
      <c r="J38" s="8"/>
      <c r="K38" s="9">
        <v>-30</v>
      </c>
      <c r="L38" s="10">
        <f>'26-05'!$K38+('26-05'!$J38/90)</f>
        <v>-30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-400</v>
      </c>
      <c r="K39" s="9">
        <v>20</v>
      </c>
      <c r="L39" s="10">
        <f>'26-05'!$K39+('26-05'!$J39/90)</f>
        <v>15.555555555555555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-630</v>
      </c>
      <c r="K40" s="9">
        <v>20</v>
      </c>
      <c r="L40" s="10">
        <f>'26-05'!$K40+('26-05'!$J40/90)</f>
        <v>13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2" t="s">
        <v>1692</v>
      </c>
      <c r="J41" s="8"/>
      <c r="K41" s="9">
        <v>-100</v>
      </c>
      <c r="L41" s="10">
        <f>'26-05'!$K41+('26-05'!$J41/90)</f>
        <v>-100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15</v>
      </c>
      <c r="L42" s="10">
        <f>'26-05'!$K42+('26-05'!$J42/90)</f>
        <v>15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123</v>
      </c>
      <c r="J43" s="8">
        <v>-100</v>
      </c>
      <c r="K43" s="9">
        <v>30</v>
      </c>
      <c r="L43" s="10">
        <f>'26-05'!$K43+('26-05'!$J43/90)</f>
        <v>28.888888888888889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'26-05'!$K44+('26-05'!$J44/90)</f>
        <v>1.1111111111111112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1693</v>
      </c>
      <c r="J45" s="8"/>
      <c r="K45" s="9">
        <v>-5</v>
      </c>
      <c r="L45" s="10">
        <f>'26-05'!$K45+('26-05'!$J45/90)</f>
        <v>-5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373</v>
      </c>
      <c r="J46" s="8"/>
      <c r="K46" s="9">
        <v>200</v>
      </c>
      <c r="L46" s="10">
        <f>'26-05'!$K46+('26-05'!$J46/90)</f>
        <v>200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80</v>
      </c>
      <c r="L47" s="10">
        <f>'26-05'!$K47+('26-05'!$J47/90)</f>
        <v>80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1694</v>
      </c>
      <c r="J48" s="8"/>
      <c r="K48" s="9">
        <v>3930</v>
      </c>
      <c r="L48" s="10">
        <f>'26-05'!$K48+('26-05'!$J48/90)</f>
        <v>3930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2" t="s">
        <v>95</v>
      </c>
      <c r="J49" s="8"/>
      <c r="K49" s="9">
        <v>-3930</v>
      </c>
      <c r="L49" s="10">
        <f>'26-05'!$K49+('26-05'!$J49/90)</f>
        <v>-3930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420</v>
      </c>
      <c r="J50" s="8"/>
      <c r="K50" s="9">
        <v>40</v>
      </c>
      <c r="L50" s="10">
        <f>'26-05'!$K50+('26-05'!$J50/90)</f>
        <v>40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1389</v>
      </c>
      <c r="J51" s="8">
        <v>1000</v>
      </c>
      <c r="K51" s="9"/>
      <c r="L51" s="10">
        <f>'26-05'!$K51+('26-05'!$J51/90)</f>
        <v>11.111111111111111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420</v>
      </c>
      <c r="J52" s="8">
        <v>100</v>
      </c>
      <c r="K52" s="9">
        <v>50</v>
      </c>
      <c r="L52" s="10">
        <f>'26-05'!$K52+('26-05'!$J52/90)</f>
        <v>51.111111111111114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1695</v>
      </c>
      <c r="J53" s="8">
        <v>-400</v>
      </c>
      <c r="K53" s="9">
        <v>5</v>
      </c>
      <c r="L53" s="10">
        <f>'26-05'!$K53+('26-05'!$J53/90)</f>
        <v>0.55555555555555536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1365</v>
      </c>
      <c r="J54" s="8"/>
      <c r="K54" s="9">
        <v>92</v>
      </c>
      <c r="L54" s="10">
        <f>'26-05'!$K54+('26-05'!$J54/90)</f>
        <v>92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-360</v>
      </c>
      <c r="K55" s="9">
        <v>30</v>
      </c>
      <c r="L55" s="10">
        <f>'26-05'!$K55+('26-05'!$J55/90)</f>
        <v>26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62</v>
      </c>
      <c r="J56" s="8">
        <v>200</v>
      </c>
      <c r="K56" s="9"/>
      <c r="L56" s="10">
        <f>'26-05'!$K56+('26-05'!$J56/90)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5</v>
      </c>
      <c r="L57" s="10">
        <f>'26-05'!$K57+('26-05'!$J57/90)</f>
        <v>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1700</v>
      </c>
      <c r="J58" s="8"/>
      <c r="K58" s="9">
        <v>200</v>
      </c>
      <c r="L58" s="10">
        <f>'26-05'!$K58+('26-05'!$J58/90)</f>
        <v>200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205</v>
      </c>
      <c r="J59" s="8"/>
      <c r="K59" s="9">
        <v>10</v>
      </c>
      <c r="L59" s="10">
        <f>'26-05'!$K59+('26-05'!$J59/90)</f>
        <v>10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299</v>
      </c>
      <c r="J60" s="8"/>
      <c r="K60" s="9">
        <v>115</v>
      </c>
      <c r="L60" s="10">
        <f>'26-05'!$K60+('26-05'!$J60/90)</f>
        <v>115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1701</v>
      </c>
      <c r="J61" s="8"/>
      <c r="K61" s="9">
        <v>60</v>
      </c>
      <c r="L61" s="10">
        <f>'26-05'!$K61+('26-05'!$J61/90)</f>
        <v>60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-270</v>
      </c>
      <c r="K62" s="9">
        <v>15</v>
      </c>
      <c r="L62" s="10">
        <f>'26-05'!$K62+('26-05'!$J62/90)</f>
        <v>12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-270</v>
      </c>
      <c r="K63" s="9">
        <v>15</v>
      </c>
      <c r="L63" s="10">
        <f>'26-05'!$K63+('26-05'!$J63/90)</f>
        <v>12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200</v>
      </c>
      <c r="K64" s="9"/>
      <c r="L64" s="10">
        <f>'26-05'!$K64+('26-05'!$J64/90)</f>
        <v>2.2222222222222223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90</v>
      </c>
      <c r="K65" s="36"/>
      <c r="L65" s="37">
        <f>'26-05'!$K65+('26-05'!$J65/90)</f>
        <v>1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1702</v>
      </c>
      <c r="J66" s="38"/>
      <c r="K66" s="39">
        <v>75</v>
      </c>
      <c r="L66" s="37">
        <f>'26-05'!$K66+('26-05'!$J66/90)</f>
        <v>75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750</v>
      </c>
      <c r="J67" s="38"/>
      <c r="K67" s="39">
        <v>300</v>
      </c>
      <c r="L67" s="37">
        <f>'26-05'!$K67+('26-05'!$J67/90)</f>
        <v>300</v>
      </c>
      <c r="M67" s="3"/>
      <c r="N67" s="9"/>
      <c r="O67" s="9"/>
      <c r="P67" s="6"/>
      <c r="Q67" s="9"/>
      <c r="R67" s="9"/>
      <c r="S67" s="17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1703</v>
      </c>
      <c r="J68" s="38">
        <v>1350</v>
      </c>
      <c r="K68" s="39">
        <v>50</v>
      </c>
      <c r="L68" s="37">
        <f>'26-05'!$K68+('26-05'!$J68/90)</f>
        <v>65</v>
      </c>
      <c r="M68" s="3"/>
      <c r="N68" s="9"/>
      <c r="O68" s="9"/>
      <c r="P68" s="6"/>
      <c r="Q68" s="9"/>
      <c r="R68" s="9"/>
      <c r="S68" s="17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56</v>
      </c>
      <c r="J69" s="35">
        <v>1510</v>
      </c>
      <c r="K69" s="36">
        <v>503</v>
      </c>
      <c r="L69" s="37">
        <f>'26-05'!$K69+('26-05'!$J69/90)</f>
        <v>519.77777777777783</v>
      </c>
      <c r="M69" s="3"/>
      <c r="N69" s="9" t="s">
        <v>118</v>
      </c>
      <c r="O69" s="9"/>
      <c r="P69" s="6">
        <v>4385</v>
      </c>
      <c r="Q69" s="9"/>
      <c r="R69" s="9"/>
      <c r="S69" s="17">
        <v>3640</v>
      </c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8">
        <v>30</v>
      </c>
      <c r="K70" s="39"/>
      <c r="L70" s="37">
        <f>'26-05'!$K70+('26-05'!$J70/90)</f>
        <v>0.33333333333333331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4" t="s">
        <v>713</v>
      </c>
      <c r="J71" s="35">
        <v>300</v>
      </c>
      <c r="K71" s="36">
        <v>380</v>
      </c>
      <c r="L71" s="37">
        <f>'26-05'!$K71+('26-05'!$J71/90)</f>
        <v>383.33333333333331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4"/>
      <c r="J72" s="35">
        <v>200</v>
      </c>
      <c r="K72" s="36"/>
      <c r="L72" s="37">
        <f>'26-05'!$K72+('26-05'!$J72/90)</f>
        <v>2.2222222222222223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2" t="s">
        <v>1702</v>
      </c>
      <c r="J73" s="8">
        <v>200</v>
      </c>
      <c r="K73" s="9">
        <v>10</v>
      </c>
      <c r="L73" s="10">
        <f>'26-05'!$K73+('26-05'!$J73/90)</f>
        <v>12.222222222222221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143</v>
      </c>
      <c r="J74" s="8">
        <v>600</v>
      </c>
      <c r="K74" s="9"/>
      <c r="L74" s="10">
        <f>'26-05'!$K74+('26-05'!$J74/90)</f>
        <v>6.666666666666667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487</v>
      </c>
      <c r="J75" s="8">
        <v>450</v>
      </c>
      <c r="K75" s="9">
        <v>10</v>
      </c>
      <c r="L75" s="10">
        <f>'26-05'!$K75+('26-05'!$J75/90)</f>
        <v>15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 t="s">
        <v>169</v>
      </c>
      <c r="J76" s="8">
        <v>-600</v>
      </c>
      <c r="K76" s="9">
        <v>10</v>
      </c>
      <c r="L76" s="10">
        <f>'26-05'!$K76+('26-05'!$J76/90)</f>
        <v>3.333333333333333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-550</v>
      </c>
      <c r="K77" s="9">
        <v>20</v>
      </c>
      <c r="L77" s="10">
        <f>'26-05'!$K77+('26-05'!$J77/90)</f>
        <v>13.888888888888889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/>
      <c r="J78" s="8">
        <v>-90</v>
      </c>
      <c r="K78" s="9">
        <v>10</v>
      </c>
      <c r="L78" s="10">
        <f>'26-05'!$K78+('26-05'!$J78/90)</f>
        <v>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-40</v>
      </c>
      <c r="K79" s="9">
        <v>10</v>
      </c>
      <c r="L79" s="10">
        <f>'26-05'!$K79+('26-05'!$J79/90)</f>
        <v>9.5555555555555554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400</v>
      </c>
      <c r="K80" s="9"/>
      <c r="L80" s="10">
        <f>'26-05'!$K80+('26-05'!$J80/90)</f>
        <v>4.4444444444444446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1365</v>
      </c>
      <c r="J81" s="8"/>
      <c r="K81" s="9">
        <v>14</v>
      </c>
      <c r="L81" s="10">
        <f>'26-05'!$K81+('26-05'!$J81/90)</f>
        <v>14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950</v>
      </c>
      <c r="J82" s="8"/>
      <c r="K82" s="9">
        <v>4350</v>
      </c>
      <c r="L82" s="10">
        <f>'26-05'!$K82+('26-05'!$J82/90)</f>
        <v>4350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95</v>
      </c>
      <c r="J83" s="8"/>
      <c r="K83" s="9">
        <v>-4350</v>
      </c>
      <c r="L83" s="10">
        <f>'26-05'!$K83+('26-05'!$J83/90)</f>
        <v>-4350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1704</v>
      </c>
      <c r="J84" s="8"/>
      <c r="K84" s="9">
        <v>75</v>
      </c>
      <c r="L84" s="10">
        <f>'26-05'!$K84+('26-05'!$J84/90)</f>
        <v>75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95</v>
      </c>
      <c r="J85" s="8"/>
      <c r="K85" s="9">
        <v>-75</v>
      </c>
      <c r="L85" s="10">
        <f>'26-05'!$K85+('26-05'!$J85/90)</f>
        <v>-75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1706</v>
      </c>
      <c r="J86" s="8"/>
      <c r="K86" s="9">
        <v>34</v>
      </c>
      <c r="L86" s="10">
        <f>'26-05'!$K86+('26-05'!$J86/90)</f>
        <v>34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2" t="s">
        <v>95</v>
      </c>
      <c r="J87" s="8"/>
      <c r="K87" s="9">
        <v>-34</v>
      </c>
      <c r="L87" s="10">
        <f>'26-05'!$K87+('26-05'!$J87/90)</f>
        <v>-34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1705</v>
      </c>
      <c r="J88" s="8"/>
      <c r="K88" s="9">
        <v>500</v>
      </c>
      <c r="L88" s="10">
        <f>'26-05'!$K88+('26-05'!$J88/90)</f>
        <v>500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 t="s">
        <v>95</v>
      </c>
      <c r="J89" s="8"/>
      <c r="K89" s="9">
        <v>-500</v>
      </c>
      <c r="L89" s="10">
        <f>'26-05'!$K89+('26-05'!$J89/90)</f>
        <v>-500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275</v>
      </c>
      <c r="J90" s="8"/>
      <c r="K90" s="9">
        <v>45</v>
      </c>
      <c r="L90" s="10">
        <f>'26-05'!$K90+('26-05'!$J90/90)</f>
        <v>45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27</v>
      </c>
      <c r="L91" s="10">
        <f>'26-05'!$K91+('26-05'!$J91/90)</f>
        <v>27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9</v>
      </c>
      <c r="L92" s="10">
        <f>'26-05'!$K92+('26-05'!$J92/90)</f>
        <v>9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62</v>
      </c>
      <c r="J93" s="8">
        <v>-200</v>
      </c>
      <c r="K93" s="9">
        <v>10</v>
      </c>
      <c r="L93" s="10">
        <f>'26-05'!$K93+('26-05'!$J93/90)</f>
        <v>7.7777777777777777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95</v>
      </c>
      <c r="J94" s="8">
        <v>-300</v>
      </c>
      <c r="K94" s="9">
        <v>-2850</v>
      </c>
      <c r="L94" s="10">
        <f>'26-05'!$K94+('26-05'!$J94/90)</f>
        <v>-2853.3333333333335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40</v>
      </c>
      <c r="I95" s="2" t="s">
        <v>1707</v>
      </c>
      <c r="J95" s="8"/>
      <c r="K95" s="9">
        <v>-20</v>
      </c>
      <c r="L95" s="10">
        <f>'26-05'!$K95+('26-05'!$J95/90)</f>
        <v>-20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57</v>
      </c>
      <c r="J96" s="8"/>
      <c r="K96" s="9">
        <v>20</v>
      </c>
      <c r="L96" s="10">
        <f>'26-05'!$K96+('26-05'!$J96/90)</f>
        <v>20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40" t="s">
        <v>43</v>
      </c>
      <c r="J97" s="8"/>
      <c r="K97" s="9">
        <v>-20</v>
      </c>
      <c r="L97" s="10">
        <f>'26-05'!$K97+('26-05'!$J97/90)</f>
        <v>-20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/>
      <c r="L98" s="10">
        <f>'26-05'!$K98+('26-05'!$J98/90)</f>
        <v>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/>
      <c r="L99" s="10">
        <f>'26-05'!$K99+('26-05'!$J99/90)</f>
        <v>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99" xr:uid="{D7F2A4D3-F81A-44C1-A8BB-DD53E1F3D19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4D53-E45E-4BD2-A2B3-9BA368FE4583}">
  <sheetPr codeName="Sheet52">
    <pageSetUpPr fitToPage="1"/>
  </sheetPr>
  <dimension ref="A1:Z33"/>
  <sheetViews>
    <sheetView rightToLeft="1" topLeftCell="A21" workbookViewId="0">
      <selection activeCell="J31" sqref="J3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4.109375" bestFit="1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0</v>
      </c>
      <c r="K1" s="3">
        <f t="shared" si="0"/>
        <v>0</v>
      </c>
      <c r="L1" s="3">
        <f t="shared" si="0"/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/>
      <c r="L3" s="10">
        <f t="shared" ref="L3:L18" si="1">K3+(J3/90)</f>
        <v>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/>
      <c r="L4" s="10">
        <f t="shared" si="1"/>
        <v>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1685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SUM('29-05'!$J$22:$J$33)</f>
        <v>0</v>
      </c>
      <c r="K20" s="3">
        <f>SUM('29-05'!$K$22:$K$33)</f>
        <v>0</v>
      </c>
      <c r="L20" s="3">
        <f>SUM('29-05'!$L$22:$L$33)</f>
        <v>0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95</v>
      </c>
      <c r="J22" s="8">
        <v>4550</v>
      </c>
      <c r="K22" s="9">
        <v>1390</v>
      </c>
      <c r="L22" s="10">
        <f>'29-05'!$K22+('29-05'!$J22/90)</f>
        <v>1440.5555555555557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/>
      <c r="F23" s="16">
        <f t="shared" si="3"/>
        <v>0</v>
      </c>
      <c r="G23" s="7"/>
      <c r="H23" s="7" t="s">
        <v>40</v>
      </c>
      <c r="I23" s="2" t="s">
        <v>95</v>
      </c>
      <c r="J23" s="8">
        <v>-4550</v>
      </c>
      <c r="K23" s="9">
        <v>-1390</v>
      </c>
      <c r="L23" s="10">
        <f>'29-05'!$K23+('29-05'!$J23/90)</f>
        <v>-1440.5555555555557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/>
      <c r="C24" s="14">
        <f t="shared" si="2"/>
        <v>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1714</v>
      </c>
      <c r="J24" s="8"/>
      <c r="K24" s="9">
        <v>3400</v>
      </c>
      <c r="L24" s="10">
        <f>'29-05'!$K24+('29-05'!$J24/90)</f>
        <v>3400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95</v>
      </c>
      <c r="J25" s="8"/>
      <c r="K25" s="9">
        <v>-3400</v>
      </c>
      <c r="L25" s="10">
        <f>'29-05'!$K25+('29-05'!$J25/90)</f>
        <v>-3400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/>
      <c r="F26" s="16">
        <f t="shared" si="3"/>
        <v>0</v>
      </c>
      <c r="G26" s="7"/>
      <c r="H26" s="7" t="s">
        <v>40</v>
      </c>
      <c r="I26" s="2" t="s">
        <v>57</v>
      </c>
      <c r="J26" s="8"/>
      <c r="K26" s="9">
        <v>30</v>
      </c>
      <c r="L26" s="10">
        <f>'29-05'!$K26+('29-05'!$J26/90)</f>
        <v>30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0</v>
      </c>
      <c r="G27" s="7"/>
      <c r="H27" s="7" t="s">
        <v>28</v>
      </c>
      <c r="I27" s="2" t="s">
        <v>1722</v>
      </c>
      <c r="J27" s="8"/>
      <c r="K27" s="9">
        <v>-30</v>
      </c>
      <c r="L27" s="10">
        <f>'29-05'!$K27+('29-05'!$J27/90)</f>
        <v>-30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0</v>
      </c>
      <c r="D28" s="1"/>
      <c r="E28" s="1"/>
      <c r="F28" s="1"/>
      <c r="G28" s="1"/>
      <c r="H28" s="7" t="s">
        <v>6</v>
      </c>
      <c r="I28" s="2"/>
      <c r="J28" s="8"/>
      <c r="K28" s="9"/>
      <c r="L28" s="10">
        <f>'29-05'!$K28+('29-05'!$J28/90)</f>
        <v>0</v>
      </c>
      <c r="M28" s="3"/>
      <c r="N28" s="12" t="s">
        <v>11</v>
      </c>
      <c r="O28" s="12"/>
      <c r="P28" s="6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2800</v>
      </c>
      <c r="G29" s="1"/>
      <c r="H29" s="7" t="s">
        <v>6</v>
      </c>
      <c r="I29" s="2"/>
      <c r="J29" s="8"/>
      <c r="K29" s="9"/>
      <c r="L29" s="10">
        <f>'29-05'!$K29+('29-05'!$J29/90)</f>
        <v>0</v>
      </c>
      <c r="M29" s="3"/>
      <c r="N29" s="1"/>
      <c r="O29" s="1"/>
      <c r="P29" s="18"/>
      <c r="Q29" s="237" t="s">
        <v>21</v>
      </c>
      <c r="R29" s="238"/>
      <c r="S29" s="17">
        <f>SUM('29-05'!$J$22:$J$33)</f>
        <v>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-176</v>
      </c>
      <c r="D30" s="1"/>
      <c r="E30" s="1"/>
      <c r="F30" s="8"/>
      <c r="G30" s="1"/>
      <c r="H30" s="7" t="s">
        <v>6</v>
      </c>
      <c r="I30" s="2"/>
      <c r="J30" s="8"/>
      <c r="K30" s="9"/>
      <c r="L30" s="10">
        <f>'29-05'!$K30+('29-05'!$J30/90)</f>
        <v>0</v>
      </c>
      <c r="M30" s="3"/>
      <c r="N30" s="237" t="s">
        <v>23</v>
      </c>
      <c r="O30" s="238"/>
      <c r="P30" s="6">
        <f>SUM('29-05'!$K$22:$K$33)</f>
        <v>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-4040</v>
      </c>
      <c r="G31" s="1"/>
      <c r="H31" s="7" t="s">
        <v>6</v>
      </c>
      <c r="I31" s="2"/>
      <c r="J31" s="8"/>
      <c r="K31" s="9"/>
      <c r="L31" s="10">
        <f>'29-05'!$K31+('29-05'!$J31/90)</f>
        <v>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-2070</v>
      </c>
      <c r="D32" s="1"/>
      <c r="E32" s="1"/>
      <c r="F32" s="1"/>
      <c r="G32" s="1"/>
      <c r="H32" s="7" t="s">
        <v>6</v>
      </c>
      <c r="I32" s="2"/>
      <c r="J32" s="8"/>
      <c r="K32" s="9"/>
      <c r="L32" s="10">
        <f>'29-05'!$K32+('29-05'!$J32/90)</f>
        <v>0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/>
      <c r="L33" s="10">
        <f>'29-05'!$K33+('29-05'!$J33/90)</f>
        <v>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33" xr:uid="{97D77519-58B0-42DA-AAA3-DEEAAE2AAA0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725F-9D5C-48B5-9CF0-DFF68EA0821C}">
  <sheetPr codeName="Sheet53">
    <pageSetUpPr fitToPage="1"/>
  </sheetPr>
  <dimension ref="A1:Z137"/>
  <sheetViews>
    <sheetView rightToLeft="1" topLeftCell="A125" workbookViewId="0">
      <selection activeCell="A137" sqref="A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-3215</v>
      </c>
      <c r="K1" s="3">
        <f t="shared" si="0"/>
        <v>-186</v>
      </c>
      <c r="L1" s="3">
        <f t="shared" si="0"/>
        <v>-221.72222222222223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-180</v>
      </c>
      <c r="K3" s="9">
        <v>15</v>
      </c>
      <c r="L3" s="10">
        <f t="shared" ref="L3:L18" si="1">K3+(J3/90)</f>
        <v>13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34</v>
      </c>
      <c r="L4" s="10">
        <f t="shared" si="1"/>
        <v>34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/>
      <c r="J5" s="8">
        <v>-3035</v>
      </c>
      <c r="K5" s="9">
        <v>-235</v>
      </c>
      <c r="L5" s="10">
        <f t="shared" si="1"/>
        <v>-268.72222222222223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1685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SUM('30-05'!$J$22:$J$137)</f>
        <v>2625</v>
      </c>
      <c r="K20" s="3">
        <f>SUM('30-05'!$K$22:$K$137)</f>
        <v>-89</v>
      </c>
      <c r="L20" s="3">
        <f>SUM('30-05'!$L$22:$L$137)</f>
        <v>-59.83333333333394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4</v>
      </c>
      <c r="C22" s="14">
        <f t="shared" ref="C22:C27" si="2">A22*B22</f>
        <v>4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 t="s">
        <v>1709</v>
      </c>
      <c r="J22" s="8">
        <v>100</v>
      </c>
      <c r="K22" s="9">
        <v>10</v>
      </c>
      <c r="L22" s="10">
        <f>'30-05'!$K22+('30-05'!$J22/90)</f>
        <v>11.111111111111111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7</v>
      </c>
      <c r="F23" s="16">
        <f t="shared" si="3"/>
        <v>70</v>
      </c>
      <c r="G23" s="7"/>
      <c r="H23" s="7" t="s">
        <v>6</v>
      </c>
      <c r="I23" s="2"/>
      <c r="J23" s="8">
        <v>510</v>
      </c>
      <c r="K23" s="9"/>
      <c r="L23" s="10">
        <f>'30-05'!$K23+('30-05'!$J23/90)</f>
        <v>5.666666666666667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18</v>
      </c>
      <c r="S23" s="16">
        <f t="shared" si="5"/>
        <v>180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160</v>
      </c>
      <c r="C24" s="14">
        <f t="shared" si="2"/>
        <v>1600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40" t="s">
        <v>229</v>
      </c>
      <c r="J24" s="8">
        <v>-400</v>
      </c>
      <c r="K24" s="9">
        <v>-4</v>
      </c>
      <c r="L24" s="10">
        <f>'30-05'!$K24+('30-05'!$J24/90)</f>
        <v>-8.4444444444444446</v>
      </c>
      <c r="M24" s="3"/>
      <c r="N24" s="13">
        <v>10</v>
      </c>
      <c r="O24" s="1">
        <v>169</v>
      </c>
      <c r="P24" s="14">
        <f t="shared" si="4"/>
        <v>1690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>
        <v>13</v>
      </c>
      <c r="F25" s="16">
        <f t="shared" si="3"/>
        <v>650</v>
      </c>
      <c r="G25" s="7"/>
      <c r="H25" s="7" t="s">
        <v>6</v>
      </c>
      <c r="I25" s="40" t="s">
        <v>1710</v>
      </c>
      <c r="J25" s="8">
        <v>2300</v>
      </c>
      <c r="K25" s="9"/>
      <c r="L25" s="10">
        <f>'30-05'!$K25+('30-05'!$J25/90)</f>
        <v>25.555555555555557</v>
      </c>
      <c r="M25" s="3"/>
      <c r="N25" s="13">
        <v>20</v>
      </c>
      <c r="O25" s="1">
        <v>2</v>
      </c>
      <c r="P25" s="14">
        <f t="shared" si="4"/>
        <v>40</v>
      </c>
      <c r="Q25" s="15">
        <v>50</v>
      </c>
      <c r="R25" s="1">
        <v>13</v>
      </c>
      <c r="S25" s="16">
        <f t="shared" si="5"/>
        <v>650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/>
      <c r="F26" s="16">
        <f t="shared" si="3"/>
        <v>0</v>
      </c>
      <c r="G26" s="7"/>
      <c r="H26" s="7" t="s">
        <v>6</v>
      </c>
      <c r="I26" s="2"/>
      <c r="J26" s="8">
        <v>-540</v>
      </c>
      <c r="K26" s="9">
        <v>10</v>
      </c>
      <c r="L26" s="10">
        <f>'30-05'!$K26+('30-05'!$J26/90)</f>
        <v>4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124</v>
      </c>
      <c r="S26" s="16">
        <f t="shared" si="5"/>
        <v>12400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825</v>
      </c>
      <c r="G27" s="7"/>
      <c r="H27" s="7" t="s">
        <v>6</v>
      </c>
      <c r="I27" s="40" t="s">
        <v>1711</v>
      </c>
      <c r="J27" s="8">
        <v>540</v>
      </c>
      <c r="K27" s="9"/>
      <c r="L27" s="10">
        <f>'30-05'!$K27+('30-05'!$J27/90)</f>
        <v>6</v>
      </c>
      <c r="M27" s="3"/>
      <c r="N27" s="13">
        <v>100</v>
      </c>
      <c r="O27" s="1">
        <v>10</v>
      </c>
      <c r="P27" s="14">
        <f t="shared" si="4"/>
        <v>1000</v>
      </c>
      <c r="Q27" s="12" t="s">
        <v>11</v>
      </c>
      <c r="R27" s="12"/>
      <c r="S27" s="17">
        <f>SUM(S22:S26)</f>
        <v>13230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1884</v>
      </c>
      <c r="D28" s="1"/>
      <c r="E28" s="1"/>
      <c r="F28" s="1"/>
      <c r="G28" s="1"/>
      <c r="H28" s="7" t="s">
        <v>6</v>
      </c>
      <c r="I28" s="2"/>
      <c r="J28" s="8">
        <v>200</v>
      </c>
      <c r="K28" s="9"/>
      <c r="L28" s="10">
        <f>'30-05'!$K28+('30-05'!$J28/90)</f>
        <v>2.2222222222222223</v>
      </c>
      <c r="M28" s="3"/>
      <c r="N28" s="12" t="s">
        <v>11</v>
      </c>
      <c r="O28" s="12"/>
      <c r="P28" s="6">
        <f>SUM(P22:P27)</f>
        <v>2995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-415</v>
      </c>
      <c r="G29" s="1"/>
      <c r="H29" s="7" t="s">
        <v>6</v>
      </c>
      <c r="I29" s="40" t="s">
        <v>457</v>
      </c>
      <c r="J29" s="8">
        <v>-360</v>
      </c>
      <c r="K29" s="9">
        <v>50</v>
      </c>
      <c r="L29" s="10">
        <f>'30-05'!$K29+('30-05'!$J29/90)</f>
        <v>46</v>
      </c>
      <c r="M29" s="3"/>
      <c r="N29" s="1"/>
      <c r="O29" s="1"/>
      <c r="P29" s="18"/>
      <c r="Q29" s="237" t="s">
        <v>21</v>
      </c>
      <c r="R29" s="238"/>
      <c r="S29" s="17">
        <f>SUM('30-05'!$J$22:$J$137)</f>
        <v>2625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-362</v>
      </c>
      <c r="D30" s="1"/>
      <c r="E30" s="1"/>
      <c r="F30" s="8"/>
      <c r="G30" s="1"/>
      <c r="H30" s="7" t="s">
        <v>6</v>
      </c>
      <c r="I30" s="40" t="s">
        <v>231</v>
      </c>
      <c r="J30" s="8">
        <v>-50</v>
      </c>
      <c r="K30" s="9">
        <v>15</v>
      </c>
      <c r="L30" s="10">
        <f>'30-05'!$K30+('30-05'!$J30/90)</f>
        <v>14.444444444444445</v>
      </c>
      <c r="M30" s="3"/>
      <c r="N30" s="237" t="s">
        <v>23</v>
      </c>
      <c r="O30" s="238"/>
      <c r="P30" s="6">
        <f>SUM('30-05'!$K$22:$K$137)</f>
        <v>-89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1381</v>
      </c>
      <c r="J31" s="8">
        <v>-250</v>
      </c>
      <c r="K31" s="9">
        <v>5</v>
      </c>
      <c r="L31" s="10">
        <f>'30-05'!$K31+('30-05'!$J31/90)</f>
        <v>2.2222222222222223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9780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80</v>
      </c>
      <c r="K32" s="9"/>
      <c r="L32" s="10">
        <f>'30-05'!$K32+('30-05'!$J32/90)</f>
        <v>0.88888888888888884</v>
      </c>
      <c r="M32" s="3"/>
      <c r="N32" s="12" t="s">
        <v>25</v>
      </c>
      <c r="O32" s="12"/>
      <c r="P32" s="6">
        <f>P28-P30-C28</f>
        <v>1200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2" t="s">
        <v>456</v>
      </c>
      <c r="J33" s="8">
        <v>-70</v>
      </c>
      <c r="K33" s="9"/>
      <c r="L33" s="10">
        <f>'30-05'!$K33+('30-05'!$J33/90)</f>
        <v>-0.77777777777777779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154</v>
      </c>
      <c r="J34" s="8">
        <v>40</v>
      </c>
      <c r="K34" s="9"/>
      <c r="L34" s="10">
        <f>'30-05'!$K34+('30-05'!$J34/90)</f>
        <v>0.44444444444444442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7</v>
      </c>
      <c r="L35" s="10">
        <f>'30-05'!$K35+('30-05'!$J35/90)</f>
        <v>7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26</v>
      </c>
      <c r="J36" s="8">
        <v>90</v>
      </c>
      <c r="K36" s="9"/>
      <c r="L36" s="10">
        <f>'30-05'!$K36+('30-05'!$J36/90)</f>
        <v>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121</v>
      </c>
      <c r="J37" s="8">
        <v>90</v>
      </c>
      <c r="K37" s="9"/>
      <c r="L37" s="10">
        <f>'30-05'!$K37+('30-05'!$J37/90)</f>
        <v>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225</v>
      </c>
      <c r="K38" s="9"/>
      <c r="L38" s="10">
        <f>'30-05'!$K38+('30-05'!$J38/90)</f>
        <v>2.5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1712</v>
      </c>
      <c r="J39" s="8"/>
      <c r="K39" s="9">
        <v>5</v>
      </c>
      <c r="L39" s="10">
        <f>'30-05'!$K39+('30-05'!$J39/90)</f>
        <v>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100</v>
      </c>
      <c r="K40" s="9"/>
      <c r="L40" s="10">
        <f>'30-05'!$K40+('30-05'!$J40/90)</f>
        <v>1.1111111111111112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850</v>
      </c>
      <c r="J41" s="8">
        <v>-630</v>
      </c>
      <c r="K41" s="9">
        <v>10</v>
      </c>
      <c r="L41" s="10">
        <f>'30-05'!$K41+('30-05'!$J41/90)</f>
        <v>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1713</v>
      </c>
      <c r="J42" s="8"/>
      <c r="K42" s="9">
        <v>66</v>
      </c>
      <c r="L42" s="10">
        <f>'30-05'!$K42+('30-05'!$J42/90)</f>
        <v>66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200</v>
      </c>
      <c r="K43" s="9"/>
      <c r="L43" s="10">
        <f>'30-05'!$K43+('30-05'!$J43/90)</f>
        <v>2.2222222222222223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95</v>
      </c>
      <c r="J44" s="8"/>
      <c r="K44" s="9">
        <v>145</v>
      </c>
      <c r="L44" s="10">
        <f>'30-05'!$K44+('30-05'!$J44/90)</f>
        <v>145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2" t="s">
        <v>95</v>
      </c>
      <c r="J45" s="8"/>
      <c r="K45" s="9">
        <v>-145</v>
      </c>
      <c r="L45" s="10">
        <f>'30-05'!$K45+('30-05'!$J45/90)</f>
        <v>-145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10</v>
      </c>
      <c r="L46" s="10">
        <f>'30-05'!$K46+('30-05'!$J46/90)</f>
        <v>10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-50</v>
      </c>
      <c r="K47" s="9">
        <v>5</v>
      </c>
      <c r="L47" s="10">
        <f>'30-05'!$K47+('30-05'!$J47/90)</f>
        <v>4.4444444444444446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130</v>
      </c>
      <c r="K48" s="9"/>
      <c r="L48" s="10">
        <f>'30-05'!$K48+('30-05'!$J48/90)</f>
        <v>1.4444444444444444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1715</v>
      </c>
      <c r="J49" s="8">
        <v>300</v>
      </c>
      <c r="K49" s="9"/>
      <c r="L49" s="10">
        <f>'30-05'!$K49+('30-05'!$J49/90)</f>
        <v>3.3333333333333335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-135</v>
      </c>
      <c r="K50" s="9">
        <v>10</v>
      </c>
      <c r="L50" s="10">
        <f>'30-05'!$K50+('30-05'!$J50/90)</f>
        <v>8.5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-270</v>
      </c>
      <c r="K51" s="9">
        <v>10</v>
      </c>
      <c r="L51" s="10">
        <f>'30-05'!$K51+('30-05'!$J51/90)</f>
        <v>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1340</v>
      </c>
      <c r="K52" s="9"/>
      <c r="L52" s="10">
        <f>'30-05'!$K52+('30-05'!$J52/90)</f>
        <v>14.888888888888889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847</v>
      </c>
      <c r="J53" s="8"/>
      <c r="K53" s="9">
        <v>67</v>
      </c>
      <c r="L53" s="10">
        <f>'30-05'!$K53+('30-05'!$J53/90)</f>
        <v>67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1144</v>
      </c>
      <c r="J54" s="8"/>
      <c r="K54" s="9">
        <v>102</v>
      </c>
      <c r="L54" s="10">
        <f>'30-05'!$K54+('30-05'!$J54/90)</f>
        <v>102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500</v>
      </c>
      <c r="K55" s="9"/>
      <c r="L55" s="10">
        <f>'30-05'!$K55+('30-05'!$J55/90)</f>
        <v>5.5555555555555554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/>
      <c r="J56" s="8">
        <v>-700</v>
      </c>
      <c r="K56" s="9"/>
      <c r="L56" s="10">
        <f>'30-05'!$K56+('30-05'!$J56/90)</f>
        <v>-7.7777777777777777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75</v>
      </c>
      <c r="K57" s="9"/>
      <c r="L57" s="10">
        <f>'30-05'!$K57+('30-05'!$J57/90)</f>
        <v>0.83333333333333337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4</v>
      </c>
      <c r="L58" s="10">
        <f>'30-05'!$K58+('30-05'!$J58/90)</f>
        <v>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150</v>
      </c>
      <c r="K59" s="9"/>
      <c r="L59" s="10">
        <f>'30-05'!$K59+('30-05'!$J59/90)</f>
        <v>1.6666666666666667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154</v>
      </c>
      <c r="J60" s="8"/>
      <c r="K60" s="9">
        <v>37</v>
      </c>
      <c r="L60" s="10">
        <f>'30-05'!$K60+('30-05'!$J60/90)</f>
        <v>37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2" t="s">
        <v>95</v>
      </c>
      <c r="J61" s="8"/>
      <c r="K61" s="9">
        <v>-400</v>
      </c>
      <c r="L61" s="10">
        <f>'30-05'!$K61+('30-05'!$J61/90)</f>
        <v>-400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125</v>
      </c>
      <c r="L62" s="10">
        <f>'30-05'!$K62+('30-05'!$J62/90)</f>
        <v>125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-270</v>
      </c>
      <c r="K63" s="9">
        <v>30</v>
      </c>
      <c r="L63" s="10">
        <f>'30-05'!$K63+('30-05'!$J63/90)</f>
        <v>27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-400</v>
      </c>
      <c r="K64" s="9"/>
      <c r="L64" s="10">
        <f>'30-05'!$K64+('30-05'!$J64/90)</f>
        <v>-4.4444444444444446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135</v>
      </c>
      <c r="L65" s="37">
        <f>'30-05'!$K65+('30-05'!$J65/90)</f>
        <v>135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-50</v>
      </c>
      <c r="K66" s="39">
        <v>5</v>
      </c>
      <c r="L66" s="37">
        <f>'30-05'!$K66+('30-05'!$J66/90)</f>
        <v>4.4444444444444446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699</v>
      </c>
      <c r="J67" s="35"/>
      <c r="K67" s="36">
        <v>10</v>
      </c>
      <c r="L67" s="37">
        <f>'30-05'!$K67+('30-05'!$J67/90)</f>
        <v>10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100</v>
      </c>
      <c r="K68" s="39">
        <v>10</v>
      </c>
      <c r="L68" s="37">
        <f>'30-05'!$K68+('30-05'!$J68/90)</f>
        <v>11.111111111111111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95</v>
      </c>
      <c r="J69" s="35"/>
      <c r="K69" s="36">
        <v>-20</v>
      </c>
      <c r="L69" s="37">
        <f>'30-05'!$K69+('30-05'!$J69/90)</f>
        <v>-20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-550</v>
      </c>
      <c r="K70" s="36">
        <v>100</v>
      </c>
      <c r="L70" s="37">
        <f>'30-05'!$K70+('30-05'!$J70/90)</f>
        <v>93.888888888888886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/>
      <c r="J71" s="8"/>
      <c r="K71" s="9">
        <v>-40</v>
      </c>
      <c r="L71" s="10">
        <f>'30-05'!$K71+('30-05'!$J71/90)</f>
        <v>-40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40</v>
      </c>
      <c r="L72" s="10">
        <f>'30-05'!$K72+('30-05'!$J72/90)</f>
        <v>40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1716</v>
      </c>
      <c r="J73" s="8">
        <v>-270</v>
      </c>
      <c r="K73" s="9">
        <v>10</v>
      </c>
      <c r="L73" s="10">
        <f>'30-05'!$K73+('30-05'!$J73/90)</f>
        <v>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-50</v>
      </c>
      <c r="K74" s="9">
        <v>10</v>
      </c>
      <c r="L74" s="10">
        <f>'30-05'!$K74+('30-05'!$J74/90)</f>
        <v>9.4444444444444446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90</v>
      </c>
      <c r="K75" s="9">
        <v>20</v>
      </c>
      <c r="L75" s="10">
        <f>'30-05'!$K75+('30-05'!$J75/90)</f>
        <v>21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200</v>
      </c>
      <c r="K76" s="9">
        <v>123</v>
      </c>
      <c r="L76" s="10">
        <f>'30-05'!$K76+('30-05'!$J76/90)</f>
        <v>125.22222222222223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437</v>
      </c>
      <c r="J77" s="8">
        <v>-300</v>
      </c>
      <c r="K77" s="9"/>
      <c r="L77" s="10">
        <f>'30-05'!$K77+('30-05'!$J77/90)</f>
        <v>-3.3333333333333335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15</v>
      </c>
      <c r="L78" s="10">
        <f>'30-05'!$K78+('30-05'!$J78/90)</f>
        <v>15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150</v>
      </c>
      <c r="J79" s="8"/>
      <c r="K79" s="9">
        <v>69</v>
      </c>
      <c r="L79" s="10">
        <f>'30-05'!$K79+('30-05'!$J79/90)</f>
        <v>69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250</v>
      </c>
      <c r="K80" s="9"/>
      <c r="L80" s="10">
        <f>'30-05'!$K80+('30-05'!$J80/90)</f>
        <v>2.7777777777777777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150</v>
      </c>
      <c r="J81" s="8">
        <v>-20</v>
      </c>
      <c r="K81" s="9">
        <v>10</v>
      </c>
      <c r="L81" s="10">
        <f>'30-05'!$K81+('30-05'!$J81/90)</f>
        <v>9.7777777777777786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/>
      <c r="L82" s="10">
        <f>'30-05'!$K82+('30-05'!$J82/90)</f>
        <v>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28</v>
      </c>
      <c r="I83" s="2" t="s">
        <v>1717</v>
      </c>
      <c r="J83" s="8"/>
      <c r="K83" s="9">
        <v>-40</v>
      </c>
      <c r="L83" s="10">
        <f>'30-05'!$K83+('30-05'!$J83/90)</f>
        <v>-40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83</v>
      </c>
      <c r="J84" s="8"/>
      <c r="K84" s="9">
        <v>8</v>
      </c>
      <c r="L84" s="10">
        <f>'30-05'!$K84+('30-05'!$J84/90)</f>
        <v>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2" t="s">
        <v>43</v>
      </c>
      <c r="J85" s="8"/>
      <c r="K85" s="9">
        <v>-20</v>
      </c>
      <c r="L85" s="10">
        <f>'30-05'!$K85+('30-05'!$J85/90)</f>
        <v>-20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1718</v>
      </c>
      <c r="J86" s="8">
        <v>-270</v>
      </c>
      <c r="K86" s="9">
        <v>20</v>
      </c>
      <c r="L86" s="10">
        <f>'30-05'!$K86+('30-05'!$J86/90)</f>
        <v>17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343</v>
      </c>
      <c r="J87" s="8">
        <v>-270</v>
      </c>
      <c r="K87" s="9">
        <v>5</v>
      </c>
      <c r="L87" s="10">
        <f>'30-05'!$K87+('30-05'!$J87/90)</f>
        <v>2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1144</v>
      </c>
      <c r="J88" s="8"/>
      <c r="K88" s="9">
        <v>125</v>
      </c>
      <c r="L88" s="10">
        <f>'30-05'!$K88+('30-05'!$J88/90)</f>
        <v>125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-50</v>
      </c>
      <c r="K89" s="9">
        <v>5</v>
      </c>
      <c r="L89" s="10">
        <f>'30-05'!$K89+('30-05'!$J89/90)</f>
        <v>4.4444444444444446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1719</v>
      </c>
      <c r="J90" s="8">
        <v>230</v>
      </c>
      <c r="K90" s="9"/>
      <c r="L90" s="10">
        <f>'30-05'!$K90+('30-05'!$J90/90)</f>
        <v>2.5555555555555554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100</v>
      </c>
      <c r="K91" s="9"/>
      <c r="L91" s="10">
        <f>'30-05'!$K91+('30-05'!$J91/90)</f>
        <v>1.1111111111111112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95</v>
      </c>
      <c r="J92" s="8"/>
      <c r="K92" s="9">
        <v>140</v>
      </c>
      <c r="L92" s="10">
        <f>'30-05'!$K92+('30-05'!$J92/90)</f>
        <v>140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2" t="s">
        <v>95</v>
      </c>
      <c r="J93" s="8"/>
      <c r="K93" s="9">
        <v>-140</v>
      </c>
      <c r="L93" s="10">
        <f>'30-05'!$K93+('30-05'!$J93/90)</f>
        <v>-140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30</v>
      </c>
      <c r="L94" s="10">
        <f>'30-05'!$K94+('30-05'!$J94/90)</f>
        <v>30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371</v>
      </c>
      <c r="J95" s="8">
        <v>100</v>
      </c>
      <c r="K95" s="9">
        <v>15</v>
      </c>
      <c r="L95" s="10">
        <f>'30-05'!$K95+('30-05'!$J95/90)</f>
        <v>16.111111111111111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-135</v>
      </c>
      <c r="K96" s="9">
        <v>15</v>
      </c>
      <c r="L96" s="10">
        <f>'30-05'!$K96+('30-05'!$J96/90)</f>
        <v>13.5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157</v>
      </c>
      <c r="J97" s="8">
        <v>140</v>
      </c>
      <c r="K97" s="9"/>
      <c r="L97" s="10">
        <f>'30-05'!$K97+('30-05'!$J97/90)</f>
        <v>1.5555555555555556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450</v>
      </c>
      <c r="K98" s="9"/>
      <c r="L98" s="10">
        <f>'30-05'!$K98+('30-05'!$J98/90)</f>
        <v>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>
        <v>10</v>
      </c>
      <c r="L99" s="10">
        <f>'30-05'!$K99+('30-05'!$J99/90)</f>
        <v>11.111111111111111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100</v>
      </c>
      <c r="K100" s="9">
        <v>10</v>
      </c>
      <c r="L100" s="10">
        <f>'30-05'!$K100+('30-05'!$J100/90)</f>
        <v>11.111111111111111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100</v>
      </c>
      <c r="K101" s="9">
        <v>10</v>
      </c>
      <c r="L101" s="10">
        <f>'30-05'!$K101+('30-05'!$J101/90)</f>
        <v>11.111111111111111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513</v>
      </c>
      <c r="J102" s="8">
        <v>-200</v>
      </c>
      <c r="K102" s="9">
        <v>10</v>
      </c>
      <c r="L102" s="10">
        <f>'30-05'!$K102+('30-05'!$J102/90)</f>
        <v>7.7777777777777777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25</v>
      </c>
      <c r="L103" s="10">
        <f>'30-05'!$K103+('30-05'!$J103/90)</f>
        <v>25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282</v>
      </c>
      <c r="J104" s="8">
        <v>9450</v>
      </c>
      <c r="K104" s="9">
        <v>30</v>
      </c>
      <c r="L104" s="10">
        <f>'30-05'!$K104+('30-05'!$J104/90)</f>
        <v>135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180</v>
      </c>
      <c r="K105" s="9"/>
      <c r="L105" s="10">
        <f>'30-05'!$K105+('30-05'!$J105/90)</f>
        <v>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1144</v>
      </c>
      <c r="J106" s="8">
        <v>-320</v>
      </c>
      <c r="K106" s="9">
        <v>10</v>
      </c>
      <c r="L106" s="10">
        <f>'30-05'!$K106+('30-05'!$J106/90)</f>
        <v>6.4444444444444446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92</v>
      </c>
      <c r="J107" s="8"/>
      <c r="K107" s="9">
        <v>3</v>
      </c>
      <c r="L107" s="10">
        <f>'30-05'!$K107+('30-05'!$J107/90)</f>
        <v>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1044</v>
      </c>
      <c r="J108" s="8"/>
      <c r="K108" s="9">
        <v>77</v>
      </c>
      <c r="L108" s="10">
        <f>'30-05'!$K108+('30-05'!$J108/90)</f>
        <v>77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360</v>
      </c>
      <c r="K109" s="9"/>
      <c r="L109" s="10">
        <f>'30-05'!$K109+('30-05'!$J109/90)</f>
        <v>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1454</v>
      </c>
      <c r="J110" s="8">
        <v>160</v>
      </c>
      <c r="K110" s="9">
        <v>10</v>
      </c>
      <c r="L110" s="10">
        <f>'30-05'!$K110+('30-05'!$J110/90)</f>
        <v>11.777777777777779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56</v>
      </c>
      <c r="J111" s="8">
        <v>-65</v>
      </c>
      <c r="K111" s="9">
        <v>82</v>
      </c>
      <c r="L111" s="10">
        <f>'30-05'!$K111+('30-05'!$J111/90)</f>
        <v>81.277777777777771</v>
      </c>
      <c r="M111" s="3"/>
      <c r="N111" s="9" t="s">
        <v>118</v>
      </c>
      <c r="O111" s="9"/>
      <c r="P111" s="6">
        <v>2995</v>
      </c>
      <c r="Q111" s="9"/>
      <c r="R111" s="9"/>
      <c r="S111" s="17">
        <v>13230</v>
      </c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850</v>
      </c>
      <c r="J112" s="8">
        <v>-320</v>
      </c>
      <c r="K112" s="9">
        <v>10</v>
      </c>
      <c r="L112" s="10">
        <f>'30-05'!$K112+('30-05'!$J112/90)</f>
        <v>6.4444444444444446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600</v>
      </c>
      <c r="K113" s="9">
        <v>10</v>
      </c>
      <c r="L113" s="10">
        <f>'30-05'!$K113+('30-05'!$J113/90)</f>
        <v>16.666666666666668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-630</v>
      </c>
      <c r="K114" s="9">
        <v>20</v>
      </c>
      <c r="L114" s="10">
        <f>'30-05'!$K114+('30-05'!$J114/90)</f>
        <v>13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1720</v>
      </c>
      <c r="J115" s="8">
        <v>-100</v>
      </c>
      <c r="K115" s="9">
        <v>70</v>
      </c>
      <c r="L115" s="10">
        <f>'30-05'!$K115+('30-05'!$J115/90)</f>
        <v>68.888888888888886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1721</v>
      </c>
      <c r="J116" s="8">
        <v>400</v>
      </c>
      <c r="K116" s="9">
        <v>65</v>
      </c>
      <c r="L116" s="10">
        <f>'30-05'!$K116+('30-05'!$J116/90)</f>
        <v>69.444444444444443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130</v>
      </c>
      <c r="K117" s="9"/>
      <c r="L117" s="10">
        <f>'30-05'!$K117+('30-05'!$J117/90)</f>
        <v>1.4444444444444444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60</v>
      </c>
      <c r="L118" s="10">
        <f>'30-05'!$K118+('30-05'!$J118/90)</f>
        <v>60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-135</v>
      </c>
      <c r="K119" s="9">
        <v>15</v>
      </c>
      <c r="L119" s="10">
        <f>'30-05'!$K119+('30-05'!$J119/90)</f>
        <v>13.5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200</v>
      </c>
      <c r="K120" s="9"/>
      <c r="L120" s="10">
        <f>'30-05'!$K120+('30-05'!$J120/90)</f>
        <v>2.2222222222222223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40</v>
      </c>
      <c r="I121" s="2"/>
      <c r="J121" s="8"/>
      <c r="K121" s="9">
        <v>-50</v>
      </c>
      <c r="L121" s="10">
        <f>'30-05'!$K121+('30-05'!$J121/90)</f>
        <v>-50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 t="s">
        <v>57</v>
      </c>
      <c r="J122" s="8">
        <v>300</v>
      </c>
      <c r="K122" s="9">
        <v>10</v>
      </c>
      <c r="L122" s="10">
        <f>'30-05'!$K122+('30-05'!$J122/90)</f>
        <v>13.333333333333334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2" t="s">
        <v>1723</v>
      </c>
      <c r="J123" s="8">
        <v>-300</v>
      </c>
      <c r="K123" s="9">
        <v>-10</v>
      </c>
      <c r="L123" s="10">
        <f>'30-05'!$K123+('30-05'!$J123/90)</f>
        <v>-13.333333333333334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95</v>
      </c>
      <c r="J124" s="8">
        <v>-10000</v>
      </c>
      <c r="K124" s="9">
        <v>-1400</v>
      </c>
      <c r="L124" s="10">
        <f>'30-05'!$K124+('30-05'!$J124/90)</f>
        <v>-1511.1111111111111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75</v>
      </c>
      <c r="K125" s="9"/>
      <c r="L125" s="10">
        <f>'30-05'!$K125+('30-05'!$J125/90)</f>
        <v>0.83333333333333337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1796</v>
      </c>
      <c r="I126" s="2" t="s">
        <v>1736</v>
      </c>
      <c r="J126" s="8"/>
      <c r="K126" s="9">
        <v>474</v>
      </c>
      <c r="L126" s="10">
        <f>'30-05'!$K126+('30-05'!$J126/90)</f>
        <v>474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1736</v>
      </c>
      <c r="J127" s="8"/>
      <c r="K127" s="9">
        <v>-474</v>
      </c>
      <c r="L127" s="10">
        <f>'30-05'!$K127+('30-05'!$J127/90)</f>
        <v>-474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57</v>
      </c>
      <c r="J128" s="8"/>
      <c r="K128" s="9">
        <v>4400</v>
      </c>
      <c r="L128" s="10">
        <f>'30-05'!$K128+('30-05'!$J128/90)</f>
        <v>4400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40" t="s">
        <v>1742</v>
      </c>
      <c r="J129" s="8"/>
      <c r="K129" s="9">
        <v>-4400</v>
      </c>
      <c r="L129" s="10">
        <f>'30-05'!$K129+('30-05'!$J129/90)</f>
        <v>-4400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57</v>
      </c>
      <c r="J130" s="8"/>
      <c r="K130" s="9">
        <v>450</v>
      </c>
      <c r="L130" s="10">
        <f>'30-05'!$K130+('30-05'!$J130/90)</f>
        <v>450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28</v>
      </c>
      <c r="I131" s="2" t="s">
        <v>1748</v>
      </c>
      <c r="J131" s="8"/>
      <c r="K131" s="9">
        <v>-450</v>
      </c>
      <c r="L131" s="10">
        <f>'30-05'!$K131+('30-05'!$J131/90)</f>
        <v>-450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57</v>
      </c>
      <c r="J132" s="8"/>
      <c r="K132" s="9">
        <v>200</v>
      </c>
      <c r="L132" s="10">
        <f>'30-05'!$K132+('30-05'!$J132/90)</f>
        <v>200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40" t="s">
        <v>176</v>
      </c>
      <c r="J133" s="8"/>
      <c r="K133" s="9">
        <v>-200</v>
      </c>
      <c r="L133" s="10">
        <f>'30-05'!$K133+('30-05'!$J133/90)</f>
        <v>-200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40" t="s">
        <v>1761</v>
      </c>
      <c r="J134" s="8"/>
      <c r="K134" s="9">
        <v>110</v>
      </c>
      <c r="L134" s="10">
        <f>'30-05'!$K134+('30-05'!$J134/90)</f>
        <v>110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28</v>
      </c>
      <c r="I135" s="2" t="s">
        <v>1760</v>
      </c>
      <c r="J135" s="8"/>
      <c r="K135" s="9">
        <v>-110</v>
      </c>
      <c r="L135" s="10">
        <f>'30-05'!$K135+('30-05'!$J135/90)</f>
        <v>-110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'30-05'!$K136+('30-05'!$J136/90)</f>
        <v>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'30-05'!$K137+('30-05'!$J137/90)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7" xr:uid="{810F1025-55F6-41C0-A91D-C426A7588AB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411-9F13-4EDC-866A-BFBF28C0A330}">
  <sheetPr codeName="Sheet54">
    <pageSetUpPr fitToPage="1"/>
  </sheetPr>
  <dimension ref="A1:Z138"/>
  <sheetViews>
    <sheetView rightToLeft="1" topLeftCell="A131" workbookViewId="0">
      <selection activeCell="B131" sqref="B13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-960</v>
      </c>
      <c r="K1" s="3">
        <f t="shared" si="0"/>
        <v>175</v>
      </c>
      <c r="L1" s="3">
        <f t="shared" si="0"/>
        <v>164.33333333333334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67</v>
      </c>
      <c r="J3" s="8">
        <v>-50</v>
      </c>
      <c r="K3" s="9">
        <v>5</v>
      </c>
      <c r="L3" s="10">
        <f t="shared" ref="L3:L18" si="1">K3+(J3/90)</f>
        <v>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421</v>
      </c>
      <c r="J4" s="8"/>
      <c r="K4" s="9">
        <v>-50</v>
      </c>
      <c r="L4" s="10">
        <f t="shared" si="1"/>
        <v>-50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437</v>
      </c>
      <c r="J5" s="8">
        <v>-300</v>
      </c>
      <c r="K5" s="9"/>
      <c r="L5" s="10">
        <f t="shared" si="1"/>
        <v>-3.3333333333333335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1725</v>
      </c>
      <c r="J6" s="8"/>
      <c r="K6" s="9">
        <v>100</v>
      </c>
      <c r="L6" s="10">
        <f t="shared" si="1"/>
        <v>100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-90</v>
      </c>
      <c r="K7" s="9">
        <v>10</v>
      </c>
      <c r="L7" s="10">
        <f t="shared" si="1"/>
        <v>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81</v>
      </c>
      <c r="J8" s="8">
        <v>250</v>
      </c>
      <c r="K8" s="9"/>
      <c r="L8" s="10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1726</v>
      </c>
      <c r="J9" s="8"/>
      <c r="K9" s="9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1727</v>
      </c>
      <c r="J10" s="8"/>
      <c r="K10" s="9">
        <v>5</v>
      </c>
      <c r="L10" s="10">
        <f t="shared" si="1"/>
        <v>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1351</v>
      </c>
      <c r="J11" s="8">
        <v>-450</v>
      </c>
      <c r="K11" s="9">
        <v>80</v>
      </c>
      <c r="L11" s="10">
        <f t="shared" si="1"/>
        <v>75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-220</v>
      </c>
      <c r="K12" s="9">
        <v>20</v>
      </c>
      <c r="L12" s="10">
        <f t="shared" si="1"/>
        <v>17.555555555555557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28</v>
      </c>
      <c r="I13" s="40" t="s">
        <v>335</v>
      </c>
      <c r="J13" s="8">
        <v>-100</v>
      </c>
      <c r="K13" s="9"/>
      <c r="L13" s="10">
        <f t="shared" si="1"/>
        <v>-1.1111111111111112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1708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SUM('01-06'!$J$22:$J$138)</f>
        <v>-1775</v>
      </c>
      <c r="K20" s="3">
        <f>SUM('01-06'!$K$22:$K$138)</f>
        <v>190</v>
      </c>
      <c r="L20" s="3">
        <f>SUM('01-06'!$L$22:$L$138)</f>
        <v>170.27777777777823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1031</v>
      </c>
      <c r="J22" s="8">
        <v>-120</v>
      </c>
      <c r="K22" s="9">
        <v>10</v>
      </c>
      <c r="L22" s="10">
        <f>'01-06'!$K22+('01-06'!$J22/90)</f>
        <v>8.6666666666666661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9</v>
      </c>
      <c r="F23" s="16">
        <f t="shared" si="3"/>
        <v>90</v>
      </c>
      <c r="G23" s="7"/>
      <c r="H23" s="7" t="s">
        <v>6</v>
      </c>
      <c r="I23" s="2"/>
      <c r="J23" s="8">
        <v>400</v>
      </c>
      <c r="K23" s="9"/>
      <c r="L23" s="10">
        <f>'01-06'!$K23+('01-06'!$J23/90)</f>
        <v>4.4444444444444446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5</v>
      </c>
      <c r="S23" s="16">
        <f t="shared" si="5"/>
        <v>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164</v>
      </c>
      <c r="C24" s="14">
        <f t="shared" si="2"/>
        <v>1640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>
        <v>250</v>
      </c>
      <c r="K24" s="9"/>
      <c r="L24" s="10">
        <f>'01-06'!$K24+('01-06'!$J24/90)</f>
        <v>2.7777777777777777</v>
      </c>
      <c r="M24" s="3"/>
      <c r="N24" s="13">
        <v>10</v>
      </c>
      <c r="O24" s="1">
        <v>177</v>
      </c>
      <c r="P24" s="14">
        <f t="shared" si="4"/>
        <v>1770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4</v>
      </c>
      <c r="C25" s="14">
        <f t="shared" si="2"/>
        <v>80</v>
      </c>
      <c r="D25" s="15">
        <v>50</v>
      </c>
      <c r="E25" s="1">
        <v>8</v>
      </c>
      <c r="F25" s="16">
        <f t="shared" si="3"/>
        <v>400</v>
      </c>
      <c r="G25" s="7"/>
      <c r="H25" s="7" t="s">
        <v>6</v>
      </c>
      <c r="I25" s="2" t="s">
        <v>1728</v>
      </c>
      <c r="J25" s="8">
        <v>300</v>
      </c>
      <c r="K25" s="9"/>
      <c r="L25" s="10">
        <f>'01-06'!$K25+('01-06'!$J25/90)</f>
        <v>3.3333333333333335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20</v>
      </c>
      <c r="F26" s="16">
        <f t="shared" si="3"/>
        <v>2000</v>
      </c>
      <c r="G26" s="7"/>
      <c r="H26" s="7" t="s">
        <v>1796</v>
      </c>
      <c r="I26" s="40" t="s">
        <v>64</v>
      </c>
      <c r="J26" s="8"/>
      <c r="K26" s="9">
        <v>200</v>
      </c>
      <c r="L26" s="10">
        <f>'01-06'!$K26+('01-06'!$J26/90)</f>
        <v>200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33</v>
      </c>
      <c r="S26" s="16">
        <f t="shared" si="5"/>
        <v>3300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2490</v>
      </c>
      <c r="G27" s="7"/>
      <c r="H27" s="7" t="s">
        <v>6</v>
      </c>
      <c r="I27" s="40" t="s">
        <v>1729</v>
      </c>
      <c r="J27" s="8"/>
      <c r="K27" s="9">
        <v>40</v>
      </c>
      <c r="L27" s="10">
        <f>'01-06'!$K27+('01-06'!$J27/90)</f>
        <v>40</v>
      </c>
      <c r="M27" s="3"/>
      <c r="N27" s="13">
        <v>100</v>
      </c>
      <c r="O27" s="1">
        <v>23</v>
      </c>
      <c r="P27" s="14">
        <f t="shared" si="4"/>
        <v>2300</v>
      </c>
      <c r="Q27" s="12" t="s">
        <v>11</v>
      </c>
      <c r="R27" s="12"/>
      <c r="S27" s="17">
        <f>SUM(S22:S26)</f>
        <v>3355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1970</v>
      </c>
      <c r="D28" s="1"/>
      <c r="E28" s="1"/>
      <c r="F28" s="1"/>
      <c r="G28" s="1"/>
      <c r="H28" s="7" t="s">
        <v>40</v>
      </c>
      <c r="I28" s="40" t="s">
        <v>1730</v>
      </c>
      <c r="J28" s="8"/>
      <c r="K28" s="9">
        <v>12</v>
      </c>
      <c r="L28" s="10">
        <f>'01-06'!$K28+('01-06'!$J28/90)</f>
        <v>12</v>
      </c>
      <c r="M28" s="3"/>
      <c r="N28" s="12" t="s">
        <v>11</v>
      </c>
      <c r="O28" s="12"/>
      <c r="P28" s="6">
        <f>SUM(P22:P27)</f>
        <v>4760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1665</v>
      </c>
      <c r="G29" s="1"/>
      <c r="H29" s="7" t="s">
        <v>6</v>
      </c>
      <c r="I29" s="40" t="s">
        <v>95</v>
      </c>
      <c r="J29" s="8"/>
      <c r="K29" s="9">
        <v>200</v>
      </c>
      <c r="L29" s="10">
        <f>'01-06'!$K29+('01-06'!$J29/90)</f>
        <v>200</v>
      </c>
      <c r="M29" s="3"/>
      <c r="N29" s="1"/>
      <c r="O29" s="1"/>
      <c r="P29" s="18"/>
      <c r="Q29" s="237" t="s">
        <v>21</v>
      </c>
      <c r="R29" s="238"/>
      <c r="S29" s="17">
        <f>SUM('01-06'!$J$22:$J$138)</f>
        <v>-1775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86</v>
      </c>
      <c r="D30" s="1"/>
      <c r="E30" s="1"/>
      <c r="F30" s="8"/>
      <c r="G30" s="1"/>
      <c r="H30" s="7" t="s">
        <v>40</v>
      </c>
      <c r="I30" s="40" t="s">
        <v>95</v>
      </c>
      <c r="J30" s="8"/>
      <c r="K30" s="9">
        <v>-200</v>
      </c>
      <c r="L30" s="10">
        <f>'01-06'!$K30+('01-06'!$J30/90)</f>
        <v>-200</v>
      </c>
      <c r="M30" s="3"/>
      <c r="N30" s="237" t="s">
        <v>23</v>
      </c>
      <c r="O30" s="238"/>
      <c r="P30" s="6">
        <f>SUM('01-06'!$K$22:$K$138)</f>
        <v>190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/>
      <c r="L31" s="10">
        <f>'01-06'!$K31+('01-06'!$J31/90)</f>
        <v>1.1111111111111112</v>
      </c>
      <c r="M31" s="3"/>
      <c r="N31" s="1"/>
      <c r="O31" s="1"/>
      <c r="P31" s="18"/>
      <c r="Q31" s="12" t="s">
        <v>25</v>
      </c>
      <c r="R31" s="12"/>
      <c r="S31" s="17">
        <f>S27-S29-F27</f>
        <v>2640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957</v>
      </c>
      <c r="J32" s="8">
        <v>185</v>
      </c>
      <c r="K32" s="9">
        <v>5</v>
      </c>
      <c r="L32" s="10">
        <f>'01-06'!$K32+('01-06'!$J32/90)</f>
        <v>7.0555555555555554</v>
      </c>
      <c r="M32" s="3"/>
      <c r="N32" s="12" t="s">
        <v>25</v>
      </c>
      <c r="O32" s="12"/>
      <c r="P32" s="6">
        <f>P28-P30-C28</f>
        <v>2600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1731</v>
      </c>
      <c r="J33" s="8">
        <v>210</v>
      </c>
      <c r="K33" s="9"/>
      <c r="L33" s="10">
        <f>'01-06'!$K33+('01-06'!$J33/90)</f>
        <v>2.3333333333333335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9</v>
      </c>
      <c r="L34" s="10">
        <f>'01-06'!$K34+('01-06'!$J34/90)</f>
        <v>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1732</v>
      </c>
      <c r="J35" s="8"/>
      <c r="K35" s="9">
        <v>4</v>
      </c>
      <c r="L35" s="10">
        <f>'01-06'!$K35+('01-06'!$J35/90)</f>
        <v>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/>
      <c r="L36" s="10">
        <f>'01-06'!$K36+('01-06'!$J36/90)</f>
        <v>1.1111111111111112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-450</v>
      </c>
      <c r="K37" s="9">
        <v>20</v>
      </c>
      <c r="L37" s="10">
        <f>'01-06'!$K37+('01-06'!$J37/90)</f>
        <v>15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200</v>
      </c>
      <c r="K38" s="9"/>
      <c r="L38" s="10">
        <f>'01-06'!$K38+('01-06'!$J38/90)</f>
        <v>2.2222222222222223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-180</v>
      </c>
      <c r="K39" s="9">
        <v>110</v>
      </c>
      <c r="L39" s="10">
        <f>'01-06'!$K39+('01-06'!$J39/90)</f>
        <v>108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350</v>
      </c>
      <c r="K40" s="9"/>
      <c r="L40" s="10">
        <f>'01-06'!$K40+('01-06'!$J40/90)</f>
        <v>3.8888888888888888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-200</v>
      </c>
      <c r="K41" s="9">
        <v>10</v>
      </c>
      <c r="L41" s="10">
        <f>'01-06'!$K41+('01-06'!$J41/90)</f>
        <v>7.7777777777777777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-580</v>
      </c>
      <c r="K42" s="9">
        <v>10</v>
      </c>
      <c r="L42" s="10">
        <f>'01-06'!$K42+('01-06'!$J42/90)</f>
        <v>3.5555555555555554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984</v>
      </c>
      <c r="J43" s="8"/>
      <c r="K43" s="9">
        <v>140</v>
      </c>
      <c r="L43" s="10">
        <f>'01-06'!$K43+('01-06'!$J43/90)</f>
        <v>140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850</v>
      </c>
      <c r="J44" s="8">
        <v>-630</v>
      </c>
      <c r="K44" s="9">
        <v>10</v>
      </c>
      <c r="L44" s="10">
        <f>'01-06'!$K44+('01-06'!$J44/90)</f>
        <v>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200</v>
      </c>
      <c r="K45" s="9"/>
      <c r="L45" s="10">
        <f>'01-06'!$K45+('01-06'!$J45/90)</f>
        <v>2.2222222222222223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450</v>
      </c>
      <c r="K46" s="9"/>
      <c r="L46" s="10">
        <f>'01-06'!$K46+('01-06'!$J46/90)</f>
        <v>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200</v>
      </c>
      <c r="K47" s="9"/>
      <c r="L47" s="10">
        <f>'01-06'!$K47+('01-06'!$J47/90)</f>
        <v>2.2222222222222223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28</v>
      </c>
      <c r="I48" s="40" t="s">
        <v>335</v>
      </c>
      <c r="J48" s="8">
        <v>50</v>
      </c>
      <c r="K48" s="9"/>
      <c r="L48" s="10">
        <f>'01-06'!$K48+('01-06'!$J48/90)</f>
        <v>0.55555555555555558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232</v>
      </c>
      <c r="J49" s="8">
        <v>400</v>
      </c>
      <c r="K49" s="9"/>
      <c r="L49" s="10">
        <f>'01-06'!$K49+('01-06'!$J49/90)</f>
        <v>4.4444444444444446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161</v>
      </c>
      <c r="J50" s="8">
        <v>1350</v>
      </c>
      <c r="K50" s="9">
        <v>10</v>
      </c>
      <c r="L50" s="10">
        <f>'01-06'!$K50+('01-06'!$J50/90)</f>
        <v>25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28</v>
      </c>
      <c r="I51" s="40" t="s">
        <v>43</v>
      </c>
      <c r="J51" s="8"/>
      <c r="K51" s="9">
        <v>-20</v>
      </c>
      <c r="L51" s="10">
        <f>'01-06'!$K51+('01-06'!$J51/90)</f>
        <v>-20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70</v>
      </c>
      <c r="K52" s="9"/>
      <c r="L52" s="10">
        <f>'01-06'!$K52+('01-06'!$J52/90)</f>
        <v>0.77777777777777779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800</v>
      </c>
      <c r="K53" s="9"/>
      <c r="L53" s="10">
        <f>'01-06'!$K53+('01-06'!$J53/90)</f>
        <v>8.8888888888888893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300</v>
      </c>
      <c r="K54" s="9"/>
      <c r="L54" s="10">
        <f>'01-06'!$K54+('01-06'!$J54/90)</f>
        <v>3.3333333333333335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-360</v>
      </c>
      <c r="K55" s="9">
        <v>20</v>
      </c>
      <c r="L55" s="10">
        <f>'01-06'!$K55+('01-06'!$J55/90)</f>
        <v>16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200</v>
      </c>
      <c r="K56" s="9"/>
      <c r="L56" s="10">
        <f>'01-06'!$K56+('01-06'!$J56/90)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50</v>
      </c>
      <c r="J57" s="8"/>
      <c r="K57" s="9">
        <v>7</v>
      </c>
      <c r="L57" s="10">
        <f>'01-06'!$K57+('01-06'!$J57/90)</f>
        <v>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1733</v>
      </c>
      <c r="J58" s="8"/>
      <c r="K58" s="9">
        <v>50</v>
      </c>
      <c r="L58" s="10">
        <f>'01-06'!$K58+('01-06'!$J58/90)</f>
        <v>50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407</v>
      </c>
      <c r="J59" s="8">
        <v>90</v>
      </c>
      <c r="K59" s="9">
        <v>80</v>
      </c>
      <c r="L59" s="10">
        <f>'01-06'!$K59+('01-06'!$J59/90)</f>
        <v>81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1734</v>
      </c>
      <c r="J60" s="8"/>
      <c r="K60" s="9">
        <v>40</v>
      </c>
      <c r="L60" s="10">
        <f>'01-06'!$K60+('01-06'!$J60/90)</f>
        <v>40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180</v>
      </c>
      <c r="K61" s="9"/>
      <c r="L61" s="10">
        <f>'01-06'!$K61+('01-06'!$J61/90)</f>
        <v>2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78</v>
      </c>
      <c r="L62" s="10">
        <f>'01-06'!$K62+('01-06'!$J62/90)</f>
        <v>78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350</v>
      </c>
      <c r="K63" s="9"/>
      <c r="L63" s="10">
        <f>'01-06'!$K63+('01-06'!$J63/90)</f>
        <v>3.8888888888888888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1704</v>
      </c>
      <c r="J64" s="8"/>
      <c r="K64" s="9">
        <v>8</v>
      </c>
      <c r="L64" s="10">
        <f>'01-06'!$K64+('01-06'!$J64/90)</f>
        <v>8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1600</v>
      </c>
      <c r="J65" s="35"/>
      <c r="K65" s="36">
        <v>-8</v>
      </c>
      <c r="L65" s="37">
        <f>'01-06'!$K65+('01-06'!$J65/90)</f>
        <v>-8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100</v>
      </c>
      <c r="K66" s="39">
        <v>10</v>
      </c>
      <c r="L66" s="37">
        <f>'01-06'!$K66+('01-06'!$J66/90)</f>
        <v>11.111111111111111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370</v>
      </c>
      <c r="K67" s="36"/>
      <c r="L67" s="37">
        <f>'01-06'!$K67+('01-06'!$J67/90)</f>
        <v>4.1111111111111107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5</v>
      </c>
      <c r="L68" s="37">
        <f>'01-06'!$K68+('01-06'!$J68/90)</f>
        <v>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8">
        <v>-130</v>
      </c>
      <c r="K69" s="36"/>
      <c r="L69" s="37">
        <f>'01-06'!$K69+('01-06'!$J69/90)</f>
        <v>-1.4444444444444444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-270</v>
      </c>
      <c r="K70" s="36"/>
      <c r="L70" s="37">
        <f>'01-06'!$K70+('01-06'!$J70/90)</f>
        <v>-3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6</v>
      </c>
      <c r="L71" s="10">
        <f>'01-06'!$K71+('01-06'!$J71/90)</f>
        <v>6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10</v>
      </c>
      <c r="L72" s="10">
        <f>'01-06'!$K72+('01-06'!$J72/90)</f>
        <v>10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-310</v>
      </c>
      <c r="K73" s="9"/>
      <c r="L73" s="10">
        <f>'01-06'!$K73+('01-06'!$J73/90)</f>
        <v>-3.4444444444444446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130</v>
      </c>
      <c r="L74" s="10">
        <f>'01-06'!$K74+('01-06'!$J74/90)</f>
        <v>130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100</v>
      </c>
      <c r="L75" s="10">
        <f>'01-06'!$K75+('01-06'!$J75/90)</f>
        <v>100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5</v>
      </c>
      <c r="L76" s="10">
        <f>'01-06'!$K76+('01-06'!$J76/90)</f>
        <v>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100</v>
      </c>
      <c r="K77" s="9"/>
      <c r="L77" s="10">
        <f>'01-06'!$K77+('01-06'!$J77/90)</f>
        <v>1.1111111111111112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30</v>
      </c>
      <c r="L78" s="10">
        <f>'01-06'!$K78+('01-06'!$J78/90)</f>
        <v>30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70</v>
      </c>
      <c r="L79" s="10">
        <f>'01-06'!$K79+('01-06'!$J79/90)</f>
        <v>70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6</v>
      </c>
      <c r="L80" s="10">
        <f>'01-06'!$K80+('01-06'!$J80/90)</f>
        <v>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200</v>
      </c>
      <c r="K81" s="9"/>
      <c r="L81" s="10">
        <f>'01-06'!$K81+('01-06'!$J81/90)</f>
        <v>2.2222222222222223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/>
      <c r="L82" s="10">
        <f>'01-06'!$K82+('01-06'!$J82/90)</f>
        <v>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/>
      <c r="L83" s="10">
        <f>'01-06'!$K83+('01-06'!$J83/90)</f>
        <v>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57</v>
      </c>
      <c r="J84" s="8">
        <v>2300</v>
      </c>
      <c r="K84" s="9"/>
      <c r="L84" s="10">
        <f>'01-06'!$K84+('01-06'!$J84/90)</f>
        <v>25.555555555555557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2" t="s">
        <v>648</v>
      </c>
      <c r="J85" s="8">
        <v>-2300</v>
      </c>
      <c r="K85" s="9"/>
      <c r="L85" s="10">
        <f>'01-06'!$K85+('01-06'!$J85/90)</f>
        <v>-25.555555555555557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1737</v>
      </c>
      <c r="J86" s="8"/>
      <c r="K86" s="9">
        <v>10</v>
      </c>
      <c r="L86" s="10">
        <f>'01-06'!$K86+('01-06'!$J86/90)</f>
        <v>10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1737</v>
      </c>
      <c r="J87" s="8"/>
      <c r="K87" s="9">
        <v>438</v>
      </c>
      <c r="L87" s="10">
        <f>'01-06'!$K87+('01-06'!$J87/90)</f>
        <v>438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-50</v>
      </c>
      <c r="K88" s="9">
        <v>10</v>
      </c>
      <c r="L88" s="10">
        <f>'01-06'!$K88+('01-06'!$J88/90)</f>
        <v>9.4444444444444446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123</v>
      </c>
      <c r="J89" s="8">
        <v>-310</v>
      </c>
      <c r="K89" s="9">
        <v>10</v>
      </c>
      <c r="L89" s="10">
        <f>'01-06'!$K89+('01-06'!$J89/90)</f>
        <v>6.5555555555555554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46</v>
      </c>
      <c r="J90" s="8">
        <v>-720</v>
      </c>
      <c r="K90" s="9">
        <v>20</v>
      </c>
      <c r="L90" s="10">
        <f>'01-06'!$K90+('01-06'!$J90/90)</f>
        <v>12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-400</v>
      </c>
      <c r="K91" s="9">
        <v>50</v>
      </c>
      <c r="L91" s="10">
        <f>'01-06'!$K91+('01-06'!$J91/90)</f>
        <v>45.555555555555557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270</v>
      </c>
      <c r="K92" s="9"/>
      <c r="L92" s="10">
        <f>'01-06'!$K92+('01-06'!$J92/90)</f>
        <v>3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454</v>
      </c>
      <c r="J93" s="8">
        <v>-180</v>
      </c>
      <c r="K93" s="9">
        <v>220</v>
      </c>
      <c r="L93" s="10">
        <f>'01-06'!$K93+('01-06'!$J93/90)</f>
        <v>218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1338</v>
      </c>
      <c r="J94" s="8"/>
      <c r="K94" s="9">
        <v>80</v>
      </c>
      <c r="L94" s="10">
        <f>'01-06'!$K94+('01-06'!$J94/90)</f>
        <v>80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680</v>
      </c>
      <c r="J95" s="8"/>
      <c r="K95" s="9">
        <v>30</v>
      </c>
      <c r="L95" s="10">
        <f>'01-06'!$K95+('01-06'!$J95/90)</f>
        <v>30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543</v>
      </c>
      <c r="J96" s="8">
        <v>-270</v>
      </c>
      <c r="K96" s="9">
        <v>10</v>
      </c>
      <c r="L96" s="10">
        <f>'01-06'!$K96+('01-06'!$J96/90)</f>
        <v>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10</v>
      </c>
      <c r="L97" s="10">
        <f>'01-06'!$K97+('01-06'!$J97/90)</f>
        <v>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658</v>
      </c>
      <c r="J98" s="8">
        <v>-600</v>
      </c>
      <c r="K98" s="9">
        <v>20</v>
      </c>
      <c r="L98" s="10">
        <f>'01-06'!$K98+('01-06'!$J98/90)</f>
        <v>13.333333333333332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1144</v>
      </c>
      <c r="J99" s="8"/>
      <c r="K99" s="9">
        <v>95</v>
      </c>
      <c r="L99" s="10">
        <f>'01-06'!$K99+('01-06'!$J99/90)</f>
        <v>95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-100</v>
      </c>
      <c r="K100" s="9">
        <v>10</v>
      </c>
      <c r="L100" s="10">
        <f>'01-06'!$K100+('01-06'!$J100/90)</f>
        <v>8.8888888888888893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1144</v>
      </c>
      <c r="J101" s="8">
        <v>-380</v>
      </c>
      <c r="K101" s="9"/>
      <c r="L101" s="10">
        <f>'01-06'!$K101+('01-06'!$J101/90)</f>
        <v>-4.2222222222222223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1101</v>
      </c>
      <c r="J102" s="8">
        <v>450</v>
      </c>
      <c r="K102" s="9"/>
      <c r="L102" s="10">
        <f>'01-06'!$K102+('01-06'!$J102/90)</f>
        <v>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2</v>
      </c>
      <c r="L103" s="10">
        <f>'01-06'!$K103+('01-06'!$J103/90)</f>
        <v>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1738</v>
      </c>
      <c r="J104" s="8"/>
      <c r="K104" s="9">
        <v>350</v>
      </c>
      <c r="L104" s="10">
        <f>'01-06'!$K104+('01-06'!$J104/90)</f>
        <v>350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164</v>
      </c>
      <c r="J105" s="8">
        <v>-100</v>
      </c>
      <c r="K105" s="9">
        <v>48</v>
      </c>
      <c r="L105" s="10">
        <f>'01-06'!$K105+('01-06'!$J105/90)</f>
        <v>46.888888888888886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214</v>
      </c>
      <c r="J106" s="8">
        <v>-150</v>
      </c>
      <c r="K106" s="9">
        <v>10</v>
      </c>
      <c r="L106" s="10">
        <f>'01-06'!$K106+('01-06'!$J106/90)</f>
        <v>8.3333333333333339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-270</v>
      </c>
      <c r="K107" s="9">
        <v>10</v>
      </c>
      <c r="L107" s="10">
        <f>'01-06'!$K107+('01-06'!$J107/90)</f>
        <v>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/>
      <c r="J108" s="8">
        <v>-100</v>
      </c>
      <c r="K108" s="9">
        <v>125</v>
      </c>
      <c r="L108" s="10">
        <f>'01-06'!$K108+('01-06'!$J108/90)</f>
        <v>123.88888888888889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-310</v>
      </c>
      <c r="K109" s="9">
        <v>20</v>
      </c>
      <c r="L109" s="10">
        <f>'01-06'!$K109+('01-06'!$J109/90)</f>
        <v>16.555555555555557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56</v>
      </c>
      <c r="J110" s="8">
        <v>80</v>
      </c>
      <c r="K110" s="9">
        <v>-5</v>
      </c>
      <c r="L110" s="10">
        <f>'01-06'!$K110+('01-06'!$J110/90)</f>
        <v>-4.1111111111111107</v>
      </c>
      <c r="M110" s="3"/>
      <c r="N110" s="45" t="s">
        <v>118</v>
      </c>
      <c r="O110" s="9"/>
      <c r="P110" s="6">
        <v>4760</v>
      </c>
      <c r="Q110" s="9"/>
      <c r="R110" s="9"/>
      <c r="S110" s="17">
        <v>3355</v>
      </c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119</v>
      </c>
      <c r="J111" s="8"/>
      <c r="K111" s="9">
        <v>461</v>
      </c>
      <c r="L111" s="10">
        <f>'01-06'!$K111+('01-06'!$J111/90)</f>
        <v>461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28</v>
      </c>
      <c r="I112" s="40" t="s">
        <v>1739</v>
      </c>
      <c r="J112" s="8"/>
      <c r="K112" s="9">
        <v>-250</v>
      </c>
      <c r="L112" s="10">
        <f>'01-06'!$K112+('01-06'!$J112/90)</f>
        <v>-250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608</v>
      </c>
      <c r="J113" s="8"/>
      <c r="K113" s="9">
        <v>30</v>
      </c>
      <c r="L113" s="10">
        <f>'01-06'!$K113+('01-06'!$J113/90)</f>
        <v>30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10</v>
      </c>
      <c r="L114" s="10">
        <f>'01-06'!$K114+('01-06'!$J114/90)</f>
        <v>10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-800</v>
      </c>
      <c r="K115" s="9"/>
      <c r="L115" s="10">
        <f>'01-06'!$K115+('01-06'!$J115/90)</f>
        <v>-8.8888888888888893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1741</v>
      </c>
      <c r="J116" s="8"/>
      <c r="K116" s="9">
        <v>4</v>
      </c>
      <c r="L116" s="10">
        <f>'01-06'!$K116+('01-06'!$J116/90)</f>
        <v>4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20</v>
      </c>
      <c r="L117" s="10">
        <f>'01-06'!$K117+('01-06'!$J117/90)</f>
        <v>20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-200</v>
      </c>
      <c r="K118" s="9"/>
      <c r="L118" s="10">
        <f>'01-06'!$K118+('01-06'!$J118/90)</f>
        <v>-2.2222222222222223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10</v>
      </c>
      <c r="L119" s="10">
        <f>'01-06'!$K119+('01-06'!$J119/90)</f>
        <v>10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-400</v>
      </c>
      <c r="K120" s="9"/>
      <c r="L120" s="10">
        <f>'01-06'!$K120+('01-06'!$J120/90)</f>
        <v>-4.4444444444444446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1719</v>
      </c>
      <c r="J121" s="8">
        <v>-250</v>
      </c>
      <c r="K121" s="9">
        <v>-10</v>
      </c>
      <c r="L121" s="10">
        <f>'01-06'!$K121+('01-06'!$J121/90)</f>
        <v>-12.777777777777779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1740</v>
      </c>
      <c r="J122" s="8">
        <v>540</v>
      </c>
      <c r="K122" s="9">
        <v>130</v>
      </c>
      <c r="L122" s="10">
        <f>'01-06'!$K122+('01-06'!$J122/90)</f>
        <v>136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1719</v>
      </c>
      <c r="J123" s="8">
        <v>-410</v>
      </c>
      <c r="K123" s="9"/>
      <c r="L123" s="10">
        <f>'01-06'!$K123+('01-06'!$J123/90)</f>
        <v>-4.5555555555555554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776</v>
      </c>
      <c r="J124" s="8">
        <v>270</v>
      </c>
      <c r="K124" s="9">
        <v>25</v>
      </c>
      <c r="L124" s="10">
        <f>'01-06'!$K124+('01-06'!$J124/90)</f>
        <v>28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120</v>
      </c>
      <c r="K125" s="9"/>
      <c r="L125" s="10">
        <f>'01-06'!$K125+('01-06'!$J125/90)</f>
        <v>1.3333333333333333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399</v>
      </c>
      <c r="J126" s="8"/>
      <c r="K126" s="9">
        <v>15</v>
      </c>
      <c r="L126" s="10">
        <f>'01-06'!$K126+('01-06'!$J126/90)</f>
        <v>15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-140</v>
      </c>
      <c r="K127" s="9">
        <v>5</v>
      </c>
      <c r="L127" s="10">
        <f>'01-06'!$K127+('01-06'!$J127/90)</f>
        <v>3.4444444444444446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-200</v>
      </c>
      <c r="K128" s="9">
        <v>5</v>
      </c>
      <c r="L128" s="10">
        <f>'01-06'!$K128+('01-06'!$J128/90)</f>
        <v>2.7777777777777777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957</v>
      </c>
      <c r="J129" s="8"/>
      <c r="K129" s="9">
        <v>50</v>
      </c>
      <c r="L129" s="10">
        <f>'01-06'!$K129+('01-06'!$J129/90)</f>
        <v>50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209</v>
      </c>
      <c r="J130" s="8">
        <v>100</v>
      </c>
      <c r="K130" s="9"/>
      <c r="L130" s="10">
        <f>'01-06'!$K130+('01-06'!$J130/90)</f>
        <v>1.1111111111111112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658</v>
      </c>
      <c r="J131" s="8">
        <v>360</v>
      </c>
      <c r="K131" s="9"/>
      <c r="L131" s="10">
        <f>'01-06'!$K131+('01-06'!$J131/90)</f>
        <v>4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881</v>
      </c>
      <c r="J132" s="8">
        <v>300</v>
      </c>
      <c r="K132" s="9">
        <v>275</v>
      </c>
      <c r="L132" s="10">
        <f>'01-06'!$K132+('01-06'!$J132/90)</f>
        <v>278.33333333333331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/>
      <c r="J133" s="8">
        <v>-2000</v>
      </c>
      <c r="K133" s="9">
        <v>-3400</v>
      </c>
      <c r="L133" s="10">
        <f>'01-06'!$K133+('01-06'!$J133/90)</f>
        <v>-3422.2222222222222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40</v>
      </c>
      <c r="L134" s="10">
        <f>'01-06'!$K134+('01-06'!$J134/90)</f>
        <v>40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70</v>
      </c>
      <c r="K135" s="9"/>
      <c r="L135" s="10">
        <f>'01-06'!$K135+('01-06'!$J135/90)</f>
        <v>0.77777777777777779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/>
      <c r="J136" s="8"/>
      <c r="K136" s="9">
        <v>-20</v>
      </c>
      <c r="L136" s="10">
        <f>'01-06'!$K136+('01-06'!$J136/90)</f>
        <v>-20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'01-06'!$K137+('01-06'!$J137/90)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'01-06'!$K138+('01-06'!$J138/90)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8" xr:uid="{53F3AAA4-0ECD-4A3E-88AD-5AEC74A7067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FD11-78CA-4133-86C1-7ECDC10B9D3F}">
  <sheetPr codeName="Sheet55">
    <pageSetUpPr fitToPage="1"/>
  </sheetPr>
  <dimension ref="A1:Z152"/>
  <sheetViews>
    <sheetView rightToLeft="1" topLeftCell="A124" workbookViewId="0">
      <selection activeCell="J137" sqref="J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790</v>
      </c>
      <c r="K1" s="3">
        <f t="shared" si="0"/>
        <v>36</v>
      </c>
      <c r="L1" s="3">
        <f t="shared" si="0"/>
        <v>44.777777777777771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1744</v>
      </c>
      <c r="J3" s="8"/>
      <c r="K3" s="9">
        <v>10</v>
      </c>
      <c r="L3" s="10">
        <f t="shared" ref="L3:L18" si="1">K3+(J3/90)</f>
        <v>10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123</v>
      </c>
      <c r="J4" s="8">
        <v>-50</v>
      </c>
      <c r="K4" s="9">
        <v>5</v>
      </c>
      <c r="L4" s="10">
        <f t="shared" si="1"/>
        <v>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1745</v>
      </c>
      <c r="J5" s="8">
        <v>-50</v>
      </c>
      <c r="K5" s="9">
        <v>20</v>
      </c>
      <c r="L5" s="10">
        <f t="shared" si="1"/>
        <v>19.444444444444443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850</v>
      </c>
      <c r="J6" s="8">
        <v>450</v>
      </c>
      <c r="K6" s="9">
        <v>10</v>
      </c>
      <c r="L6" s="10">
        <f t="shared" si="1"/>
        <v>15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56</v>
      </c>
      <c r="J7" s="8">
        <v>440</v>
      </c>
      <c r="K7" s="9">
        <v>-9</v>
      </c>
      <c r="L7" s="10">
        <f t="shared" si="1"/>
        <v>-4.1111111111111107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40</v>
      </c>
      <c r="I8" s="2" t="s">
        <v>57</v>
      </c>
      <c r="J8" s="8">
        <v>300</v>
      </c>
      <c r="K8" s="9"/>
      <c r="L8" s="10">
        <f t="shared" si="1"/>
        <v>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437</v>
      </c>
      <c r="J9" s="8">
        <v>-300</v>
      </c>
      <c r="K9" s="9"/>
      <c r="L9" s="10">
        <f t="shared" si="1"/>
        <v>-3.3333333333333335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1724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SUM('02-06'!$J$22:$J$152)</f>
        <v>645</v>
      </c>
      <c r="K20" s="3">
        <f>SUM('02-06'!$K$22:$K$152)</f>
        <v>-60</v>
      </c>
      <c r="L20" s="3">
        <f>SUM('02-06'!$L$22:$L$152)</f>
        <v>-52.833333333333684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 t="s">
        <v>1746</v>
      </c>
      <c r="J22" s="8">
        <v>200</v>
      </c>
      <c r="K22" s="9">
        <v>60</v>
      </c>
      <c r="L22" s="10">
        <f>'02-06'!$K22+('02-06'!$J22/90)</f>
        <v>62.222222222222221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20</v>
      </c>
      <c r="S22" s="16">
        <f t="shared" ref="S22:S26" si="5">Q22*R22</f>
        <v>100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/>
      <c r="F23" s="16">
        <f t="shared" si="3"/>
        <v>0</v>
      </c>
      <c r="G23" s="7"/>
      <c r="H23" s="7" t="s">
        <v>6</v>
      </c>
      <c r="I23" s="2"/>
      <c r="J23" s="8">
        <v>85</v>
      </c>
      <c r="K23" s="9"/>
      <c r="L23" s="10">
        <f>'02-06'!$K23+('02-06'!$J23/90)</f>
        <v>0.94444444444444442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42</v>
      </c>
      <c r="S23" s="16">
        <f t="shared" si="5"/>
        <v>420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178</v>
      </c>
      <c r="C24" s="14">
        <f t="shared" si="2"/>
        <v>1780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>
        <v>450</v>
      </c>
      <c r="K24" s="9"/>
      <c r="L24" s="10">
        <f>'02-06'!$K24+('02-06'!$J24/90)</f>
        <v>5</v>
      </c>
      <c r="M24" s="3"/>
      <c r="N24" s="13">
        <v>10</v>
      </c>
      <c r="O24" s="1">
        <v>184</v>
      </c>
      <c r="P24" s="14">
        <f t="shared" si="4"/>
        <v>1840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267</v>
      </c>
      <c r="J25" s="8"/>
      <c r="K25" s="9">
        <v>35</v>
      </c>
      <c r="L25" s="10">
        <f>'02-06'!$K25+('02-06'!$J25/90)</f>
        <v>35</v>
      </c>
      <c r="M25" s="3"/>
      <c r="N25" s="13">
        <v>20</v>
      </c>
      <c r="O25" s="1">
        <v>14</v>
      </c>
      <c r="P25" s="14">
        <f t="shared" si="4"/>
        <v>280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15</v>
      </c>
      <c r="F26" s="16">
        <f t="shared" si="3"/>
        <v>1500</v>
      </c>
      <c r="G26" s="7"/>
      <c r="H26" s="7" t="s">
        <v>6</v>
      </c>
      <c r="I26" s="2"/>
      <c r="J26" s="8">
        <v>-65</v>
      </c>
      <c r="K26" s="9">
        <v>5</v>
      </c>
      <c r="L26" s="10">
        <f>'02-06'!$K26+('02-06'!$J26/90)</f>
        <v>4.2777777777777777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10</v>
      </c>
      <c r="S26" s="16">
        <f t="shared" si="5"/>
        <v>1000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1505</v>
      </c>
      <c r="G27" s="7"/>
      <c r="H27" s="7" t="s">
        <v>6</v>
      </c>
      <c r="I27" s="2" t="s">
        <v>1747</v>
      </c>
      <c r="J27" s="8"/>
      <c r="K27" s="9">
        <v>35</v>
      </c>
      <c r="L27" s="10">
        <f>'02-06'!$K27+('02-06'!$J27/90)</f>
        <v>35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2150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2196</v>
      </c>
      <c r="D28" s="1"/>
      <c r="E28" s="1"/>
      <c r="F28" s="1"/>
      <c r="G28" s="1"/>
      <c r="H28" s="7" t="s">
        <v>6</v>
      </c>
      <c r="I28" s="2"/>
      <c r="J28" s="8">
        <v>-250</v>
      </c>
      <c r="K28" s="9">
        <v>5</v>
      </c>
      <c r="L28" s="10">
        <f>'02-06'!$K28+('02-06'!$J28/90)</f>
        <v>2.2222222222222223</v>
      </c>
      <c r="M28" s="3"/>
      <c r="N28" s="12" t="s">
        <v>11</v>
      </c>
      <c r="O28" s="12"/>
      <c r="P28" s="6">
        <f>SUM(P22:P27)</f>
        <v>2136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-985</v>
      </c>
      <c r="G29" s="1"/>
      <c r="H29" s="7" t="s">
        <v>6</v>
      </c>
      <c r="I29" s="40"/>
      <c r="J29" s="8"/>
      <c r="K29" s="9">
        <v>10</v>
      </c>
      <c r="L29" s="10">
        <f>'02-06'!$K29+('02-06'!$J29/90)</f>
        <v>10</v>
      </c>
      <c r="M29" s="3"/>
      <c r="N29" s="1"/>
      <c r="O29" s="1"/>
      <c r="P29" s="18"/>
      <c r="Q29" s="237" t="s">
        <v>21</v>
      </c>
      <c r="R29" s="238"/>
      <c r="S29" s="17">
        <f>SUM('02-06'!$J$22:$J$152)</f>
        <v>645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226</v>
      </c>
      <c r="D30" s="1"/>
      <c r="E30" s="1"/>
      <c r="F30" s="8"/>
      <c r="G30" s="1"/>
      <c r="H30" s="7" t="s">
        <v>6</v>
      </c>
      <c r="I30" s="2"/>
      <c r="J30" s="8">
        <v>20</v>
      </c>
      <c r="K30" s="9"/>
      <c r="L30" s="10">
        <f>'02-06'!$K30+('02-06'!$J30/90)</f>
        <v>0.22222222222222221</v>
      </c>
      <c r="M30" s="3"/>
      <c r="N30" s="237" t="s">
        <v>23</v>
      </c>
      <c r="O30" s="238"/>
      <c r="P30" s="6">
        <f>SUM('02-06'!$K$22:$K$152)</f>
        <v>-60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-225</v>
      </c>
      <c r="K31" s="9">
        <v>10</v>
      </c>
      <c r="L31" s="10">
        <f>'02-06'!$K31+('02-06'!$J31/90)</f>
        <v>7.5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57</v>
      </c>
      <c r="J32" s="8">
        <v>300</v>
      </c>
      <c r="K32" s="9"/>
      <c r="L32" s="10">
        <f>'02-06'!$K32+('02-06'!$J32/90)</f>
        <v>3.3333333333333335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0" t="s">
        <v>1749</v>
      </c>
      <c r="J33" s="8">
        <v>-300</v>
      </c>
      <c r="K33" s="9"/>
      <c r="L33" s="10">
        <f>'02-06'!$K33+('02-06'!$J33/90)</f>
        <v>-3.3333333333333335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366</v>
      </c>
      <c r="J34" s="8"/>
      <c r="K34" s="9">
        <v>100</v>
      </c>
      <c r="L34" s="10">
        <f>'02-06'!$K34+('02-06'!$J34/90)</f>
        <v>100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200</v>
      </c>
      <c r="K35" s="9"/>
      <c r="L35" s="10">
        <f>'02-06'!$K35+('02-06'!$J35/90)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1750</v>
      </c>
      <c r="J36" s="8"/>
      <c r="K36" s="9">
        <v>185</v>
      </c>
      <c r="L36" s="10">
        <f>'02-06'!$K36+('02-06'!$J36/90)</f>
        <v>185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244</v>
      </c>
      <c r="J37" s="8">
        <v>90</v>
      </c>
      <c r="K37" s="9"/>
      <c r="L37" s="10">
        <f>'02-06'!$K37+('02-06'!$J37/90)</f>
        <v>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-630</v>
      </c>
      <c r="K38" s="9">
        <v>20</v>
      </c>
      <c r="L38" s="10">
        <f>'02-06'!$K38+('02-06'!$J38/90)</f>
        <v>13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214</v>
      </c>
      <c r="J39" s="8">
        <v>180</v>
      </c>
      <c r="K39" s="9">
        <v>10</v>
      </c>
      <c r="L39" s="10">
        <f>'02-06'!$K39+('02-06'!$J39/90)</f>
        <v>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250</v>
      </c>
      <c r="K40" s="9"/>
      <c r="L40" s="10">
        <f>'02-06'!$K40+('02-06'!$J40/90)</f>
        <v>2.7777777777777777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300</v>
      </c>
      <c r="K41" s="9"/>
      <c r="L41" s="10">
        <f>'02-06'!$K41+('02-06'!$J41/90)</f>
        <v>3.3333333333333335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73</v>
      </c>
      <c r="J42" s="8">
        <v>125</v>
      </c>
      <c r="K42" s="9"/>
      <c r="L42" s="10">
        <f>'02-06'!$K42+('02-06'!$J42/90)</f>
        <v>1.3888888888888888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1751</v>
      </c>
      <c r="J43" s="8">
        <v>100</v>
      </c>
      <c r="K43" s="9"/>
      <c r="L43" s="10">
        <f>'02-06'!$K43+('02-06'!$J43/90)</f>
        <v>1.1111111111111112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1752</v>
      </c>
      <c r="J44" s="8"/>
      <c r="K44" s="9">
        <v>11</v>
      </c>
      <c r="L44" s="10">
        <f>'02-06'!$K44+('02-06'!$J44/90)</f>
        <v>11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270</v>
      </c>
      <c r="K45" s="9"/>
      <c r="L45" s="10">
        <f>'02-06'!$K45+('02-06'!$J45/90)</f>
        <v>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225</v>
      </c>
      <c r="K46" s="9"/>
      <c r="L46" s="10">
        <f>'02-06'!$K46+('02-06'!$J46/90)</f>
        <v>2.5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-210</v>
      </c>
      <c r="K47" s="9">
        <v>10</v>
      </c>
      <c r="L47" s="10">
        <f>'02-06'!$K47+('02-06'!$J47/90)</f>
        <v>7.6666666666666661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43" t="s">
        <v>28</v>
      </c>
      <c r="I48" s="40" t="s">
        <v>1753</v>
      </c>
      <c r="J48" s="8">
        <v>-10</v>
      </c>
      <c r="K48" s="9">
        <v>-55</v>
      </c>
      <c r="L48" s="10">
        <f>'02-06'!$K48+('02-06'!$J48/90)</f>
        <v>-55.111111111111114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1754</v>
      </c>
      <c r="J49" s="8"/>
      <c r="K49" s="9">
        <v>230</v>
      </c>
      <c r="L49" s="10">
        <f>'02-06'!$K49+('02-06'!$J49/90)</f>
        <v>230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-110</v>
      </c>
      <c r="K50" s="9">
        <v>40</v>
      </c>
      <c r="L50" s="10">
        <f>'02-06'!$K50+('02-06'!$J50/90)</f>
        <v>38.777777777777779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-100</v>
      </c>
      <c r="K51" s="9">
        <v>5</v>
      </c>
      <c r="L51" s="10">
        <f>'02-06'!$K51+('02-06'!$J51/90)</f>
        <v>3.8888888888888888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1755</v>
      </c>
      <c r="J52" s="8"/>
      <c r="K52" s="9">
        <v>-5</v>
      </c>
      <c r="L52" s="10">
        <f>'02-06'!$K52+('02-06'!$J52/90)</f>
        <v>-5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843</v>
      </c>
      <c r="J53" s="8"/>
      <c r="K53" s="9">
        <v>30</v>
      </c>
      <c r="L53" s="10">
        <f>'02-06'!$K53+('02-06'!$J53/90)</f>
        <v>30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776</v>
      </c>
      <c r="J54" s="8">
        <v>-230</v>
      </c>
      <c r="K54" s="9">
        <v>50</v>
      </c>
      <c r="L54" s="10">
        <f>'02-06'!$K54+('02-06'!$J54/90)</f>
        <v>47.444444444444443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60</v>
      </c>
      <c r="K55" s="9"/>
      <c r="L55" s="10">
        <f>'02-06'!$K55+('02-06'!$J55/90)</f>
        <v>0.66666666666666663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-50</v>
      </c>
      <c r="K56" s="9">
        <v>5</v>
      </c>
      <c r="L56" s="10">
        <f>'02-06'!$K56+('02-06'!$J56/90)</f>
        <v>4.4444444444444446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430</v>
      </c>
      <c r="J57" s="8">
        <v>-100</v>
      </c>
      <c r="K57" s="9">
        <v>5</v>
      </c>
      <c r="L57" s="10">
        <f>'02-06'!$K57+('02-06'!$J57/90)</f>
        <v>3.8888888888888888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130</v>
      </c>
      <c r="K58" s="9"/>
      <c r="L58" s="10">
        <f>'02-06'!$K58+('02-06'!$J58/90)</f>
        <v>1.4444444444444444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1756</v>
      </c>
      <c r="J59" s="8">
        <v>70</v>
      </c>
      <c r="K59" s="9">
        <v>10</v>
      </c>
      <c r="L59" s="10">
        <f>'02-06'!$K59+('02-06'!$J59/90)</f>
        <v>10.777777777777779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513</v>
      </c>
      <c r="J60" s="8">
        <v>-225</v>
      </c>
      <c r="K60" s="9">
        <v>5</v>
      </c>
      <c r="L60" s="10">
        <f>'02-06'!$K60+('02-06'!$J60/90)</f>
        <v>2.5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1365</v>
      </c>
      <c r="J61" s="8"/>
      <c r="K61" s="9">
        <v>4</v>
      </c>
      <c r="L61" s="10">
        <f>'02-06'!$K61+('02-06'!$J61/90)</f>
        <v>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-700</v>
      </c>
      <c r="K62" s="9">
        <v>10</v>
      </c>
      <c r="L62" s="10">
        <f>'02-06'!$K62+('02-06'!$J62/90)</f>
        <v>2.2222222222222223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-180</v>
      </c>
      <c r="K63" s="9">
        <v>50</v>
      </c>
      <c r="L63" s="10">
        <f>'02-06'!$K63+('02-06'!$J63/90)</f>
        <v>48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1757</v>
      </c>
      <c r="J64" s="8"/>
      <c r="K64" s="9">
        <v>100</v>
      </c>
      <c r="L64" s="10">
        <f>'02-06'!$K64+('02-06'!$J64/90)</f>
        <v>100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180</v>
      </c>
      <c r="K65" s="36"/>
      <c r="L65" s="37">
        <f>'02-06'!$K65+('02-06'!$J65/90)</f>
        <v>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400</v>
      </c>
      <c r="K66" s="39"/>
      <c r="L66" s="37">
        <f>'02-06'!$K66+('02-06'!$J66/90)</f>
        <v>4.4444444444444446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1509</v>
      </c>
      <c r="J67" s="35"/>
      <c r="K67" s="36">
        <v>-585</v>
      </c>
      <c r="L67" s="37">
        <f>'02-06'!$K67+('02-06'!$J67/90)</f>
        <v>-585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-450</v>
      </c>
      <c r="K68" s="39">
        <v>10</v>
      </c>
      <c r="L68" s="37">
        <f>'02-06'!$K68+('02-06'!$J68/90)</f>
        <v>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-300</v>
      </c>
      <c r="K69" s="36">
        <v>5</v>
      </c>
      <c r="L69" s="37">
        <f>'02-06'!$K69+('02-06'!$J69/90)</f>
        <v>1.6666666666666665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1758</v>
      </c>
      <c r="J70" s="35"/>
      <c r="K70" s="36">
        <v>-200</v>
      </c>
      <c r="L70" s="37">
        <f>'02-06'!$K70+('02-06'!$J70/90)</f>
        <v>-200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250</v>
      </c>
      <c r="K71" s="9"/>
      <c r="L71" s="10">
        <f>'02-06'!$K71+('02-06'!$J71/90)</f>
        <v>2.7777777777777777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57</v>
      </c>
      <c r="J72" s="8">
        <v>50</v>
      </c>
      <c r="K72" s="9"/>
      <c r="L72" s="10">
        <f>'02-06'!$K72+('02-06'!$J72/90)</f>
        <v>0.55555555555555558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210</v>
      </c>
      <c r="L73" s="10">
        <f>'02-06'!$K73+('02-06'!$J73/90)</f>
        <v>210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20</v>
      </c>
      <c r="L74" s="10">
        <f>'02-06'!$K74+('02-06'!$J74/90)</f>
        <v>20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50</v>
      </c>
      <c r="K75" s="9"/>
      <c r="L75" s="10">
        <f>'02-06'!$K75+('02-06'!$J75/90)</f>
        <v>0.55555555555555558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299</v>
      </c>
      <c r="J76" s="8">
        <v>-540</v>
      </c>
      <c r="K76" s="9">
        <v>120</v>
      </c>
      <c r="L76" s="10">
        <f>'02-06'!$K76+('02-06'!$J76/90)</f>
        <v>114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-225</v>
      </c>
      <c r="K77" s="9">
        <v>10</v>
      </c>
      <c r="L77" s="10">
        <f>'02-06'!$K77+('02-06'!$J77/90)</f>
        <v>7.5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-100</v>
      </c>
      <c r="K78" s="9">
        <v>10</v>
      </c>
      <c r="L78" s="10">
        <f>'02-06'!$K78+('02-06'!$J78/90)</f>
        <v>8.8888888888888893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100</v>
      </c>
      <c r="K79" s="9">
        <v>10</v>
      </c>
      <c r="L79" s="10">
        <f>'02-06'!$K79+('02-06'!$J79/90)</f>
        <v>11.111111111111111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30</v>
      </c>
      <c r="L80" s="10">
        <f>'02-06'!$K80+('02-06'!$J80/90)</f>
        <v>30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40" t="s">
        <v>57</v>
      </c>
      <c r="J81" s="8">
        <v>40</v>
      </c>
      <c r="K81" s="9"/>
      <c r="L81" s="10">
        <f>'02-06'!$K81+('02-06'!$J81/90)</f>
        <v>0.44444444444444442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-300</v>
      </c>
      <c r="K82" s="9">
        <v>10</v>
      </c>
      <c r="L82" s="10">
        <f>'02-06'!$K82+('02-06'!$J82/90)</f>
        <v>6.6666666666666661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300</v>
      </c>
      <c r="K83" s="9"/>
      <c r="L83" s="10">
        <f>'02-06'!$K83+('02-06'!$J83/90)</f>
        <v>3.3333333333333335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-90</v>
      </c>
      <c r="K84" s="9">
        <v>5</v>
      </c>
      <c r="L84" s="10">
        <f>'02-06'!$K84+('02-06'!$J84/90)</f>
        <v>4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-250</v>
      </c>
      <c r="K85" s="9">
        <v>180</v>
      </c>
      <c r="L85" s="10">
        <f>'02-06'!$K85+('02-06'!$J85/90)</f>
        <v>177.22222222222223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90</v>
      </c>
      <c r="K86" s="9"/>
      <c r="L86" s="10">
        <f>'02-06'!$K86+('02-06'!$J86/90)</f>
        <v>1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43" t="s">
        <v>28</v>
      </c>
      <c r="I87" s="40" t="s">
        <v>456</v>
      </c>
      <c r="J87" s="8">
        <v>-120</v>
      </c>
      <c r="K87" s="9"/>
      <c r="L87" s="10">
        <f>'02-06'!$K87+('02-06'!$J87/90)</f>
        <v>-1.3333333333333333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1472</v>
      </c>
      <c r="J88" s="8"/>
      <c r="K88" s="9">
        <v>5</v>
      </c>
      <c r="L88" s="10">
        <f>'02-06'!$K88+('02-06'!$J88/90)</f>
        <v>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295</v>
      </c>
      <c r="J89" s="8">
        <v>300</v>
      </c>
      <c r="K89" s="9"/>
      <c r="L89" s="10">
        <f>'02-06'!$K89+('02-06'!$J89/90)</f>
        <v>3.3333333333333335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229</v>
      </c>
      <c r="J90" s="8">
        <v>-30</v>
      </c>
      <c r="K90" s="9"/>
      <c r="L90" s="10">
        <f>'02-06'!$K90+('02-06'!$J90/90)</f>
        <v>-0.33333333333333331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150</v>
      </c>
      <c r="L91" s="10">
        <f>'02-06'!$K91+('02-06'!$J91/90)</f>
        <v>150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'02-06'!$K92+('02-06'!$J92/90)</f>
        <v>10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500</v>
      </c>
      <c r="K93" s="9"/>
      <c r="L93" s="10">
        <f>'02-06'!$K93+('02-06'!$J93/90)</f>
        <v>5.5555555555555554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-90</v>
      </c>
      <c r="K94" s="9">
        <v>5</v>
      </c>
      <c r="L94" s="10">
        <f>'02-06'!$K94+('02-06'!$J94/90)</f>
        <v>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1759</v>
      </c>
      <c r="J95" s="8">
        <v>360</v>
      </c>
      <c r="K95" s="9">
        <v>10</v>
      </c>
      <c r="L95" s="10">
        <f>'02-06'!$K95+('02-06'!$J95/90)</f>
        <v>14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1760</v>
      </c>
      <c r="J96" s="8"/>
      <c r="K96" s="9">
        <v>-110</v>
      </c>
      <c r="L96" s="10">
        <f>'02-06'!$K96+('02-06'!$J96/90)</f>
        <v>-110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225</v>
      </c>
      <c r="K97" s="9"/>
      <c r="L97" s="10">
        <f>'02-06'!$K97+('02-06'!$J97/90)</f>
        <v>2.5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1454</v>
      </c>
      <c r="J98" s="8">
        <v>350</v>
      </c>
      <c r="K98" s="9"/>
      <c r="L98" s="10">
        <f>'02-06'!$K98+('02-06'!$J98/90)</f>
        <v>3.8888888888888888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1454</v>
      </c>
      <c r="J99" s="8"/>
      <c r="K99" s="9">
        <v>16</v>
      </c>
      <c r="L99" s="10">
        <f>'02-06'!$K99+('02-06'!$J99/90)</f>
        <v>16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-250</v>
      </c>
      <c r="K100" s="9">
        <v>10</v>
      </c>
      <c r="L100" s="10">
        <f>'02-06'!$K100+('02-06'!$J100/90)</f>
        <v>7.2222222222222223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140</v>
      </c>
      <c r="K101" s="9"/>
      <c r="L101" s="10">
        <f>'02-06'!$K101+('02-06'!$J101/90)</f>
        <v>1.5555555555555556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100</v>
      </c>
      <c r="K102" s="9"/>
      <c r="L102" s="10">
        <f>'02-06'!$K102+('02-06'!$J102/90)</f>
        <v>1.1111111111111112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80</v>
      </c>
      <c r="K103" s="9"/>
      <c r="L103" s="10">
        <f>'02-06'!$K103+('02-06'!$J103/90)</f>
        <v>0.88888888888888884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120</v>
      </c>
      <c r="K104" s="9"/>
      <c r="L104" s="10">
        <f>'02-06'!$K104+('02-06'!$J104/90)</f>
        <v>1.3333333333333333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1762</v>
      </c>
      <c r="J105" s="8">
        <v>720</v>
      </c>
      <c r="K105" s="9"/>
      <c r="L105" s="10">
        <f>'02-06'!$K105+('02-06'!$J105/90)</f>
        <v>8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1763</v>
      </c>
      <c r="J106" s="8">
        <v>600</v>
      </c>
      <c r="K106" s="9"/>
      <c r="L106" s="10">
        <f>'02-06'!$K106+('02-06'!$J106/90)</f>
        <v>6.666666666666667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360</v>
      </c>
      <c r="K107" s="9"/>
      <c r="L107" s="10">
        <f>'02-06'!$K107+('02-06'!$J107/90)</f>
        <v>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-110</v>
      </c>
      <c r="K108" s="9">
        <v>70</v>
      </c>
      <c r="L108" s="10">
        <f>'02-06'!$K108+('02-06'!$J108/90)</f>
        <v>68.777777777777771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/>
      <c r="J109" s="8"/>
      <c r="K109" s="9">
        <v>110</v>
      </c>
      <c r="L109" s="10">
        <f>'02-06'!$K109+('02-06'!$J109/90)</f>
        <v>110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1</v>
      </c>
      <c r="L110" s="10">
        <f>'02-06'!$K110+('02-06'!$J110/90)</f>
        <v>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600</v>
      </c>
      <c r="K111" s="9"/>
      <c r="L111" s="10">
        <f>'02-06'!$K111+('02-06'!$J111/90)</f>
        <v>6.666666666666667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1764</v>
      </c>
      <c r="J112" s="8">
        <v>200</v>
      </c>
      <c r="K112" s="9">
        <v>40</v>
      </c>
      <c r="L112" s="10">
        <f>'02-06'!$K112+('02-06'!$J112/90)</f>
        <v>42.222222222222221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5</v>
      </c>
      <c r="L113" s="10">
        <f>'02-06'!$K113+('02-06'!$J113/90)</f>
        <v>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-200</v>
      </c>
      <c r="K114" s="9">
        <v>5</v>
      </c>
      <c r="L114" s="10">
        <f>'02-06'!$K114+('02-06'!$J114/90)</f>
        <v>2.7777777777777777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-90</v>
      </c>
      <c r="K115" s="9">
        <v>90</v>
      </c>
      <c r="L115" s="10">
        <f>'02-06'!$K115+('02-06'!$J115/90)</f>
        <v>89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210</v>
      </c>
      <c r="K116" s="9"/>
      <c r="L116" s="10">
        <f>'02-06'!$K116+('02-06'!$J116/90)</f>
        <v>2.3333333333333335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295</v>
      </c>
      <c r="J117" s="8">
        <v>2010</v>
      </c>
      <c r="K117" s="9"/>
      <c r="L117" s="10">
        <f>'02-06'!$K117+('02-06'!$J117/90)</f>
        <v>22.333333333333332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37</v>
      </c>
      <c r="J118" s="8">
        <v>100</v>
      </c>
      <c r="K118" s="9"/>
      <c r="L118" s="10">
        <f>'02-06'!$K118+('02-06'!$J118/90)</f>
        <v>1.1111111111111112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95</v>
      </c>
      <c r="J119" s="8"/>
      <c r="K119" s="9">
        <v>200</v>
      </c>
      <c r="L119" s="10">
        <f>'02-06'!$K119+('02-06'!$J119/90)</f>
        <v>200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2" t="s">
        <v>95</v>
      </c>
      <c r="J120" s="8"/>
      <c r="K120" s="9">
        <v>-200</v>
      </c>
      <c r="L120" s="10">
        <f>'02-06'!$K120+('02-06'!$J120/90)</f>
        <v>-200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1765</v>
      </c>
      <c r="J121" s="8">
        <v>100</v>
      </c>
      <c r="K121" s="9">
        <v>30</v>
      </c>
      <c r="L121" s="10">
        <f>'02-06'!$K121+('02-06'!$J121/90)</f>
        <v>31.111111111111111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135</v>
      </c>
      <c r="K122" s="9"/>
      <c r="L122" s="10">
        <f>'02-06'!$K122+('02-06'!$J122/90)</f>
        <v>1.5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275</v>
      </c>
      <c r="J123" s="8"/>
      <c r="K123" s="9">
        <v>10</v>
      </c>
      <c r="L123" s="10">
        <f>'02-06'!$K123+('02-06'!$J123/90)</f>
        <v>10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-600</v>
      </c>
      <c r="K124" s="9">
        <v>10</v>
      </c>
      <c r="L124" s="10">
        <f>'02-06'!$K124+('02-06'!$J124/90)</f>
        <v>3.333333333333333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100</v>
      </c>
      <c r="K125" s="9"/>
      <c r="L125" s="10">
        <f>'02-06'!$K125+('02-06'!$J125/90)</f>
        <v>1.1111111111111112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150</v>
      </c>
      <c r="K126" s="9"/>
      <c r="L126" s="10">
        <f>'02-06'!$K126+('02-06'!$J126/90)</f>
        <v>1.6666666666666667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400</v>
      </c>
      <c r="K127" s="9"/>
      <c r="L127" s="10">
        <f>'02-06'!$K127+('02-06'!$J127/90)</f>
        <v>4.4444444444444446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-300</v>
      </c>
      <c r="K128" s="9">
        <v>20</v>
      </c>
      <c r="L128" s="10">
        <f>'02-06'!$K128+('02-06'!$J128/90)</f>
        <v>16.666666666666668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-90</v>
      </c>
      <c r="K129" s="9">
        <v>10</v>
      </c>
      <c r="L129" s="10">
        <f>'02-06'!$K129+('02-06'!$J129/90)</f>
        <v>9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881</v>
      </c>
      <c r="J130" s="8">
        <v>100</v>
      </c>
      <c r="K130" s="9">
        <v>82</v>
      </c>
      <c r="L130" s="10">
        <f>'02-06'!$K130+('02-06'!$J130/90)</f>
        <v>83.111111111111114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900</v>
      </c>
      <c r="K131" s="9"/>
      <c r="L131" s="10">
        <f>'02-06'!$K131+('02-06'!$J131/90)</f>
        <v>10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1500</v>
      </c>
      <c r="K132" s="9"/>
      <c r="L132" s="10">
        <f>'02-06'!$K132+('02-06'!$J132/90)</f>
        <v>16.666666666666668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150</v>
      </c>
      <c r="K133" s="9">
        <v>1</v>
      </c>
      <c r="L133" s="10">
        <f>'02-06'!$K133+('02-06'!$J133/90)</f>
        <v>2.666666666666667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1766</v>
      </c>
      <c r="J134" s="8"/>
      <c r="K134" s="9">
        <v>650</v>
      </c>
      <c r="L134" s="10">
        <f>'02-06'!$K134+('02-06'!$J134/90)</f>
        <v>650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10</v>
      </c>
      <c r="L135" s="10">
        <f>'02-06'!$K135+('02-06'!$J135/90)</f>
        <v>10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>
        <v>24</v>
      </c>
      <c r="L136" s="10">
        <f>'02-06'!$K136+('02-06'!$J136/90)</f>
        <v>24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56</v>
      </c>
      <c r="J137" s="8">
        <v>560</v>
      </c>
      <c r="K137" s="9">
        <v>-259</v>
      </c>
      <c r="L137" s="10">
        <f>'02-06'!$K137+('02-06'!$J137/90)</f>
        <v>-252.77777777777777</v>
      </c>
      <c r="M137" s="3"/>
      <c r="N137" s="9" t="s">
        <v>118</v>
      </c>
      <c r="O137" s="9"/>
      <c r="P137" s="6">
        <v>4016</v>
      </c>
      <c r="Q137" s="9"/>
      <c r="R137" s="9"/>
      <c r="S137" s="17">
        <v>9570</v>
      </c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65"/>
      <c r="E138" s="66"/>
      <c r="F138" s="9"/>
      <c r="G138" s="9"/>
      <c r="H138" s="7" t="s">
        <v>6</v>
      </c>
      <c r="I138" s="2"/>
      <c r="J138" s="65"/>
      <c r="K138" s="66">
        <v>10</v>
      </c>
      <c r="L138" s="10">
        <f>'02-06'!$K138+('02-06'!$J138/90)</f>
        <v>10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67"/>
      <c r="E139" s="68"/>
      <c r="F139" s="9"/>
      <c r="G139" s="9"/>
      <c r="H139" s="7" t="s">
        <v>6</v>
      </c>
      <c r="I139" s="2"/>
      <c r="J139" s="67">
        <v>900</v>
      </c>
      <c r="K139" s="68">
        <v>25</v>
      </c>
      <c r="L139" s="10">
        <f>'02-06'!$K139+('02-06'!$J139/90)</f>
        <v>35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65"/>
      <c r="E140" s="66"/>
      <c r="F140" s="9"/>
      <c r="G140" s="9"/>
      <c r="H140" s="7" t="s">
        <v>6</v>
      </c>
      <c r="I140" s="2"/>
      <c r="J140" s="65"/>
      <c r="K140" s="66">
        <v>11</v>
      </c>
      <c r="L140" s="10">
        <f>'02-06'!$K140+('02-06'!$J140/90)</f>
        <v>11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67"/>
      <c r="E141" s="68"/>
      <c r="F141" s="9"/>
      <c r="G141" s="9"/>
      <c r="H141" s="7" t="s">
        <v>6</v>
      </c>
      <c r="I141" s="2"/>
      <c r="J141" s="67">
        <v>100</v>
      </c>
      <c r="K141" s="68">
        <v>5</v>
      </c>
      <c r="L141" s="10">
        <f>'02-06'!$K141+('02-06'!$J141/90)</f>
        <v>6.1111111111111107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1767</v>
      </c>
      <c r="J142" s="8"/>
      <c r="K142" s="9">
        <v>60</v>
      </c>
      <c r="L142" s="10">
        <f>'02-06'!$K142+('02-06'!$J142/90)</f>
        <v>60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400</v>
      </c>
      <c r="K143" s="9"/>
      <c r="L143" s="10">
        <f>'02-06'!$K143+('02-06'!$J143/90)</f>
        <v>4.4444444444444446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50</v>
      </c>
      <c r="K144" s="9"/>
      <c r="L144" s="10">
        <f>'02-06'!$K144+('02-06'!$J144/90)</f>
        <v>0.55555555555555558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28</v>
      </c>
      <c r="I145" s="2" t="s">
        <v>29</v>
      </c>
      <c r="J145" s="8">
        <v>-300</v>
      </c>
      <c r="K145" s="9"/>
      <c r="L145" s="10">
        <f>'02-06'!$K145+('02-06'!$J145/90)</f>
        <v>-3.3333333333333335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 t="s">
        <v>1768</v>
      </c>
      <c r="J146" s="8">
        <v>500</v>
      </c>
      <c r="K146" s="9"/>
      <c r="L146" s="10">
        <f>'02-06'!$K146+('02-06'!$J146/90)</f>
        <v>5.5555555555555554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200</v>
      </c>
      <c r="K147" s="9"/>
      <c r="L147" s="10">
        <f>'02-06'!$K147+('02-06'!$J147/90)</f>
        <v>2.2222222222222223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-1</v>
      </c>
      <c r="L148" s="10">
        <f>'02-06'!$K148+('02-06'!$J148/90)</f>
        <v>-1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540</v>
      </c>
      <c r="K149" s="9"/>
      <c r="L149" s="10">
        <f>'02-06'!$K149+('02-06'!$J149/90)</f>
        <v>6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40</v>
      </c>
      <c r="I150" s="2" t="s">
        <v>95</v>
      </c>
      <c r="J150" s="8">
        <v>-10000</v>
      </c>
      <c r="K150" s="9">
        <v>-2000</v>
      </c>
      <c r="L150" s="10">
        <f>'02-06'!$K150+('02-06'!$J150/90)</f>
        <v>-2111.1111111111113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 t="s">
        <v>56</v>
      </c>
      <c r="J151" s="8">
        <v>190</v>
      </c>
      <c r="K151" s="9">
        <v>10</v>
      </c>
      <c r="L151" s="10">
        <f>'02-06'!$K151+('02-06'!$J151/90)</f>
        <v>12.111111111111111</v>
      </c>
      <c r="M151" s="3"/>
      <c r="N151" s="9" t="s">
        <v>118</v>
      </c>
      <c r="O151" s="9"/>
      <c r="P151" s="6">
        <v>2136</v>
      </c>
      <c r="Q151" s="9"/>
      <c r="R151" s="9"/>
      <c r="S151" s="17">
        <v>2150</v>
      </c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'02-06'!$K152+('02-06'!$J152/90)</f>
        <v>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2" xr:uid="{B06FC1B7-35E7-40BA-9083-479A63E1B5D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A3AF-E006-4141-8326-2DF4D7408FA4}">
  <sheetPr codeName="Sheet56">
    <pageSetUpPr fitToPage="1"/>
  </sheetPr>
  <dimension ref="A1:Z120"/>
  <sheetViews>
    <sheetView rightToLeft="1" topLeftCell="A108" workbookViewId="0">
      <selection activeCell="B120" sqref="B12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350</v>
      </c>
      <c r="K1" s="3">
        <f t="shared" si="0"/>
        <v>101</v>
      </c>
      <c r="L1" s="3">
        <f t="shared" si="0"/>
        <v>104.88888888888889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1</v>
      </c>
      <c r="L3" s="10">
        <f t="shared" ref="L3:L18" si="1">K3+(J3/90)</f>
        <v>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159</v>
      </c>
      <c r="J4" s="8">
        <v>-360</v>
      </c>
      <c r="K4" s="9">
        <v>15</v>
      </c>
      <c r="L4" s="10">
        <f t="shared" si="1"/>
        <v>11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50</v>
      </c>
      <c r="K5" s="9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171</v>
      </c>
      <c r="J6" s="8"/>
      <c r="K6" s="9">
        <v>80</v>
      </c>
      <c r="L6" s="10">
        <f t="shared" si="1"/>
        <v>80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400</v>
      </c>
      <c r="K7" s="9"/>
      <c r="L7" s="10">
        <f t="shared" si="1"/>
        <v>4.4444444444444446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360</v>
      </c>
      <c r="J8" s="8">
        <v>250</v>
      </c>
      <c r="K8" s="9"/>
      <c r="L8" s="10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400</v>
      </c>
      <c r="K9" s="9"/>
      <c r="L9" s="10">
        <f t="shared" si="1"/>
        <v>4.4444444444444446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-390</v>
      </c>
      <c r="K10" s="9">
        <v>5</v>
      </c>
      <c r="L10" s="10">
        <f t="shared" si="1"/>
        <v>0.66666666666666696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1743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SUM('03-06'!$J$22:$J$120)</f>
        <v>175</v>
      </c>
      <c r="K20" s="3">
        <f>SUM('03-06'!$K$22:$K$120)</f>
        <v>-457</v>
      </c>
      <c r="L20" s="3">
        <f>SUM('03-06'!$L$22:$L$120)</f>
        <v>-455.05555555555497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20</v>
      </c>
      <c r="F22" s="16">
        <f t="shared" ref="F22:F26" si="3">D22*E22</f>
        <v>100</v>
      </c>
      <c r="G22" s="7"/>
      <c r="H22" s="7" t="s">
        <v>40</v>
      </c>
      <c r="I22" s="40" t="s">
        <v>232</v>
      </c>
      <c r="J22" s="8"/>
      <c r="K22" s="9">
        <v>-100</v>
      </c>
      <c r="L22" s="10">
        <f>'03-06'!$K22+('03-06'!$J22/90)</f>
        <v>-100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20</v>
      </c>
      <c r="S22" s="16">
        <f t="shared" ref="S22:S26" si="5">Q22*R22</f>
        <v>100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41</v>
      </c>
      <c r="F23" s="16">
        <f t="shared" si="3"/>
        <v>410</v>
      </c>
      <c r="G23" s="7"/>
      <c r="H23" s="7" t="s">
        <v>6</v>
      </c>
      <c r="I23" s="2"/>
      <c r="J23" s="8"/>
      <c r="K23" s="9">
        <v>3</v>
      </c>
      <c r="L23" s="10">
        <f>'03-06'!$K23+('03-06'!$J23/90)</f>
        <v>3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22</v>
      </c>
      <c r="S23" s="16">
        <f t="shared" si="5"/>
        <v>220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185</v>
      </c>
      <c r="C24" s="14">
        <f t="shared" si="2"/>
        <v>1850</v>
      </c>
      <c r="D24" s="15">
        <v>20</v>
      </c>
      <c r="E24" s="1">
        <v>22</v>
      </c>
      <c r="F24" s="16">
        <f t="shared" si="3"/>
        <v>440</v>
      </c>
      <c r="G24" s="7"/>
      <c r="H24" s="7" t="s">
        <v>6</v>
      </c>
      <c r="I24" s="2"/>
      <c r="J24" s="8">
        <v>-400</v>
      </c>
      <c r="K24" s="9">
        <v>10</v>
      </c>
      <c r="L24" s="10">
        <f>'03-06'!$K24+('03-06'!$J24/90)</f>
        <v>5.5555555555555554</v>
      </c>
      <c r="M24" s="3"/>
      <c r="N24" s="13">
        <v>10</v>
      </c>
      <c r="O24" s="1">
        <v>176</v>
      </c>
      <c r="P24" s="14">
        <f t="shared" si="4"/>
        <v>1760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14</v>
      </c>
      <c r="C25" s="14">
        <f t="shared" si="2"/>
        <v>280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/>
      <c r="J25" s="8">
        <v>-470</v>
      </c>
      <c r="K25" s="9">
        <v>10</v>
      </c>
      <c r="L25" s="10">
        <f>'03-06'!$K25+('03-06'!$J25/90)</f>
        <v>4.7777777777777777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14</v>
      </c>
      <c r="F26" s="16">
        <f t="shared" si="3"/>
        <v>1400</v>
      </c>
      <c r="G26" s="7"/>
      <c r="H26" s="7" t="s">
        <v>6</v>
      </c>
      <c r="I26" s="2" t="s">
        <v>1770</v>
      </c>
      <c r="J26" s="8"/>
      <c r="K26" s="9">
        <v>2541</v>
      </c>
      <c r="L26" s="10">
        <f>'03-06'!$K26+('03-06'!$J26/90)</f>
        <v>2541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17</v>
      </c>
      <c r="S26" s="16">
        <f t="shared" si="5"/>
        <v>1700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2500</v>
      </c>
      <c r="G27" s="7"/>
      <c r="H27" s="7" t="s">
        <v>40</v>
      </c>
      <c r="I27" s="2" t="s">
        <v>1771</v>
      </c>
      <c r="J27" s="8"/>
      <c r="K27" s="9">
        <v>-2541</v>
      </c>
      <c r="L27" s="10">
        <f>'03-06'!$K27+('03-06'!$J27/90)</f>
        <v>-2541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2020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2237</v>
      </c>
      <c r="D28" s="1"/>
      <c r="E28" s="1"/>
      <c r="F28" s="1"/>
      <c r="G28" s="1"/>
      <c r="H28" s="7" t="s">
        <v>1796</v>
      </c>
      <c r="I28" s="2" t="s">
        <v>64</v>
      </c>
      <c r="J28" s="8"/>
      <c r="K28" s="9">
        <v>120</v>
      </c>
      <c r="L28" s="10">
        <f>'03-06'!$K28+('03-06'!$J28/90)</f>
        <v>120</v>
      </c>
      <c r="M28" s="3"/>
      <c r="N28" s="12" t="s">
        <v>11</v>
      </c>
      <c r="O28" s="12"/>
      <c r="P28" s="6">
        <f>SUM(P22:P27)</f>
        <v>4170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995</v>
      </c>
      <c r="G29" s="1"/>
      <c r="H29" s="7" t="s">
        <v>6</v>
      </c>
      <c r="I29" s="2" t="s">
        <v>134</v>
      </c>
      <c r="J29" s="8">
        <v>250</v>
      </c>
      <c r="K29" s="9"/>
      <c r="L29" s="10">
        <f>'03-06'!$K29+('03-06'!$J29/90)</f>
        <v>2.7777777777777777</v>
      </c>
      <c r="M29" s="3"/>
      <c r="N29" s="1"/>
      <c r="O29" s="1"/>
      <c r="P29" s="18"/>
      <c r="Q29" s="237" t="s">
        <v>21</v>
      </c>
      <c r="R29" s="238"/>
      <c r="S29" s="17">
        <f>SUM('03-06'!$J$22:$J$120)</f>
        <v>175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41</v>
      </c>
      <c r="D30" s="1"/>
      <c r="E30" s="1"/>
      <c r="F30" s="8"/>
      <c r="G30" s="1"/>
      <c r="H30" s="7" t="s">
        <v>6</v>
      </c>
      <c r="I30" s="2" t="s">
        <v>1772</v>
      </c>
      <c r="J30" s="8"/>
      <c r="K30" s="9">
        <v>15</v>
      </c>
      <c r="L30" s="10">
        <f>'03-06'!$K30+('03-06'!$J30/90)</f>
        <v>15</v>
      </c>
      <c r="M30" s="3"/>
      <c r="N30" s="237" t="s">
        <v>23</v>
      </c>
      <c r="O30" s="238"/>
      <c r="P30" s="6">
        <f>SUM('03-06'!$K$22:$K$120)</f>
        <v>-457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232</v>
      </c>
      <c r="J31" s="8"/>
      <c r="K31" s="9">
        <v>8</v>
      </c>
      <c r="L31" s="10">
        <f>'03-06'!$K31+('03-06'!$J31/90)</f>
        <v>8</v>
      </c>
      <c r="M31" s="3"/>
      <c r="N31" s="1"/>
      <c r="O31" s="1"/>
      <c r="P31" s="18"/>
      <c r="Q31" s="12" t="s">
        <v>25</v>
      </c>
      <c r="R31" s="12"/>
      <c r="S31" s="17">
        <f>S27-S29-F27</f>
        <v>-655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72</v>
      </c>
      <c r="J32" s="8">
        <v>100</v>
      </c>
      <c r="K32" s="9"/>
      <c r="L32" s="10">
        <f>'03-06'!$K32+('03-06'!$J32/90)</f>
        <v>1.1111111111111112</v>
      </c>
      <c r="M32" s="3"/>
      <c r="N32" s="12" t="s">
        <v>25</v>
      </c>
      <c r="O32" s="12"/>
      <c r="P32" s="6">
        <f>P28-P30-C28</f>
        <v>2390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688</v>
      </c>
      <c r="J33" s="8">
        <v>150</v>
      </c>
      <c r="K33" s="9"/>
      <c r="L33" s="10">
        <f>'03-06'!$K33+('03-06'!$J33/90)</f>
        <v>1.6666666666666667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/>
      <c r="J34" s="8">
        <v>-450</v>
      </c>
      <c r="K34" s="9">
        <v>-60</v>
      </c>
      <c r="L34" s="10">
        <f>'03-06'!$K34+('03-06'!$J34/90)</f>
        <v>-65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57</v>
      </c>
      <c r="J35" s="8">
        <v>2000</v>
      </c>
      <c r="K35" s="9"/>
      <c r="L35" s="10">
        <f>'03-06'!$K35+('03-06'!$J35/90)</f>
        <v>22.222222222222221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2" t="s">
        <v>43</v>
      </c>
      <c r="J36" s="8">
        <v>-2000</v>
      </c>
      <c r="K36" s="9"/>
      <c r="L36" s="10">
        <f>'03-06'!$K36+('03-06'!$J36/90)</f>
        <v>-22.222222222222221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100</v>
      </c>
      <c r="K37" s="9"/>
      <c r="L37" s="10">
        <f>'03-06'!$K37+('03-06'!$J37/90)</f>
        <v>1.1111111111111112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404</v>
      </c>
      <c r="J38" s="8">
        <v>100</v>
      </c>
      <c r="K38" s="9">
        <v>10</v>
      </c>
      <c r="L38" s="10">
        <f>'03-06'!$K38+('03-06'!$J38/90)</f>
        <v>11.111111111111111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75</v>
      </c>
      <c r="J39" s="8"/>
      <c r="K39" s="9">
        <v>60</v>
      </c>
      <c r="L39" s="10">
        <f>'03-06'!$K39+('03-06'!$J39/90)</f>
        <v>60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80</v>
      </c>
      <c r="J40" s="8"/>
      <c r="K40" s="9">
        <v>140</v>
      </c>
      <c r="L40" s="10">
        <f>'03-06'!$K40+('03-06'!$J40/90)</f>
        <v>140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783</v>
      </c>
      <c r="J41" s="8">
        <v>350</v>
      </c>
      <c r="K41" s="9"/>
      <c r="L41" s="10">
        <f>'03-06'!$K41+('03-06'!$J41/90)</f>
        <v>3.8888888888888888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80</v>
      </c>
      <c r="J42" s="8">
        <v>-200</v>
      </c>
      <c r="K42" s="9">
        <v>5</v>
      </c>
      <c r="L42" s="10">
        <f>'03-06'!$K42+('03-06'!$J42/90)</f>
        <v>2.7777777777777777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146</v>
      </c>
      <c r="J43" s="8">
        <v>-110</v>
      </c>
      <c r="K43" s="9">
        <v>30</v>
      </c>
      <c r="L43" s="10">
        <f>'03-06'!$K43+('03-06'!$J43/90)</f>
        <v>28.777777777777779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180</v>
      </c>
      <c r="K44" s="9"/>
      <c r="L44" s="10">
        <f>'03-06'!$K44+('03-06'!$J44/90)</f>
        <v>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25</v>
      </c>
      <c r="L45" s="10">
        <f>'03-06'!$K45+('03-06'!$J45/90)</f>
        <v>25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9</v>
      </c>
      <c r="L46" s="10">
        <f>'03-06'!$K46+('03-06'!$J46/90)</f>
        <v>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20</v>
      </c>
      <c r="L47" s="10">
        <f>'03-06'!$K47+('03-06'!$J47/90)</f>
        <v>20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229</v>
      </c>
      <c r="J48" s="8">
        <v>190</v>
      </c>
      <c r="K48" s="9">
        <v>-10</v>
      </c>
      <c r="L48" s="10">
        <f>'03-06'!$K48+('03-06'!$J48/90)</f>
        <v>-7.8888888888888893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150</v>
      </c>
      <c r="K49" s="9"/>
      <c r="L49" s="10">
        <f>'03-06'!$K49+('03-06'!$J49/90)</f>
        <v>1.6666666666666667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608</v>
      </c>
      <c r="J50" s="8">
        <v>-550</v>
      </c>
      <c r="K50" s="9">
        <v>10</v>
      </c>
      <c r="L50" s="10">
        <f>'03-06'!$K50+('03-06'!$J50/90)</f>
        <v>3.8888888888888893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608</v>
      </c>
      <c r="J51" s="8">
        <v>-230</v>
      </c>
      <c r="K51" s="9">
        <v>40</v>
      </c>
      <c r="L51" s="10">
        <f>'03-06'!$K51+('03-06'!$J51/90)</f>
        <v>37.444444444444443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5</v>
      </c>
      <c r="L52" s="10">
        <f>'03-06'!$K52+('03-06'!$J52/90)</f>
        <v>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1773</v>
      </c>
      <c r="J53" s="8">
        <v>350</v>
      </c>
      <c r="K53" s="9"/>
      <c r="L53" s="10">
        <f>'03-06'!$K53+('03-06'!$J53/90)</f>
        <v>3.8888888888888888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97</v>
      </c>
      <c r="J54" s="8">
        <v>180</v>
      </c>
      <c r="K54" s="9"/>
      <c r="L54" s="10">
        <f>'03-06'!$K54+('03-06'!$J54/90)</f>
        <v>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>
        <v>11</v>
      </c>
      <c r="L55" s="10">
        <f>'03-06'!$K55+('03-06'!$J55/90)</f>
        <v>11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250</v>
      </c>
      <c r="K56" s="9"/>
      <c r="L56" s="10">
        <f>'03-06'!$K56+('03-06'!$J56/90)</f>
        <v>2.7777777777777777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-450</v>
      </c>
      <c r="K57" s="9">
        <v>10</v>
      </c>
      <c r="L57" s="10">
        <f>'03-06'!$K57+('03-06'!$J57/90)</f>
        <v>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2" t="s">
        <v>95</v>
      </c>
      <c r="J58" s="8">
        <v>-135</v>
      </c>
      <c r="K58" s="9"/>
      <c r="L58" s="10">
        <f>'03-06'!$K58+('03-06'!$J58/90)</f>
        <v>-1.5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2" t="s">
        <v>437</v>
      </c>
      <c r="J59" s="8">
        <v>-300</v>
      </c>
      <c r="K59" s="9"/>
      <c r="L59" s="10">
        <f>'03-06'!$K59+('03-06'!$J59/90)</f>
        <v>-3.3333333333333335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150</v>
      </c>
      <c r="K60" s="9"/>
      <c r="L60" s="10">
        <f>'03-06'!$K60+('03-06'!$J60/90)</f>
        <v>1.6666666666666667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50</v>
      </c>
      <c r="K61" s="9">
        <v>10</v>
      </c>
      <c r="L61" s="10">
        <f>'03-06'!$K61+('03-06'!$J61/90)</f>
        <v>10.555555555555555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1776</v>
      </c>
      <c r="J62" s="8"/>
      <c r="K62" s="9">
        <v>-35</v>
      </c>
      <c r="L62" s="10">
        <f>'03-06'!$K62+('03-06'!$J62/90)</f>
        <v>-35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200</v>
      </c>
      <c r="K63" s="9"/>
      <c r="L63" s="10">
        <f>'03-06'!$K63+('03-06'!$J63/90)</f>
        <v>2.2222222222222223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229</v>
      </c>
      <c r="J64" s="8">
        <v>-110</v>
      </c>
      <c r="K64" s="9">
        <v>-5</v>
      </c>
      <c r="L64" s="10">
        <f>'03-06'!$K64+('03-06'!$J64/90)</f>
        <v>-6.2222222222222223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450</v>
      </c>
      <c r="K65" s="36"/>
      <c r="L65" s="37">
        <f>'03-06'!$K65+('03-06'!$J65/90)</f>
        <v>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28</v>
      </c>
      <c r="I66" s="44" t="s">
        <v>1749</v>
      </c>
      <c r="J66" s="38">
        <v>-300</v>
      </c>
      <c r="K66" s="39"/>
      <c r="L66" s="37">
        <f>'03-06'!$K66+('03-06'!$J66/90)</f>
        <v>-3.3333333333333335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1025</v>
      </c>
      <c r="J67" s="35"/>
      <c r="K67" s="36">
        <v>70</v>
      </c>
      <c r="L67" s="37">
        <f>'03-06'!$K67+('03-06'!$J67/90)</f>
        <v>70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1774</v>
      </c>
      <c r="J68" s="38">
        <v>-350</v>
      </c>
      <c r="K68" s="39">
        <v>87</v>
      </c>
      <c r="L68" s="37">
        <f>'03-06'!$K68+('03-06'!$J68/90)</f>
        <v>83.111111111111114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0" t="s">
        <v>1775</v>
      </c>
      <c r="J69" s="35"/>
      <c r="K69" s="36">
        <v>35</v>
      </c>
      <c r="L69" s="37">
        <f>'03-06'!$K69+('03-06'!$J69/90)</f>
        <v>35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329</v>
      </c>
      <c r="J70" s="35"/>
      <c r="K70" s="36">
        <v>30</v>
      </c>
      <c r="L70" s="37">
        <f>'03-06'!$K70+('03-06'!$J70/90)</f>
        <v>30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1088</v>
      </c>
      <c r="J71" s="8"/>
      <c r="K71" s="9">
        <v>10</v>
      </c>
      <c r="L71" s="10">
        <f>'03-06'!$K71+('03-06'!$J71/90)</f>
        <v>10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110</v>
      </c>
      <c r="K72" s="9">
        <v>10</v>
      </c>
      <c r="L72" s="10">
        <f>'03-06'!$K72+('03-06'!$J72/90)</f>
        <v>11.222222222222221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-500</v>
      </c>
      <c r="K73" s="9">
        <v>10</v>
      </c>
      <c r="L73" s="10">
        <f>'03-06'!$K73+('03-06'!$J73/90)</f>
        <v>4.4444444444444446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50</v>
      </c>
      <c r="L74" s="10">
        <f>'03-06'!$K74+('03-06'!$J74/90)</f>
        <v>50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80</v>
      </c>
      <c r="K75" s="9"/>
      <c r="L75" s="10">
        <f>'03-06'!$K75+('03-06'!$J75/90)</f>
        <v>0.88888888888888884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-180</v>
      </c>
      <c r="K76" s="9">
        <v>5</v>
      </c>
      <c r="L76" s="10">
        <f>'03-06'!$K76+('03-06'!$J76/90)</f>
        <v>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1365</v>
      </c>
      <c r="J77" s="8"/>
      <c r="K77" s="9">
        <v>650</v>
      </c>
      <c r="L77" s="10">
        <f>'03-06'!$K77+('03-06'!$J77/90)</f>
        <v>650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180</v>
      </c>
      <c r="K78" s="9"/>
      <c r="L78" s="10">
        <f>'03-06'!$K78+('03-06'!$J78/90)</f>
        <v>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30</v>
      </c>
      <c r="L79" s="10">
        <f>'03-06'!$K79+('03-06'!$J79/90)</f>
        <v>30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-180</v>
      </c>
      <c r="K80" s="9">
        <v>30</v>
      </c>
      <c r="L80" s="10">
        <f>'03-06'!$K80+('03-06'!$J80/90)</f>
        <v>28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-270</v>
      </c>
      <c r="K81" s="9">
        <v>10</v>
      </c>
      <c r="L81" s="10">
        <f>'03-06'!$K81+('03-06'!$J81/90)</f>
        <v>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1253</v>
      </c>
      <c r="J82" s="8">
        <v>450</v>
      </c>
      <c r="K82" s="9"/>
      <c r="L82" s="10">
        <f>'03-06'!$K82+('03-06'!$J82/90)</f>
        <v>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76</v>
      </c>
      <c r="J83" s="8">
        <v>200</v>
      </c>
      <c r="K83" s="9"/>
      <c r="L83" s="10">
        <f>'03-06'!$K83+('03-06'!$J83/90)</f>
        <v>2.2222222222222223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886</v>
      </c>
      <c r="J84" s="8">
        <v>200</v>
      </c>
      <c r="K84" s="9">
        <v>70</v>
      </c>
      <c r="L84" s="10">
        <f>'03-06'!$K84+('03-06'!$J84/90)</f>
        <v>72.222222222222229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150</v>
      </c>
      <c r="K85" s="9"/>
      <c r="L85" s="10">
        <f>'03-06'!$K85+('03-06'!$J85/90)</f>
        <v>1.6666666666666667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100</v>
      </c>
      <c r="K86" s="9"/>
      <c r="L86" s="10">
        <f>'03-06'!$K86+('03-06'!$J86/90)</f>
        <v>1.1111111111111112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680</v>
      </c>
      <c r="J87" s="8">
        <v>-180</v>
      </c>
      <c r="K87" s="9">
        <v>10</v>
      </c>
      <c r="L87" s="10">
        <f>'03-06'!$K87+('03-06'!$J87/90)</f>
        <v>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1025</v>
      </c>
      <c r="J88" s="8">
        <v>-270</v>
      </c>
      <c r="K88" s="9">
        <v>75</v>
      </c>
      <c r="L88" s="10">
        <f>'03-06'!$K88+('03-06'!$J88/90)</f>
        <v>72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123</v>
      </c>
      <c r="J89" s="8">
        <v>-45</v>
      </c>
      <c r="K89" s="9">
        <v>10</v>
      </c>
      <c r="L89" s="10">
        <f>'03-06'!$K89+('03-06'!$J89/90)</f>
        <v>9.5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200</v>
      </c>
      <c r="K90" s="9"/>
      <c r="L90" s="10">
        <f>'03-06'!$K90+('03-06'!$J90/90)</f>
        <v>2.2222222222222223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229</v>
      </c>
      <c r="J91" s="8">
        <v>-360</v>
      </c>
      <c r="K91" s="9">
        <v>-10</v>
      </c>
      <c r="L91" s="10">
        <f>'03-06'!$K91+('03-06'!$J91/90)</f>
        <v>-14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50</v>
      </c>
      <c r="K92" s="9"/>
      <c r="L92" s="10">
        <f>'03-06'!$K92+('03-06'!$J92/90)</f>
        <v>0.55555555555555558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85</v>
      </c>
      <c r="K93" s="9"/>
      <c r="L93" s="10">
        <f>'03-06'!$K93+('03-06'!$J93/90)</f>
        <v>0.94444444444444442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171</v>
      </c>
      <c r="J94" s="8">
        <v>-180</v>
      </c>
      <c r="K94" s="9">
        <v>65</v>
      </c>
      <c r="L94" s="10">
        <f>'03-06'!$K94+('03-06'!$J94/90)</f>
        <v>63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90</v>
      </c>
      <c r="J95" s="8">
        <v>-200</v>
      </c>
      <c r="K95" s="9">
        <v>100</v>
      </c>
      <c r="L95" s="10">
        <f>'03-06'!$K95+('03-06'!$J95/90)</f>
        <v>97.777777777777771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-250</v>
      </c>
      <c r="K96" s="9">
        <v>25</v>
      </c>
      <c r="L96" s="10">
        <f>'03-06'!$K96+('03-06'!$J96/90)</f>
        <v>22.222222222222221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240</v>
      </c>
      <c r="J97" s="8">
        <v>-200</v>
      </c>
      <c r="K97" s="9">
        <v>55</v>
      </c>
      <c r="L97" s="10">
        <f>'03-06'!$K97+('03-06'!$J97/90)</f>
        <v>52.777777777777779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-100</v>
      </c>
      <c r="K98" s="9">
        <v>5</v>
      </c>
      <c r="L98" s="10">
        <f>'03-06'!$K98+('03-06'!$J98/90)</f>
        <v>3.8888888888888888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-300</v>
      </c>
      <c r="K99" s="9">
        <v>5</v>
      </c>
      <c r="L99" s="10">
        <f>'03-06'!$K99+('03-06'!$J99/90)</f>
        <v>1.6666666666666665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1777</v>
      </c>
      <c r="J100" s="8">
        <v>450</v>
      </c>
      <c r="K100" s="9">
        <v>10</v>
      </c>
      <c r="L100" s="10">
        <f>'03-06'!$K100+('03-06'!$J100/90)</f>
        <v>15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1778</v>
      </c>
      <c r="J101" s="8">
        <v>135</v>
      </c>
      <c r="K101" s="9">
        <v>10</v>
      </c>
      <c r="L101" s="10">
        <f>'03-06'!$K101+('03-06'!$J101/90)</f>
        <v>11.5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180</v>
      </c>
      <c r="K102" s="9"/>
      <c r="L102" s="10">
        <f>'03-06'!$K102+('03-06'!$J102/90)</f>
        <v>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540</v>
      </c>
      <c r="K103" s="9"/>
      <c r="L103" s="10">
        <f>'03-06'!$K103+('03-06'!$J103/90)</f>
        <v>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50</v>
      </c>
      <c r="K104" s="9"/>
      <c r="L104" s="10">
        <f>'03-06'!$K104+('03-06'!$J104/90)</f>
        <v>0.55555555555555558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430</v>
      </c>
      <c r="K105" s="9">
        <v>135</v>
      </c>
      <c r="L105" s="10">
        <f>'03-06'!$K105+('03-06'!$J105/90)</f>
        <v>139.77777777777777</v>
      </c>
      <c r="M105" s="3"/>
      <c r="N105" s="9" t="s">
        <v>118</v>
      </c>
      <c r="O105" s="9"/>
      <c r="P105" s="6">
        <v>4170</v>
      </c>
      <c r="Q105" s="9"/>
      <c r="R105" s="9"/>
      <c r="S105" s="17">
        <v>2020</v>
      </c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1779</v>
      </c>
      <c r="J106" s="8">
        <v>-100</v>
      </c>
      <c r="K106" s="9">
        <v>75</v>
      </c>
      <c r="L106" s="10">
        <f>'03-06'!$K106+('03-06'!$J106/90)</f>
        <v>73.888888888888886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-300</v>
      </c>
      <c r="K107" s="9">
        <v>30</v>
      </c>
      <c r="L107" s="10">
        <f>'03-06'!$K107+('03-06'!$J107/90)</f>
        <v>26.666666666666668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100</v>
      </c>
      <c r="K108" s="9"/>
      <c r="L108" s="10">
        <f>'03-06'!$K108+('03-06'!$J108/90)</f>
        <v>1.1111111111111112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132</v>
      </c>
      <c r="J109" s="8">
        <v>400</v>
      </c>
      <c r="K109" s="9"/>
      <c r="L109" s="10">
        <f>'03-06'!$K109+('03-06'!$J109/90)</f>
        <v>4.4444444444444446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482</v>
      </c>
      <c r="J110" s="8">
        <v>50</v>
      </c>
      <c r="K110" s="9"/>
      <c r="L110" s="10">
        <f>'03-06'!$K110+('03-06'!$J110/90)</f>
        <v>0.55555555555555558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325</v>
      </c>
      <c r="K111" s="9"/>
      <c r="L111" s="10">
        <f>'03-06'!$K111+('03-06'!$J111/90)</f>
        <v>3.6111111111111112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154</v>
      </c>
      <c r="J112" s="8">
        <v>50</v>
      </c>
      <c r="K112" s="9"/>
      <c r="L112" s="10">
        <f>'03-06'!$K112+('03-06'!$J112/90)</f>
        <v>0.55555555555555558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-300</v>
      </c>
      <c r="K113" s="9">
        <v>5</v>
      </c>
      <c r="L113" s="10">
        <f>'03-06'!$K113+('03-06'!$J113/90)</f>
        <v>1.6666666666666665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229</v>
      </c>
      <c r="J114" s="8">
        <v>-270</v>
      </c>
      <c r="K114" s="9"/>
      <c r="L114" s="10">
        <f>'03-06'!$K114+('03-06'!$J114/90)</f>
        <v>-3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1780</v>
      </c>
      <c r="J115" s="8">
        <v>200</v>
      </c>
      <c r="K115" s="9"/>
      <c r="L115" s="10">
        <f>'03-06'!$K115+('03-06'!$J115/90)</f>
        <v>2.2222222222222223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143</v>
      </c>
      <c r="J116" s="8">
        <v>180</v>
      </c>
      <c r="K116" s="9"/>
      <c r="L116" s="10">
        <f>'03-06'!$K116+('03-06'!$J116/90)</f>
        <v>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140</v>
      </c>
      <c r="K117" s="9"/>
      <c r="L117" s="10">
        <f>'03-06'!$K117+('03-06'!$J117/90)</f>
        <v>1.5555555555555556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40" t="s">
        <v>95</v>
      </c>
      <c r="J118" s="8"/>
      <c r="K118" s="9">
        <v>-2500</v>
      </c>
      <c r="L118" s="10">
        <f>'03-06'!$K118+('03-06'!$J118/90)</f>
        <v>-2500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180</v>
      </c>
      <c r="K119" s="9"/>
      <c r="L119" s="10">
        <f>'03-06'!$K119+('03-06'!$J119/90)</f>
        <v>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'03-06'!$K120+('03-06'!$J120/90)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0" xr:uid="{C77589DC-9F5A-47C5-AD93-0AF87767EA3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63EE-1E71-488D-BBD0-6512B7FA6DEE}">
  <sheetPr codeName="Sheet57">
    <pageSetUpPr fitToPage="1"/>
  </sheetPr>
  <dimension ref="A1:Z120"/>
  <sheetViews>
    <sheetView rightToLeft="1" topLeftCell="A109" workbookViewId="0">
      <selection activeCell="I117" sqref="I11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720</v>
      </c>
      <c r="K1" s="3">
        <f t="shared" si="0"/>
        <v>165</v>
      </c>
      <c r="L1" s="3">
        <f t="shared" si="0"/>
        <v>173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>
        <v>650</v>
      </c>
      <c r="K3" s="9">
        <v>555</v>
      </c>
      <c r="L3" s="10">
        <f t="shared" ref="L3:L18" si="1">K3+(J3/90)</f>
        <v>562.22222222222217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>
        <v>-650</v>
      </c>
      <c r="K4" s="9">
        <v>-555</v>
      </c>
      <c r="L4" s="10">
        <f t="shared" si="1"/>
        <v>-562.22222222222217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1381</v>
      </c>
      <c r="J5" s="8"/>
      <c r="K5" s="9">
        <v>30</v>
      </c>
      <c r="L5" s="10">
        <f t="shared" si="1"/>
        <v>30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-110</v>
      </c>
      <c r="K6" s="9">
        <v>10</v>
      </c>
      <c r="L6" s="10">
        <f t="shared" si="1"/>
        <v>8.7777777777777786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1169</v>
      </c>
      <c r="J7" s="8">
        <v>430</v>
      </c>
      <c r="K7" s="9"/>
      <c r="L7" s="10">
        <f t="shared" si="1"/>
        <v>4.7777777777777777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379</v>
      </c>
      <c r="J8" s="8"/>
      <c r="K8" s="9">
        <v>5</v>
      </c>
      <c r="L8" s="10">
        <f t="shared" si="1"/>
        <v>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1782</v>
      </c>
      <c r="J9" s="8"/>
      <c r="K9" s="9">
        <v>20</v>
      </c>
      <c r="L9" s="10">
        <f t="shared" si="1"/>
        <v>20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400</v>
      </c>
      <c r="K10" s="9">
        <v>100</v>
      </c>
      <c r="L10" s="10">
        <f t="shared" si="1"/>
        <v>104.44444444444444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1769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SUM('04-06'!$J$22:$J$120)</f>
        <v>1670</v>
      </c>
      <c r="K20" s="3">
        <f>SUM('04-06'!$K$22:$K$120)</f>
        <v>-100</v>
      </c>
      <c r="L20" s="3">
        <f>SUM('04-06'!$L$22:$L$120)</f>
        <v>-81.444444444445168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13</v>
      </c>
      <c r="F22" s="16">
        <f t="shared" ref="F22:F26" si="3">D22*E22</f>
        <v>65</v>
      </c>
      <c r="G22" s="7"/>
      <c r="H22" s="7" t="s">
        <v>6</v>
      </c>
      <c r="I22" s="40" t="s">
        <v>440</v>
      </c>
      <c r="J22" s="8"/>
      <c r="K22" s="9">
        <v>105</v>
      </c>
      <c r="L22" s="10">
        <f>'04-06'!$K22+('04-06'!$J22/90)</f>
        <v>105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11</v>
      </c>
      <c r="S22" s="16">
        <f t="shared" ref="S22:S26" si="5">Q22*R22</f>
        <v>55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</v>
      </c>
      <c r="F23" s="16">
        <f t="shared" si="3"/>
        <v>10</v>
      </c>
      <c r="G23" s="7"/>
      <c r="H23" s="7" t="s">
        <v>6</v>
      </c>
      <c r="I23" s="40" t="s">
        <v>1783</v>
      </c>
      <c r="J23" s="8">
        <v>50</v>
      </c>
      <c r="K23" s="9">
        <v>5</v>
      </c>
      <c r="L23" s="10">
        <f>'04-06'!$K23+('04-06'!$J23/90)</f>
        <v>5.5555555555555554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16</v>
      </c>
      <c r="S23" s="16">
        <f t="shared" si="5"/>
        <v>160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170</v>
      </c>
      <c r="C24" s="14">
        <f t="shared" si="2"/>
        <v>1700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/>
      <c r="J24" s="8">
        <v>-320</v>
      </c>
      <c r="K24" s="9">
        <v>5</v>
      </c>
      <c r="L24" s="10">
        <f>'04-06'!$K24+('04-06'!$J24/90)</f>
        <v>1.4444444444444446</v>
      </c>
      <c r="M24" s="3"/>
      <c r="N24" s="13">
        <v>10</v>
      </c>
      <c r="O24" s="1">
        <v>165</v>
      </c>
      <c r="P24" s="14">
        <f t="shared" si="4"/>
        <v>1650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400</v>
      </c>
      <c r="K25" s="9"/>
      <c r="L25" s="10">
        <f>'04-06'!$K25+('04-06'!$J25/90)</f>
        <v>4.4444444444444446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33</v>
      </c>
      <c r="F26" s="16">
        <f t="shared" si="3"/>
        <v>3300</v>
      </c>
      <c r="G26" s="7"/>
      <c r="H26" s="7" t="s">
        <v>1796</v>
      </c>
      <c r="I26" s="40" t="s">
        <v>64</v>
      </c>
      <c r="J26" s="8"/>
      <c r="K26" s="9">
        <v>150</v>
      </c>
      <c r="L26" s="10">
        <f>'04-06'!$K26+('04-06'!$J26/90)</f>
        <v>150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45</v>
      </c>
      <c r="S26" s="16">
        <f t="shared" si="5"/>
        <v>4500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3395</v>
      </c>
      <c r="G27" s="7"/>
      <c r="H27" s="7" t="s">
        <v>6</v>
      </c>
      <c r="I27" s="40" t="s">
        <v>407</v>
      </c>
      <c r="J27" s="8">
        <v>50</v>
      </c>
      <c r="K27" s="9">
        <v>100</v>
      </c>
      <c r="L27" s="10">
        <f>'04-06'!$K27+('04-06'!$J27/90)</f>
        <v>100.55555555555556</v>
      </c>
      <c r="M27" s="3"/>
      <c r="N27" s="13">
        <v>100</v>
      </c>
      <c r="O27" s="1">
        <v>25</v>
      </c>
      <c r="P27" s="14">
        <f t="shared" si="4"/>
        <v>2500</v>
      </c>
      <c r="Q27" s="12" t="s">
        <v>11</v>
      </c>
      <c r="R27" s="12"/>
      <c r="S27" s="17">
        <f>SUM(S22:S26)</f>
        <v>5395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1945</v>
      </c>
      <c r="D28" s="1"/>
      <c r="E28" s="1"/>
      <c r="F28" s="1"/>
      <c r="G28" s="1"/>
      <c r="H28" s="7" t="s">
        <v>6</v>
      </c>
      <c r="I28" s="40" t="s">
        <v>776</v>
      </c>
      <c r="J28" s="8"/>
      <c r="K28" s="9">
        <v>100</v>
      </c>
      <c r="L28" s="10">
        <f>'04-06'!$K28+('04-06'!$J28/90)</f>
        <v>100</v>
      </c>
      <c r="M28" s="3"/>
      <c r="N28" s="12" t="s">
        <v>11</v>
      </c>
      <c r="O28" s="12"/>
      <c r="P28" s="6">
        <f>SUM(P22:P27)</f>
        <v>4545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895</v>
      </c>
      <c r="G29" s="1"/>
      <c r="H29" s="7" t="s">
        <v>6</v>
      </c>
      <c r="I29" s="40" t="s">
        <v>1521</v>
      </c>
      <c r="J29" s="8"/>
      <c r="K29" s="9">
        <v>100</v>
      </c>
      <c r="L29" s="10">
        <f>'04-06'!$K29+('04-06'!$J29/90)</f>
        <v>100</v>
      </c>
      <c r="M29" s="3"/>
      <c r="N29" s="1"/>
      <c r="O29" s="1"/>
      <c r="P29" s="18"/>
      <c r="Q29" s="237" t="s">
        <v>21</v>
      </c>
      <c r="R29" s="238"/>
      <c r="S29" s="17">
        <f>SUM('04-06'!$J$22:$J$120)</f>
        <v>1670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-292</v>
      </c>
      <c r="D30" s="1"/>
      <c r="E30" s="1"/>
      <c r="F30" s="8"/>
      <c r="G30" s="1"/>
      <c r="H30" s="7" t="s">
        <v>6</v>
      </c>
      <c r="I30" s="40" t="s">
        <v>1784</v>
      </c>
      <c r="J30" s="8"/>
      <c r="K30" s="9">
        <v>190</v>
      </c>
      <c r="L30" s="10">
        <f>'04-06'!$K30+('04-06'!$J30/90)</f>
        <v>190</v>
      </c>
      <c r="M30" s="3"/>
      <c r="N30" s="237" t="s">
        <v>23</v>
      </c>
      <c r="O30" s="238"/>
      <c r="P30" s="6">
        <f>SUM('04-06'!$K$22:$K$120)</f>
        <v>-100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1785</v>
      </c>
      <c r="J31" s="8"/>
      <c r="K31" s="9">
        <v>670</v>
      </c>
      <c r="L31" s="10">
        <f>'04-06'!$K31+('04-06'!$J31/90)</f>
        <v>670</v>
      </c>
      <c r="M31" s="3"/>
      <c r="N31" s="1"/>
      <c r="O31" s="1"/>
      <c r="P31" s="18"/>
      <c r="Q31" s="12" t="s">
        <v>25</v>
      </c>
      <c r="R31" s="12"/>
      <c r="S31" s="17">
        <f>S27-S29-F27</f>
        <v>330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95</v>
      </c>
      <c r="J32" s="8"/>
      <c r="K32" s="9">
        <v>-670</v>
      </c>
      <c r="L32" s="10">
        <f>'04-06'!$K32+('04-06'!$J32/90)</f>
        <v>-670</v>
      </c>
      <c r="M32" s="3"/>
      <c r="N32" s="12" t="s">
        <v>25</v>
      </c>
      <c r="O32" s="12"/>
      <c r="P32" s="6">
        <f>P28-P30-C28</f>
        <v>2700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1786</v>
      </c>
      <c r="J33" s="8">
        <v>170</v>
      </c>
      <c r="K33" s="9"/>
      <c r="L33" s="10">
        <f>'04-06'!$K33+('04-06'!$J33/90)</f>
        <v>1.8888888888888888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200</v>
      </c>
      <c r="K34" s="9"/>
      <c r="L34" s="10">
        <f>'04-06'!$K34+('04-06'!$J34/90)</f>
        <v>2.2222222222222223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200</v>
      </c>
      <c r="K35" s="9"/>
      <c r="L35" s="10">
        <f>'04-06'!$K35+('04-06'!$J35/90)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1365</v>
      </c>
      <c r="J36" s="8">
        <v>-180</v>
      </c>
      <c r="K36" s="9">
        <v>80</v>
      </c>
      <c r="L36" s="10">
        <f>'04-06'!$K36+('04-06'!$J36/90)</f>
        <v>78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57</v>
      </c>
      <c r="J37" s="8">
        <v>1000</v>
      </c>
      <c r="K37" s="9"/>
      <c r="L37" s="10">
        <f>'04-06'!$K37+('04-06'!$J37/90)</f>
        <v>11.111111111111111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-315</v>
      </c>
      <c r="K38" s="9">
        <v>25</v>
      </c>
      <c r="L38" s="10">
        <f>'04-06'!$K38+('04-06'!$J38/90)</f>
        <v>21.5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63</v>
      </c>
      <c r="L39" s="10">
        <f>'04-06'!$K39+('04-06'!$J39/90)</f>
        <v>63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150</v>
      </c>
      <c r="L40" s="10">
        <f>'04-06'!$K40+('04-06'!$J40/90)</f>
        <v>150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229</v>
      </c>
      <c r="J41" s="8"/>
      <c r="K41" s="9">
        <v>-21</v>
      </c>
      <c r="L41" s="10">
        <f>'04-06'!$K41+('04-06'!$J41/90)</f>
        <v>-21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737</v>
      </c>
      <c r="J42" s="8"/>
      <c r="K42" s="9">
        <v>50</v>
      </c>
      <c r="L42" s="10">
        <f>'04-06'!$K42+('04-06'!$J42/90)</f>
        <v>50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350</v>
      </c>
      <c r="K43" s="9"/>
      <c r="L43" s="10">
        <f>'04-06'!$K43+('04-06'!$J43/90)</f>
        <v>3.8888888888888888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200</v>
      </c>
      <c r="K44" s="9"/>
      <c r="L44" s="10">
        <f>'04-06'!$K44+('04-06'!$J44/90)</f>
        <v>2.2222222222222223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200</v>
      </c>
      <c r="K45" s="9"/>
      <c r="L45" s="10">
        <f>'04-06'!$K45+('04-06'!$J45/90)</f>
        <v>2.2222222222222223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1787</v>
      </c>
      <c r="J46" s="8"/>
      <c r="K46" s="9">
        <v>217</v>
      </c>
      <c r="L46" s="10">
        <f>'04-06'!$K46+('04-06'!$J46/90)</f>
        <v>217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57</v>
      </c>
      <c r="J47" s="8"/>
      <c r="K47" s="9">
        <v>33</v>
      </c>
      <c r="L47" s="10">
        <f>'04-06'!$K47+('04-06'!$J47/90)</f>
        <v>33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30</v>
      </c>
      <c r="J48" s="8">
        <v>150</v>
      </c>
      <c r="K48" s="9"/>
      <c r="L48" s="10">
        <f>'04-06'!$K48+('04-06'!$J48/90)</f>
        <v>1.6666666666666667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110</v>
      </c>
      <c r="K49" s="9"/>
      <c r="L49" s="10">
        <f>'04-06'!$K49+('04-06'!$J49/90)</f>
        <v>1.2222222222222223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-270</v>
      </c>
      <c r="K50" s="9">
        <v>5</v>
      </c>
      <c r="L50" s="10">
        <f>'04-06'!$K50+('04-06'!$J50/90)</f>
        <v>2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9</v>
      </c>
      <c r="L51" s="10">
        <f>'04-06'!$K51+('04-06'!$J51/90)</f>
        <v>9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1019</v>
      </c>
      <c r="J52" s="8">
        <v>80</v>
      </c>
      <c r="K52" s="9"/>
      <c r="L52" s="10">
        <f>'04-06'!$K52+('04-06'!$J52/90)</f>
        <v>0.88888888888888884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150</v>
      </c>
      <c r="K53" s="9"/>
      <c r="L53" s="10">
        <f>'04-06'!$K53+('04-06'!$J53/90)</f>
        <v>1.6666666666666667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1788</v>
      </c>
      <c r="J54" s="8"/>
      <c r="K54" s="9">
        <v>500</v>
      </c>
      <c r="L54" s="10">
        <f>'04-06'!$K54+('04-06'!$J54/90)</f>
        <v>500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719</v>
      </c>
      <c r="J55" s="8"/>
      <c r="K55" s="9">
        <v>5</v>
      </c>
      <c r="L55" s="10">
        <f>'04-06'!$K55+('04-06'!$J55/90)</f>
        <v>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40" t="s">
        <v>57</v>
      </c>
      <c r="J56" s="8">
        <v>300</v>
      </c>
      <c r="K56" s="9"/>
      <c r="L56" s="10">
        <f>'04-06'!$K56+('04-06'!$J56/90)</f>
        <v>3.3333333333333335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28</v>
      </c>
      <c r="I57" s="40" t="s">
        <v>437</v>
      </c>
      <c r="J57" s="8">
        <v>-300</v>
      </c>
      <c r="K57" s="9"/>
      <c r="L57" s="10">
        <f>'04-06'!$K57+('04-06'!$J57/90)</f>
        <v>-3.3333333333333335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1789</v>
      </c>
      <c r="J58" s="8">
        <v>-250</v>
      </c>
      <c r="K58" s="9">
        <v>5</v>
      </c>
      <c r="L58" s="10">
        <f>'04-06'!$K58+('04-06'!$J58/90)</f>
        <v>2.2222222222222223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164</v>
      </c>
      <c r="J59" s="8"/>
      <c r="K59" s="9">
        <v>10</v>
      </c>
      <c r="L59" s="10">
        <f>'04-06'!$K59+('04-06'!$J59/90)</f>
        <v>10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1733</v>
      </c>
      <c r="J60" s="8">
        <v>270</v>
      </c>
      <c r="K60" s="9">
        <v>60</v>
      </c>
      <c r="L60" s="10">
        <f>'04-06'!$K60+('04-06'!$J60/90)</f>
        <v>63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404</v>
      </c>
      <c r="J61" s="8">
        <v>225</v>
      </c>
      <c r="K61" s="9"/>
      <c r="L61" s="10">
        <f>'04-06'!$K61+('04-06'!$J61/90)</f>
        <v>2.5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1213</v>
      </c>
      <c r="J62" s="8">
        <v>170</v>
      </c>
      <c r="K62" s="9">
        <v>30</v>
      </c>
      <c r="L62" s="10">
        <f>'04-06'!$K62+('04-06'!$J62/90)</f>
        <v>31.888888888888889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43</v>
      </c>
      <c r="J63" s="8"/>
      <c r="K63" s="9">
        <v>-20</v>
      </c>
      <c r="L63" s="10">
        <f>'04-06'!$K63+('04-06'!$J63/90)</f>
        <v>-20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20</v>
      </c>
      <c r="L64" s="10">
        <f>'04-06'!$K64+('04-06'!$J64/90)</f>
        <v>20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229</v>
      </c>
      <c r="J65" s="35">
        <v>-270</v>
      </c>
      <c r="K65" s="36">
        <v>-10</v>
      </c>
      <c r="L65" s="37">
        <f>'04-06'!$K65+('04-06'!$J65/90)</f>
        <v>-13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673</v>
      </c>
      <c r="J66" s="38">
        <v>-250</v>
      </c>
      <c r="K66" s="39">
        <v>10</v>
      </c>
      <c r="L66" s="37">
        <f>'04-06'!$K66+('04-06'!$J66/90)</f>
        <v>7.2222222222222223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1790</v>
      </c>
      <c r="J67" s="35">
        <v>22200</v>
      </c>
      <c r="K67" s="36"/>
      <c r="L67" s="37">
        <f>'04-06'!$K67+('04-06'!$J67/90)</f>
        <v>246.66666666666666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239</v>
      </c>
      <c r="J68" s="38">
        <v>-22200</v>
      </c>
      <c r="K68" s="39"/>
      <c r="L68" s="37">
        <f>'04-06'!$K68+('04-06'!$J68/90)</f>
        <v>-246.66666666666666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340</v>
      </c>
      <c r="K69" s="36"/>
      <c r="L69" s="37">
        <f>'04-06'!$K69+('04-06'!$J69/90)</f>
        <v>3.7777777777777777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-270</v>
      </c>
      <c r="K70" s="36">
        <v>80</v>
      </c>
      <c r="L70" s="37">
        <f>'04-06'!$K70+('04-06'!$J70/90)</f>
        <v>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229</v>
      </c>
      <c r="L71" s="10">
        <f>'04-06'!$K71+('04-06'!$J71/90)</f>
        <v>229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52" t="s">
        <v>214</v>
      </c>
      <c r="J72" s="8">
        <v>-630</v>
      </c>
      <c r="K72" s="9">
        <v>60</v>
      </c>
      <c r="L72" s="10">
        <f>'04-06'!$K72+('04-06'!$J72/90)</f>
        <v>53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1791</v>
      </c>
      <c r="J73" s="8"/>
      <c r="K73" s="9">
        <v>-890</v>
      </c>
      <c r="L73" s="10">
        <f>'04-06'!$K73+('04-06'!$J73/90)</f>
        <v>-890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1792</v>
      </c>
      <c r="J74" s="8">
        <v>500</v>
      </c>
      <c r="K74" s="9"/>
      <c r="L74" s="10">
        <f>'04-06'!$K74+('04-06'!$J74/90)</f>
        <v>5.5555555555555554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15</v>
      </c>
      <c r="L75" s="10">
        <f>'04-06'!$K75+('04-06'!$J75/90)</f>
        <v>15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730</v>
      </c>
      <c r="L76" s="10">
        <f>'04-06'!$K76+('04-06'!$J76/90)</f>
        <v>730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-200</v>
      </c>
      <c r="K77" s="9"/>
      <c r="L77" s="10">
        <f>'04-06'!$K77+('04-06'!$J77/90)</f>
        <v>-2.2222222222222223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100</v>
      </c>
      <c r="L78" s="10">
        <f>'04-06'!$K78+('04-06'!$J78/90)</f>
        <v>100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10</v>
      </c>
      <c r="L79" s="10">
        <f>'04-06'!$K79+('04-06'!$J79/90)</f>
        <v>10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180</v>
      </c>
      <c r="K80" s="9"/>
      <c r="L80" s="10">
        <f>'04-06'!$K80+('04-06'!$J80/90)</f>
        <v>2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553</v>
      </c>
      <c r="J81" s="8"/>
      <c r="K81" s="9">
        <v>20</v>
      </c>
      <c r="L81" s="10">
        <f>'04-06'!$K81+('04-06'!$J81/90)</f>
        <v>20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90</v>
      </c>
      <c r="J82" s="8">
        <v>130</v>
      </c>
      <c r="K82" s="9"/>
      <c r="L82" s="10">
        <f>'04-06'!$K82+('04-06'!$J82/90)</f>
        <v>1.4444444444444444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200</v>
      </c>
      <c r="K83" s="9"/>
      <c r="L83" s="10">
        <f>'04-06'!$K83+('04-06'!$J83/90)</f>
        <v>2.2222222222222223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-350</v>
      </c>
      <c r="K84" s="9"/>
      <c r="L84" s="10">
        <f>'04-06'!$K84+('04-06'!$J84/90)</f>
        <v>-3.8888888888888888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15</v>
      </c>
      <c r="L85" s="10">
        <f>'04-06'!$K85+('04-06'!$J85/90)</f>
        <v>15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75</v>
      </c>
      <c r="L86" s="10">
        <f>'04-06'!$K86+('04-06'!$J86/90)</f>
        <v>75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1793</v>
      </c>
      <c r="J87" s="8"/>
      <c r="K87" s="9">
        <v>8</v>
      </c>
      <c r="L87" s="10">
        <f>'04-06'!$K87+('04-06'!$J87/90)</f>
        <v>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-180</v>
      </c>
      <c r="K88" s="9">
        <v>10</v>
      </c>
      <c r="L88" s="10">
        <f>'04-06'!$K88+('04-06'!$J88/90)</f>
        <v>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 t="s">
        <v>95</v>
      </c>
      <c r="J89" s="8"/>
      <c r="K89" s="9">
        <v>-8</v>
      </c>
      <c r="L89" s="10">
        <f>'04-06'!$K89+('04-06'!$J89/90)</f>
        <v>-8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1390</v>
      </c>
      <c r="J90" s="8"/>
      <c r="K90" s="9">
        <v>200</v>
      </c>
      <c r="L90" s="10">
        <f>'04-06'!$K90+('04-06'!$J90/90)</f>
        <v>200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95</v>
      </c>
      <c r="J91" s="8"/>
      <c r="K91" s="9">
        <v>-200</v>
      </c>
      <c r="L91" s="10">
        <f>'04-06'!$K91+('04-06'!$J91/90)</f>
        <v>-200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50</v>
      </c>
      <c r="L92" s="10">
        <f>'04-06'!$K92+('04-06'!$J92/90)</f>
        <v>50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2" t="s">
        <v>103</v>
      </c>
      <c r="J93" s="8"/>
      <c r="K93" s="9">
        <v>60</v>
      </c>
      <c r="L93" s="10">
        <f>'04-06'!$K93+('04-06'!$J93/90)</f>
        <v>60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180</v>
      </c>
      <c r="K94" s="9"/>
      <c r="L94" s="10">
        <f>'04-06'!$K94+('04-06'!$J94/90)</f>
        <v>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56</v>
      </c>
      <c r="J95" s="8">
        <v>-20</v>
      </c>
      <c r="K95" s="9">
        <v>60</v>
      </c>
      <c r="L95" s="10">
        <f>'04-06'!$K95+('04-06'!$J95/90)</f>
        <v>59.777777777777779</v>
      </c>
      <c r="M95" s="3"/>
      <c r="N95" s="9" t="s">
        <v>118</v>
      </c>
      <c r="O95" s="9"/>
      <c r="P95" s="6">
        <v>4545</v>
      </c>
      <c r="Q95" s="9"/>
      <c r="R95" s="9"/>
      <c r="S95" s="17">
        <v>5395</v>
      </c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2" t="s">
        <v>95</v>
      </c>
      <c r="J96" s="8"/>
      <c r="K96" s="9">
        <v>-20</v>
      </c>
      <c r="L96" s="10">
        <f>'04-06'!$K96+('04-06'!$J96/90)</f>
        <v>-20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229</v>
      </c>
      <c r="J97" s="8">
        <v>-500</v>
      </c>
      <c r="K97" s="9"/>
      <c r="L97" s="10">
        <f>'04-06'!$K97+('04-06'!$J97/90)</f>
        <v>-5.5555555555555554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136</v>
      </c>
      <c r="J98" s="8"/>
      <c r="K98" s="9">
        <v>20</v>
      </c>
      <c r="L98" s="10">
        <f>'04-06'!$K98+('04-06'!$J98/90)</f>
        <v>20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154</v>
      </c>
      <c r="J99" s="8">
        <v>225</v>
      </c>
      <c r="K99" s="9"/>
      <c r="L99" s="10">
        <f>'04-06'!$K99+('04-06'!$J99/90)</f>
        <v>2.5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1796</v>
      </c>
      <c r="I100" s="2" t="s">
        <v>1794</v>
      </c>
      <c r="J100" s="8"/>
      <c r="K100" s="9">
        <v>6675</v>
      </c>
      <c r="L100" s="10">
        <f>'04-06'!$K100+('04-06'!$J100/90)</f>
        <v>6675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1797</v>
      </c>
      <c r="J101" s="8"/>
      <c r="K101" s="9">
        <v>-864</v>
      </c>
      <c r="L101" s="10">
        <f>'04-06'!$K101+('04-06'!$J101/90)</f>
        <v>-864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2" t="s">
        <v>1795</v>
      </c>
      <c r="J102" s="8"/>
      <c r="K102" s="9">
        <v>-5811</v>
      </c>
      <c r="L102" s="10">
        <f>'04-06'!$K102+('04-06'!$J102/90)</f>
        <v>-5811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-135</v>
      </c>
      <c r="K103" s="9">
        <v>40</v>
      </c>
      <c r="L103" s="10">
        <f>'04-06'!$K103+('04-06'!$J103/90)</f>
        <v>38.5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-270</v>
      </c>
      <c r="K104" s="9">
        <v>5</v>
      </c>
      <c r="L104" s="10">
        <f>'04-06'!$K104+('04-06'!$J104/90)</f>
        <v>2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76</v>
      </c>
      <c r="J105" s="8">
        <v>180</v>
      </c>
      <c r="K105" s="9"/>
      <c r="L105" s="10">
        <f>'04-06'!$K105+('04-06'!$J105/90)</f>
        <v>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45</v>
      </c>
      <c r="K106" s="9">
        <v>5</v>
      </c>
      <c r="L106" s="10">
        <f>'04-06'!$K106+('04-06'!$J106/90)</f>
        <v>5.5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-630</v>
      </c>
      <c r="K107" s="9">
        <v>50</v>
      </c>
      <c r="L107" s="10">
        <f>'04-06'!$K107+('04-06'!$J107/90)</f>
        <v>43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60</v>
      </c>
      <c r="K108" s="9"/>
      <c r="L108" s="10">
        <f>'04-06'!$K108+('04-06'!$J108/90)</f>
        <v>0.66666666666666663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229</v>
      </c>
      <c r="J109" s="8">
        <v>-225</v>
      </c>
      <c r="K109" s="9"/>
      <c r="L109" s="10">
        <f>'04-06'!$K109+('04-06'!$J109/90)</f>
        <v>-2.5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267</v>
      </c>
      <c r="J110" s="8"/>
      <c r="K110" s="9">
        <v>180</v>
      </c>
      <c r="L110" s="10">
        <f>'04-06'!$K110+('04-06'!$J110/90)</f>
        <v>180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180</v>
      </c>
      <c r="K111" s="9"/>
      <c r="L111" s="10">
        <f>'04-06'!$K111+('04-06'!$J111/90)</f>
        <v>2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164</v>
      </c>
      <c r="J112" s="8">
        <v>-630</v>
      </c>
      <c r="K112" s="9">
        <v>10</v>
      </c>
      <c r="L112" s="10">
        <f>'04-06'!$K112+('04-06'!$J112/90)</f>
        <v>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1798</v>
      </c>
      <c r="J113" s="8">
        <v>700</v>
      </c>
      <c r="K113" s="9">
        <v>10</v>
      </c>
      <c r="L113" s="10">
        <f>'04-06'!$K113+('04-06'!$J113/90)</f>
        <v>17.777777777777779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-3000</v>
      </c>
      <c r="L114" s="10">
        <f>'04-06'!$K114+('04-06'!$J114/90)</f>
        <v>-3000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'04-06'!$K115+('04-06'!$J115/90)</f>
        <v>3.3333333333333335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1800</v>
      </c>
      <c r="J116" s="8"/>
      <c r="K116" s="9">
        <v>25.5</v>
      </c>
      <c r="L116" s="10">
        <f>'04-06'!$K116+('04-06'!$J116/90)</f>
        <v>25.5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6" x14ac:dyDescent="0.3">
      <c r="A117" s="9"/>
      <c r="B117" s="9"/>
      <c r="C117" s="9"/>
      <c r="D117" s="9"/>
      <c r="E117" s="9"/>
      <c r="F117" s="9"/>
      <c r="G117" s="9"/>
      <c r="H117" s="7" t="s">
        <v>28</v>
      </c>
      <c r="I117" s="2" t="s">
        <v>1799</v>
      </c>
      <c r="J117" s="8"/>
      <c r="K117" s="9">
        <v>-25.5</v>
      </c>
      <c r="L117" s="10">
        <f>'04-06'!$K117+('04-06'!$J117/90)</f>
        <v>-25.5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120</v>
      </c>
      <c r="K118" s="9"/>
      <c r="L118" s="10">
        <f>'04-06'!$K118+('04-06'!$J118/90)</f>
        <v>1.3333333333333333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250</v>
      </c>
      <c r="K119" s="9"/>
      <c r="L119" s="10">
        <f>'04-06'!$K119+('04-06'!$J119/90)</f>
        <v>2.7777777777777777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'04-06'!$K120+('04-06'!$J120/90)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0" xr:uid="{6D657594-45A6-4C82-A595-911C30BD6CC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4B75-74E8-4356-8579-C30B54FDA39F}">
  <sheetPr codeName="Sheet58">
    <pageSetUpPr fitToPage="1"/>
  </sheetPr>
  <dimension ref="A1:Z131"/>
  <sheetViews>
    <sheetView rightToLeft="1" topLeftCell="A124" workbookViewId="0">
      <selection activeCell="C131" sqref="C13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265</v>
      </c>
      <c r="K1" s="3">
        <f t="shared" si="0"/>
        <v>638</v>
      </c>
      <c r="L1" s="3">
        <f t="shared" si="0"/>
        <v>640.94444444444446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1114</v>
      </c>
      <c r="J3" s="8">
        <v>400</v>
      </c>
      <c r="K3" s="9"/>
      <c r="L3" s="10">
        <f t="shared" ref="L3:L18" si="1">K3+(J3/90)</f>
        <v>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130</v>
      </c>
      <c r="K4" s="9"/>
      <c r="L4" s="10">
        <f t="shared" si="1"/>
        <v>1.4444444444444444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100</v>
      </c>
      <c r="K5" s="9"/>
      <c r="L5" s="10">
        <f t="shared" si="1"/>
        <v>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437</v>
      </c>
      <c r="J6" s="8">
        <v>-300</v>
      </c>
      <c r="K6" s="9"/>
      <c r="L6" s="10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60</v>
      </c>
      <c r="L7" s="10">
        <f t="shared" si="1"/>
        <v>60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267</v>
      </c>
      <c r="J8" s="8">
        <v>-630</v>
      </c>
      <c r="K8" s="9">
        <v>70</v>
      </c>
      <c r="L8" s="10">
        <f t="shared" si="1"/>
        <v>63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1802</v>
      </c>
      <c r="J9" s="8"/>
      <c r="K9" s="9">
        <v>3</v>
      </c>
      <c r="L9" s="10">
        <f t="shared" si="1"/>
        <v>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138</v>
      </c>
      <c r="J10" s="8">
        <v>450</v>
      </c>
      <c r="K10" s="9"/>
      <c r="L10" s="10">
        <f t="shared" si="1"/>
        <v>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-225</v>
      </c>
      <c r="K11" s="9">
        <v>10</v>
      </c>
      <c r="L11" s="10">
        <f t="shared" si="1"/>
        <v>7.5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1796</v>
      </c>
      <c r="I12" s="2" t="s">
        <v>1803</v>
      </c>
      <c r="J12" s="8"/>
      <c r="K12" s="9">
        <v>475</v>
      </c>
      <c r="L12" s="10">
        <f t="shared" si="1"/>
        <v>475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400</v>
      </c>
      <c r="K13" s="9"/>
      <c r="L13" s="10">
        <f t="shared" si="1"/>
        <v>4.4444444444444446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1804</v>
      </c>
      <c r="J14" s="8"/>
      <c r="K14" s="9">
        <v>765</v>
      </c>
      <c r="L14" s="10">
        <f t="shared" si="1"/>
        <v>765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40</v>
      </c>
      <c r="I15" s="2" t="s">
        <v>95</v>
      </c>
      <c r="J15" s="8"/>
      <c r="K15" s="9">
        <v>-765</v>
      </c>
      <c r="L15" s="10">
        <f t="shared" si="1"/>
        <v>-765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8">
        <v>-60</v>
      </c>
      <c r="K16" s="9">
        <v>20</v>
      </c>
      <c r="L16" s="10">
        <f t="shared" si="1"/>
        <v>19.333333333333332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1781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SUM('05-06'!$J$22:$J$131)</f>
        <v>-1840</v>
      </c>
      <c r="K20" s="3">
        <f>SUM('05-06'!$K$22:$K$131)</f>
        <v>-410</v>
      </c>
      <c r="L20" s="3">
        <f>SUM('05-06'!$L$22:$L$131)</f>
        <v>-430.44444444444434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8</v>
      </c>
      <c r="F22" s="16">
        <f t="shared" ref="F22:F26" si="3">D22*E22</f>
        <v>40</v>
      </c>
      <c r="G22" s="7"/>
      <c r="H22" s="7" t="s">
        <v>6</v>
      </c>
      <c r="I22" s="2" t="s">
        <v>1497</v>
      </c>
      <c r="J22" s="8">
        <v>-720</v>
      </c>
      <c r="K22" s="9">
        <v>50</v>
      </c>
      <c r="L22" s="10">
        <f>'05-06'!$K22+('05-06'!$J22/90)</f>
        <v>42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12</v>
      </c>
      <c r="F23" s="16">
        <f t="shared" si="3"/>
        <v>120</v>
      </c>
      <c r="G23" s="7"/>
      <c r="H23" s="7" t="s">
        <v>6</v>
      </c>
      <c r="I23" s="2"/>
      <c r="J23" s="8">
        <v>-225</v>
      </c>
      <c r="K23" s="9">
        <v>-10</v>
      </c>
      <c r="L23" s="10">
        <f>'05-06'!$K23+('05-06'!$J23/90)</f>
        <v>-12.5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99</v>
      </c>
      <c r="S23" s="16">
        <f t="shared" si="5"/>
        <v>990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165</v>
      </c>
      <c r="C24" s="14">
        <f t="shared" si="2"/>
        <v>1650</v>
      </c>
      <c r="D24" s="15">
        <v>20</v>
      </c>
      <c r="E24" s="1">
        <v>11</v>
      </c>
      <c r="F24" s="16">
        <f t="shared" si="3"/>
        <v>220</v>
      </c>
      <c r="G24" s="7"/>
      <c r="H24" s="7" t="s">
        <v>6</v>
      </c>
      <c r="I24" s="2"/>
      <c r="J24" s="8"/>
      <c r="K24" s="9">
        <v>20</v>
      </c>
      <c r="L24" s="10">
        <f>'05-06'!$K24+('05-06'!$J24/90)</f>
        <v>20</v>
      </c>
      <c r="M24" s="3"/>
      <c r="N24" s="13">
        <v>10</v>
      </c>
      <c r="O24" s="1">
        <v>173</v>
      </c>
      <c r="P24" s="14">
        <f t="shared" si="4"/>
        <v>1730</v>
      </c>
      <c r="Q24" s="15">
        <v>20</v>
      </c>
      <c r="R24" s="1">
        <v>26</v>
      </c>
      <c r="S24" s="16">
        <f t="shared" si="5"/>
        <v>520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 t="s">
        <v>48</v>
      </c>
      <c r="J25" s="8">
        <v>130</v>
      </c>
      <c r="K25" s="9"/>
      <c r="L25" s="10">
        <f>'05-06'!$K25+('05-06'!$J25/90)</f>
        <v>1.4444444444444444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48</v>
      </c>
      <c r="F26" s="16">
        <f t="shared" si="3"/>
        <v>4800</v>
      </c>
      <c r="G26" s="7"/>
      <c r="H26" s="7" t="s">
        <v>6</v>
      </c>
      <c r="I26" s="2" t="s">
        <v>1805</v>
      </c>
      <c r="J26" s="8"/>
      <c r="K26" s="9">
        <v>49</v>
      </c>
      <c r="L26" s="10">
        <f>'05-06'!$K26+('05-06'!$J26/90)</f>
        <v>49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16</v>
      </c>
      <c r="S26" s="16">
        <f t="shared" si="5"/>
        <v>1600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5330</v>
      </c>
      <c r="G27" s="7"/>
      <c r="H27" s="7" t="s">
        <v>6</v>
      </c>
      <c r="I27" s="2" t="s">
        <v>886</v>
      </c>
      <c r="J27" s="8">
        <v>-100</v>
      </c>
      <c r="K27" s="9">
        <v>5</v>
      </c>
      <c r="L27" s="10">
        <f>'05-06'!$K27+('05-06'!$J27/90)</f>
        <v>3.8888888888888888</v>
      </c>
      <c r="M27" s="3"/>
      <c r="N27" s="13">
        <v>100</v>
      </c>
      <c r="O27" s="1">
        <v>25</v>
      </c>
      <c r="P27" s="14">
        <f t="shared" si="4"/>
        <v>2500</v>
      </c>
      <c r="Q27" s="12" t="s">
        <v>11</v>
      </c>
      <c r="R27" s="12"/>
      <c r="S27" s="17">
        <f>SUM(S22:S26)</f>
        <v>3115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2483</v>
      </c>
      <c r="D28" s="1"/>
      <c r="E28" s="1"/>
      <c r="F28" s="1"/>
      <c r="G28" s="1"/>
      <c r="H28" s="7" t="s">
        <v>6</v>
      </c>
      <c r="I28" s="2"/>
      <c r="J28" s="8">
        <v>100</v>
      </c>
      <c r="K28" s="9"/>
      <c r="L28" s="10">
        <f>'05-06'!$K28+('05-06'!$J28/90)</f>
        <v>1.1111111111111112</v>
      </c>
      <c r="M28" s="3"/>
      <c r="N28" s="12" t="s">
        <v>11</v>
      </c>
      <c r="O28" s="12"/>
      <c r="P28" s="6">
        <f>SUM(P22:P27)</f>
        <v>4901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1935</v>
      </c>
      <c r="G29" s="1"/>
      <c r="H29" s="7" t="s">
        <v>6</v>
      </c>
      <c r="I29" s="2" t="s">
        <v>76</v>
      </c>
      <c r="J29" s="8"/>
      <c r="K29" s="9">
        <v>4</v>
      </c>
      <c r="L29" s="10">
        <f>'05-06'!$K29+('05-06'!$J29/90)</f>
        <v>4</v>
      </c>
      <c r="M29" s="3"/>
      <c r="N29" s="1"/>
      <c r="O29" s="1"/>
      <c r="P29" s="18"/>
      <c r="Q29" s="237" t="s">
        <v>21</v>
      </c>
      <c r="R29" s="238"/>
      <c r="S29" s="17">
        <f>SUM('05-06'!$J$22:$J$131)</f>
        <v>-1840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538</v>
      </c>
      <c r="D30" s="1"/>
      <c r="E30" s="1"/>
      <c r="F30" s="8"/>
      <c r="G30" s="1"/>
      <c r="H30" s="7" t="s">
        <v>6</v>
      </c>
      <c r="I30" s="2"/>
      <c r="J30" s="8">
        <v>100</v>
      </c>
      <c r="K30" s="9"/>
      <c r="L30" s="10">
        <f>'05-06'!$K30+('05-06'!$J30/90)</f>
        <v>1.1111111111111112</v>
      </c>
      <c r="M30" s="3"/>
      <c r="N30" s="237" t="s">
        <v>23</v>
      </c>
      <c r="O30" s="238"/>
      <c r="P30" s="6">
        <f>SUM('05-06'!$K$22:$K$131)</f>
        <v>-410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-180</v>
      </c>
      <c r="K31" s="9">
        <v>5</v>
      </c>
      <c r="L31" s="10">
        <f>'05-06'!$K31+('05-06'!$J31/90)</f>
        <v>3</v>
      </c>
      <c r="M31" s="3"/>
      <c r="N31" s="1"/>
      <c r="O31" s="1"/>
      <c r="P31" s="18"/>
      <c r="Q31" s="12" t="s">
        <v>25</v>
      </c>
      <c r="R31" s="12"/>
      <c r="S31" s="17">
        <f>S27-S29-F27</f>
        <v>-375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260</v>
      </c>
      <c r="K32" s="9"/>
      <c r="L32" s="10">
        <f>'05-06'!$K32+('05-06'!$J32/90)</f>
        <v>2.8888888888888888</v>
      </c>
      <c r="M32" s="3"/>
      <c r="N32" s="12" t="s">
        <v>25</v>
      </c>
      <c r="O32" s="12"/>
      <c r="P32" s="6">
        <f>P28-P30-C28</f>
        <v>2828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130</v>
      </c>
      <c r="K33" s="9"/>
      <c r="L33" s="10">
        <f>'05-06'!$K33+('05-06'!$J33/90)</f>
        <v>1.4444444444444444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300</v>
      </c>
      <c r="K34" s="9"/>
      <c r="L34" s="10">
        <f>'05-06'!$K34+('05-06'!$J34/90)</f>
        <v>3.3333333333333335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 t="s">
        <v>239</v>
      </c>
      <c r="J35" s="8">
        <v>-1000</v>
      </c>
      <c r="K35" s="9"/>
      <c r="L35" s="10">
        <f>'05-06'!$K35+('05-06'!$J35/90)</f>
        <v>-11.111111111111111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1806</v>
      </c>
      <c r="J36" s="8"/>
      <c r="K36" s="9">
        <v>60</v>
      </c>
      <c r="L36" s="10">
        <f>'05-06'!$K36+('05-06'!$J36/90)</f>
        <v>60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9</v>
      </c>
      <c r="L37" s="10">
        <f>'05-06'!$K37+('05-06'!$J37/90)</f>
        <v>9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829</v>
      </c>
      <c r="J38" s="8">
        <v>-180</v>
      </c>
      <c r="K38" s="9">
        <v>-70</v>
      </c>
      <c r="L38" s="10">
        <f>'05-06'!$K38+('05-06'!$J38/90)</f>
        <v>-72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380</v>
      </c>
      <c r="K39" s="9"/>
      <c r="L39" s="10">
        <f>'05-06'!$K39+('05-06'!$J39/90)</f>
        <v>4.2222222222222223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-100</v>
      </c>
      <c r="K40" s="9">
        <v>5</v>
      </c>
      <c r="L40" s="10">
        <f>'05-06'!$K40+('05-06'!$J40/90)</f>
        <v>3.8888888888888888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95</v>
      </c>
      <c r="J41" s="8"/>
      <c r="K41" s="9">
        <v>700</v>
      </c>
      <c r="L41" s="10">
        <f>'05-06'!$K41+('05-06'!$J41/90)</f>
        <v>700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2" t="s">
        <v>95</v>
      </c>
      <c r="J42" s="8"/>
      <c r="K42" s="9">
        <v>-700</v>
      </c>
      <c r="L42" s="10">
        <f>'05-06'!$K42+('05-06'!$J42/90)</f>
        <v>-700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125</v>
      </c>
      <c r="L43" s="10">
        <f>'05-06'!$K43+('05-06'!$J43/90)</f>
        <v>125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69" t="s">
        <v>1807</v>
      </c>
      <c r="J44" s="8">
        <v>-135</v>
      </c>
      <c r="K44" s="9">
        <v>15</v>
      </c>
      <c r="L44" s="10">
        <f>'05-06'!$K44+('05-06'!$J44/90)</f>
        <v>13.5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100</v>
      </c>
      <c r="K45" s="9"/>
      <c r="L45" s="10">
        <f>'05-06'!$K45+('05-06'!$J45/90)</f>
        <v>1.1111111111111112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250</v>
      </c>
      <c r="K46" s="9"/>
      <c r="L46" s="10">
        <f>'05-06'!$K46+('05-06'!$J46/90)</f>
        <v>2.7777777777777777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-500</v>
      </c>
      <c r="K47" s="9">
        <v>20</v>
      </c>
      <c r="L47" s="10">
        <f>'05-06'!$K47+('05-06'!$J47/90)</f>
        <v>14.444444444444445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-180</v>
      </c>
      <c r="K48" s="9">
        <v>140</v>
      </c>
      <c r="L48" s="10">
        <f>'05-06'!$K48+('05-06'!$J48/90)</f>
        <v>138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1365</v>
      </c>
      <c r="J49" s="8"/>
      <c r="K49" s="9">
        <v>120</v>
      </c>
      <c r="L49" s="10">
        <f>'05-06'!$K49+('05-06'!$J49/90)</f>
        <v>120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1808</v>
      </c>
      <c r="J50" s="8"/>
      <c r="K50" s="9">
        <v>65</v>
      </c>
      <c r="L50" s="10">
        <f>'05-06'!$K50+('05-06'!$J50/90)</f>
        <v>65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2" t="s">
        <v>95</v>
      </c>
      <c r="J51" s="8"/>
      <c r="K51" s="9">
        <v>-65</v>
      </c>
      <c r="L51" s="10">
        <f>'05-06'!$K51+('05-06'!$J51/90)</f>
        <v>-65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2" t="s">
        <v>57</v>
      </c>
      <c r="J52" s="8"/>
      <c r="K52" s="9">
        <v>5</v>
      </c>
      <c r="L52" s="10">
        <f>'05-06'!$K52+('05-06'!$J52/90)</f>
        <v>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230</v>
      </c>
      <c r="K53" s="9"/>
      <c r="L53" s="10">
        <f>'05-06'!$K53+('05-06'!$J53/90)</f>
        <v>2.5555555555555554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-360</v>
      </c>
      <c r="K54" s="9">
        <v>20</v>
      </c>
      <c r="L54" s="10">
        <f>'05-06'!$K54+('05-06'!$J54/90)</f>
        <v>16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250</v>
      </c>
      <c r="K55" s="9"/>
      <c r="L55" s="10">
        <f>'05-06'!$K55+('05-06'!$J55/90)</f>
        <v>2.7777777777777777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250</v>
      </c>
      <c r="K56" s="9"/>
      <c r="L56" s="10">
        <f>'05-06'!$K56+('05-06'!$J56/90)</f>
        <v>2.7777777777777777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50</v>
      </c>
      <c r="K57" s="9"/>
      <c r="L57" s="10">
        <f>'05-06'!$K57+('05-06'!$J57/90)</f>
        <v>0.55555555555555558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30</v>
      </c>
      <c r="L58" s="10">
        <f>'05-06'!$K58+('05-06'!$J58/90)</f>
        <v>30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100</v>
      </c>
      <c r="K59" s="9"/>
      <c r="L59" s="10">
        <f>'05-06'!$K59+('05-06'!$J59/90)</f>
        <v>1.1111111111111112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1809</v>
      </c>
      <c r="J60" s="8"/>
      <c r="K60" s="9">
        <v>1597</v>
      </c>
      <c r="L60" s="10">
        <f>'05-06'!$K60+('05-06'!$J60/90)</f>
        <v>1597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2" t="s">
        <v>95</v>
      </c>
      <c r="J61" s="8"/>
      <c r="K61" s="9">
        <v>-1597</v>
      </c>
      <c r="L61" s="10">
        <f>'05-06'!$K61+('05-06'!$J61/90)</f>
        <v>-1597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</v>
      </c>
      <c r="L62" s="10">
        <f>'05-06'!$K62+('05-06'!$J62/90)</f>
        <v>1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209</v>
      </c>
      <c r="J63" s="8">
        <v>50</v>
      </c>
      <c r="K63" s="9"/>
      <c r="L63" s="10">
        <f>'05-06'!$K63+('05-06'!$J63/90)</f>
        <v>0.55555555555555558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-200</v>
      </c>
      <c r="K64" s="9">
        <v>174</v>
      </c>
      <c r="L64" s="10">
        <f>'05-06'!$K64+('05-06'!$J64/90)</f>
        <v>171.77777777777777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300</v>
      </c>
      <c r="K65" s="36"/>
      <c r="L65" s="37">
        <f>'05-06'!$K65+('05-06'!$J65/90)</f>
        <v>3.3333333333333335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200</v>
      </c>
      <c r="K66" s="39"/>
      <c r="L66" s="37">
        <f>'05-06'!$K66+('05-06'!$J66/90)</f>
        <v>2.2222222222222223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55</v>
      </c>
      <c r="L67" s="37">
        <f>'05-06'!$K67+('05-06'!$J67/90)</f>
        <v>55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150</v>
      </c>
      <c r="K68" s="39"/>
      <c r="L68" s="37">
        <f>'05-06'!$K68+('05-06'!$J68/90)</f>
        <v>1.6666666666666667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-5</v>
      </c>
      <c r="L69" s="37">
        <f>'05-06'!$K69+('05-06'!$J69/90)</f>
        <v>-5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-200</v>
      </c>
      <c r="K70" s="36">
        <v>10</v>
      </c>
      <c r="L70" s="37">
        <f>'05-06'!$K70+('05-06'!$J70/90)</f>
        <v>7.7777777777777777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-130</v>
      </c>
      <c r="K71" s="9">
        <v>120</v>
      </c>
      <c r="L71" s="10">
        <f>'05-06'!$K71+('05-06'!$J71/90)</f>
        <v>118.55555555555556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/>
      <c r="L72" s="10">
        <f>'05-06'!$K72+('05-06'!$J72/90)</f>
        <v>1.1111111111111112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24</v>
      </c>
      <c r="L73" s="10">
        <f>'05-06'!$K73+('05-06'!$J73/90)</f>
        <v>24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10</v>
      </c>
      <c r="L74" s="10">
        <f>'05-06'!$K74+('05-06'!$J74/90)</f>
        <v>10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379</v>
      </c>
      <c r="J75" s="8">
        <v>450</v>
      </c>
      <c r="K75" s="9"/>
      <c r="L75" s="10">
        <f>'05-06'!$K75+('05-06'!$J75/90)</f>
        <v>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953</v>
      </c>
      <c r="J76" s="8">
        <v>-900</v>
      </c>
      <c r="K76" s="9">
        <v>10</v>
      </c>
      <c r="L76" s="10">
        <f>'05-06'!$K76+('05-06'!$J76/90)</f>
        <v>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1810</v>
      </c>
      <c r="J77" s="8"/>
      <c r="K77" s="9">
        <v>15</v>
      </c>
      <c r="L77" s="10">
        <f>'05-06'!$K77+('05-06'!$J77/90)</f>
        <v>15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275</v>
      </c>
      <c r="J78" s="8">
        <v>200</v>
      </c>
      <c r="K78" s="9"/>
      <c r="L78" s="10">
        <f>'05-06'!$K78+('05-06'!$J78/90)</f>
        <v>2.2222222222222223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72</v>
      </c>
      <c r="J79" s="8">
        <v>100</v>
      </c>
      <c r="K79" s="9"/>
      <c r="L79" s="10">
        <f>'05-06'!$K79+('05-06'!$J79/90)</f>
        <v>1.1111111111111112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209</v>
      </c>
      <c r="J80" s="8">
        <v>50</v>
      </c>
      <c r="K80" s="9"/>
      <c r="L80" s="10">
        <f>'05-06'!$K80+('05-06'!$J80/90)</f>
        <v>0.55555555555555558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6</v>
      </c>
      <c r="L81" s="10">
        <f>'05-06'!$K81+('05-06'!$J81/90)</f>
        <v>6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1375</v>
      </c>
      <c r="J82" s="8">
        <v>-200</v>
      </c>
      <c r="K82" s="9">
        <v>10</v>
      </c>
      <c r="L82" s="10">
        <f>'05-06'!$K82+('05-06'!$J82/90)</f>
        <v>7.7777777777777777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103</v>
      </c>
      <c r="J83" s="8"/>
      <c r="K83" s="9">
        <v>5</v>
      </c>
      <c r="L83" s="10">
        <f>'05-06'!$K83+('05-06'!$J83/90)</f>
        <v>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673</v>
      </c>
      <c r="J84" s="8"/>
      <c r="K84" s="9">
        <v>15</v>
      </c>
      <c r="L84" s="10">
        <f>'05-06'!$K84+('05-06'!$J84/90)</f>
        <v>15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100</v>
      </c>
      <c r="K85" s="9"/>
      <c r="L85" s="10">
        <f>'05-06'!$K85+('05-06'!$J85/90)</f>
        <v>1.1111111111111112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225</v>
      </c>
      <c r="K86" s="9"/>
      <c r="L86" s="10">
        <f>'05-06'!$K86+('05-06'!$J86/90)</f>
        <v>2.5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220</v>
      </c>
      <c r="K87" s="9"/>
      <c r="L87" s="10">
        <f>'05-06'!$K87+('05-06'!$J87/90)</f>
        <v>2.4444444444444446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229</v>
      </c>
      <c r="J88" s="8">
        <v>-290</v>
      </c>
      <c r="K88" s="9"/>
      <c r="L88" s="10">
        <f>'05-06'!$K88+('05-06'!$J88/90)</f>
        <v>-3.2222222222222223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-720</v>
      </c>
      <c r="K89" s="9">
        <v>150</v>
      </c>
      <c r="L89" s="10">
        <f>'05-06'!$K89+('05-06'!$J89/90)</f>
        <v>142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-360</v>
      </c>
      <c r="K90" s="9">
        <v>90</v>
      </c>
      <c r="L90" s="10">
        <f>'05-06'!$K90+('05-06'!$J90/90)</f>
        <v>86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150</v>
      </c>
      <c r="K91" s="9"/>
      <c r="L91" s="10">
        <f>'05-06'!$K91+('05-06'!$J91/90)</f>
        <v>1.6666666666666667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210</v>
      </c>
      <c r="L92" s="10">
        <f>'05-06'!$K92+('05-06'!$J92/90)</f>
        <v>210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-300</v>
      </c>
      <c r="K93" s="9">
        <v>10</v>
      </c>
      <c r="L93" s="10">
        <f>'05-06'!$K93+('05-06'!$J93/90)</f>
        <v>6.6666666666666661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220</v>
      </c>
      <c r="K94" s="9"/>
      <c r="L94" s="10">
        <f>'05-06'!$K94+('05-06'!$J94/90)</f>
        <v>2.4444444444444446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1811</v>
      </c>
      <c r="J95" s="8"/>
      <c r="K95" s="9">
        <v>230</v>
      </c>
      <c r="L95" s="10">
        <f>'05-06'!$K95+('05-06'!$J95/90)</f>
        <v>230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275</v>
      </c>
      <c r="J96" s="8">
        <v>-50</v>
      </c>
      <c r="K96" s="9">
        <v>10</v>
      </c>
      <c r="L96" s="10">
        <f>'05-06'!$K96+('05-06'!$J96/90)</f>
        <v>9.4444444444444446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140</v>
      </c>
      <c r="K97" s="9"/>
      <c r="L97" s="10">
        <f>'05-06'!$K97+('05-06'!$J97/90)</f>
        <v>1.5555555555555556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-225</v>
      </c>
      <c r="K98" s="9">
        <v>10</v>
      </c>
      <c r="L98" s="10">
        <f>'05-06'!$K98+('05-06'!$J98/90)</f>
        <v>7.5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/>
      <c r="L99" s="10">
        <f>'05-06'!$K99+('05-06'!$J99/90)</f>
        <v>1.1111111111111112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-45</v>
      </c>
      <c r="K100" s="9">
        <v>10</v>
      </c>
      <c r="L100" s="10">
        <f>'05-06'!$K100+('05-06'!$J100/90)</f>
        <v>9.5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1306</v>
      </c>
      <c r="J101" s="8"/>
      <c r="K101" s="9">
        <v>200</v>
      </c>
      <c r="L101" s="10">
        <f>'05-06'!$K101+('05-06'!$J101/90)</f>
        <v>200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208</v>
      </c>
      <c r="J102" s="8">
        <v>150</v>
      </c>
      <c r="K102" s="9"/>
      <c r="L102" s="10">
        <f>'05-06'!$K102+('05-06'!$J102/90)</f>
        <v>1.6666666666666667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-270</v>
      </c>
      <c r="K103" s="9">
        <v>5</v>
      </c>
      <c r="L103" s="10">
        <f>'05-06'!$K103+('05-06'!$J103/90)</f>
        <v>2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200</v>
      </c>
      <c r="K104" s="9"/>
      <c r="L104" s="10">
        <f>'05-06'!$K104+('05-06'!$J104/90)</f>
        <v>2.2222222222222223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1812</v>
      </c>
      <c r="J105" s="8"/>
      <c r="K105" s="9">
        <v>100</v>
      </c>
      <c r="L105" s="10">
        <f>'05-06'!$K105+('05-06'!$J105/90)</f>
        <v>100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28</v>
      </c>
      <c r="I106" s="2" t="s">
        <v>437</v>
      </c>
      <c r="J106" s="8">
        <v>-300</v>
      </c>
      <c r="K106" s="9"/>
      <c r="L106" s="10">
        <f>'05-06'!$K106+('05-06'!$J106/90)</f>
        <v>-3.3333333333333335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-150</v>
      </c>
      <c r="K107" s="9">
        <v>20</v>
      </c>
      <c r="L107" s="10">
        <f>'05-06'!$K107+('05-06'!$J107/90)</f>
        <v>18.333333333333332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250</v>
      </c>
      <c r="K108" s="9"/>
      <c r="L108" s="10">
        <f>'05-06'!$K108+('05-06'!$J108/90)</f>
        <v>2.7777777777777777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39</v>
      </c>
      <c r="L109" s="10">
        <f>'05-06'!$K109+('05-06'!$J109/90)</f>
        <v>39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1813</v>
      </c>
      <c r="J110" s="8">
        <v>-130</v>
      </c>
      <c r="K110" s="9">
        <v>20</v>
      </c>
      <c r="L110" s="10">
        <f>'05-06'!$K110+('05-06'!$J110/90)</f>
        <v>18.555555555555557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150</v>
      </c>
      <c r="K111" s="9"/>
      <c r="L111" s="10">
        <f>'05-06'!$K111+('05-06'!$J111/90)</f>
        <v>1.6666666666666667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400</v>
      </c>
      <c r="K112" s="9"/>
      <c r="L112" s="10">
        <f>'05-06'!$K112+('05-06'!$J112/90)</f>
        <v>4.4444444444444446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150</v>
      </c>
      <c r="K113" s="9"/>
      <c r="L113" s="10">
        <f>'05-06'!$K113+('05-06'!$J113/90)</f>
        <v>1.6666666666666667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56</v>
      </c>
      <c r="J114" s="8">
        <v>-750</v>
      </c>
      <c r="K114" s="9">
        <v>262</v>
      </c>
      <c r="L114" s="10">
        <f>'05-06'!$K114+('05-06'!$J114/90)</f>
        <v>253.66666666666666</v>
      </c>
      <c r="M114" s="3"/>
      <c r="N114" s="9" t="s">
        <v>118</v>
      </c>
      <c r="O114" s="9"/>
      <c r="P114" s="6">
        <v>4901</v>
      </c>
      <c r="Q114" s="9"/>
      <c r="R114" s="9"/>
      <c r="S114" s="17">
        <v>3115</v>
      </c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1814</v>
      </c>
      <c r="J115" s="8"/>
      <c r="K115" s="9">
        <v>5</v>
      </c>
      <c r="L115" s="10">
        <f>'05-06'!$K115+('05-06'!$J115/90)</f>
        <v>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658</v>
      </c>
      <c r="J116" s="8">
        <v>-180</v>
      </c>
      <c r="K116" s="9">
        <v>10</v>
      </c>
      <c r="L116" s="10">
        <f>'05-06'!$K116+('05-06'!$J116/90)</f>
        <v>8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1815</v>
      </c>
      <c r="J117" s="8">
        <v>100</v>
      </c>
      <c r="K117" s="9"/>
      <c r="L117" s="10">
        <f>'05-06'!$K117+('05-06'!$J117/90)</f>
        <v>1.1111111111111112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</v>
      </c>
      <c r="K118" s="9"/>
      <c r="L118" s="10">
        <f>'05-06'!$K118+('05-06'!$J118/90)</f>
        <v>1.1111111111111112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-315</v>
      </c>
      <c r="K119" s="9">
        <v>35</v>
      </c>
      <c r="L119" s="10">
        <f>'05-06'!$K119+('05-06'!$J119/90)</f>
        <v>31.5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100</v>
      </c>
      <c r="L120" s="10">
        <f>'05-06'!$K120+('05-06'!$J120/90)</f>
        <v>100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350</v>
      </c>
      <c r="K121" s="9"/>
      <c r="L121" s="10">
        <f>'05-06'!$K121+('05-06'!$J121/90)</f>
        <v>3.8888888888888888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28</v>
      </c>
      <c r="I122" s="2" t="s">
        <v>1816</v>
      </c>
      <c r="J122" s="8">
        <v>-200</v>
      </c>
      <c r="K122" s="9"/>
      <c r="L122" s="10">
        <f>'05-06'!$K122+('05-06'!$J122/90)</f>
        <v>-2.2222222222222223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120</v>
      </c>
      <c r="K123" s="9">
        <v>2</v>
      </c>
      <c r="L123" s="10">
        <f>'05-06'!$K123+('05-06'!$J123/90)</f>
        <v>3.333333333333333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180</v>
      </c>
      <c r="K124" s="9"/>
      <c r="L124" s="10">
        <f>'05-06'!$K124+('05-06'!$J124/90)</f>
        <v>2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31</v>
      </c>
      <c r="J125" s="8">
        <v>450</v>
      </c>
      <c r="K125" s="9"/>
      <c r="L125" s="10">
        <f>'05-06'!$K125+('05-06'!$J125/90)</f>
        <v>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1351</v>
      </c>
      <c r="J126" s="8">
        <v>400</v>
      </c>
      <c r="K126" s="9"/>
      <c r="L126" s="10">
        <f>'05-06'!$K126+('05-06'!$J126/90)</f>
        <v>4.4444444444444446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95</v>
      </c>
      <c r="J127" s="8"/>
      <c r="K127" s="9">
        <v>-3000</v>
      </c>
      <c r="L127" s="10">
        <f>'05-06'!$K127+('05-06'!$J127/90)</f>
        <v>-3000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10</v>
      </c>
      <c r="L128" s="10">
        <f>'05-06'!$K128+('05-06'!$J128/90)</f>
        <v>10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-630</v>
      </c>
      <c r="K129" s="9">
        <v>10</v>
      </c>
      <c r="L129" s="10">
        <f>'05-06'!$K129+('05-06'!$J129/90)</f>
        <v>3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'05-06'!$K130+('05-06'!$J130/90)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'05-06'!$K131+('05-06'!$J131/90)</f>
        <v>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1" xr:uid="{1E2D3A94-87E6-41C5-8C17-0AD6300E631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EBAD-2A8E-4097-A008-AEAD94B7CF75}">
  <sheetPr codeName="Sheet59">
    <pageSetUpPr fitToPage="1"/>
  </sheetPr>
  <dimension ref="A1:Z124"/>
  <sheetViews>
    <sheetView rightToLeft="1" topLeftCell="A90" workbookViewId="0">
      <selection activeCell="K103" sqref="K10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1780</v>
      </c>
      <c r="K1" s="3">
        <f t="shared" si="0"/>
        <v>118</v>
      </c>
      <c r="L1" s="3">
        <f t="shared" si="0"/>
        <v>137.77777777777777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648</v>
      </c>
      <c r="J3" s="8">
        <v>-1800</v>
      </c>
      <c r="K3" s="9"/>
      <c r="L3" s="10">
        <f t="shared" ref="L3:L18" si="1">K3+(J3/90)</f>
        <v>-20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46</v>
      </c>
      <c r="J4" s="8"/>
      <c r="K4" s="9">
        <v>11</v>
      </c>
      <c r="L4" s="10">
        <f t="shared" si="1"/>
        <v>11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847</v>
      </c>
      <c r="J5" s="8"/>
      <c r="K5" s="9">
        <v>37</v>
      </c>
      <c r="L5" s="10">
        <f t="shared" si="1"/>
        <v>37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849</v>
      </c>
      <c r="J6" s="8">
        <v>4500</v>
      </c>
      <c r="K6" s="9"/>
      <c r="L6" s="10">
        <f t="shared" si="1"/>
        <v>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180</v>
      </c>
      <c r="J7" s="8">
        <v>-720</v>
      </c>
      <c r="K7" s="9">
        <v>10</v>
      </c>
      <c r="L7" s="10">
        <f t="shared" si="1"/>
        <v>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40" t="s">
        <v>1826</v>
      </c>
      <c r="J8" s="8">
        <v>-200</v>
      </c>
      <c r="K8" s="9">
        <v>60</v>
      </c>
      <c r="L8" s="10">
        <f t="shared" si="1"/>
        <v>57.777777777777779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1801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SUM('06-06'!$J$22:$J$124)</f>
        <v>-10</v>
      </c>
      <c r="K20" s="3">
        <f>SUM('06-06'!$K$22:$K$124)</f>
        <v>-151</v>
      </c>
      <c r="L20" s="3">
        <f>SUM('06-06'!$L$22:$L$124)</f>
        <v>-151.11111111111117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/>
      <c r="J22" s="8">
        <v>250</v>
      </c>
      <c r="K22" s="9"/>
      <c r="L22" s="10">
        <f>'06-06'!$K22+('06-06'!$J22/90)</f>
        <v>2.7777777777777777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97</v>
      </c>
      <c r="F23" s="16">
        <f t="shared" si="3"/>
        <v>970</v>
      </c>
      <c r="G23" s="7"/>
      <c r="H23" s="7" t="s">
        <v>6</v>
      </c>
      <c r="I23" s="2"/>
      <c r="J23" s="8">
        <v>500</v>
      </c>
      <c r="K23" s="9">
        <v>10</v>
      </c>
      <c r="L23" s="10">
        <f>'06-06'!$K23+('06-06'!$J23/90)</f>
        <v>15.555555555555555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67</v>
      </c>
      <c r="S23" s="16">
        <f t="shared" si="5"/>
        <v>670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169</v>
      </c>
      <c r="C24" s="14">
        <f t="shared" si="2"/>
        <v>1690</v>
      </c>
      <c r="D24" s="15">
        <v>20</v>
      </c>
      <c r="E24" s="1">
        <v>20</v>
      </c>
      <c r="F24" s="16">
        <f t="shared" si="3"/>
        <v>400</v>
      </c>
      <c r="G24" s="7"/>
      <c r="H24" s="7" t="s">
        <v>6</v>
      </c>
      <c r="I24" s="2"/>
      <c r="J24" s="8">
        <v>400</v>
      </c>
      <c r="K24" s="9"/>
      <c r="L24" s="10">
        <f>'06-06'!$K24+('06-06'!$J24/90)</f>
        <v>4.4444444444444446</v>
      </c>
      <c r="M24" s="3"/>
      <c r="N24" s="13">
        <v>10</v>
      </c>
      <c r="O24" s="1">
        <v>171</v>
      </c>
      <c r="P24" s="14">
        <f t="shared" si="4"/>
        <v>1710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15</v>
      </c>
      <c r="C25" s="14">
        <f t="shared" si="2"/>
        <v>300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2"/>
      <c r="J25" s="8">
        <v>300</v>
      </c>
      <c r="K25" s="9"/>
      <c r="L25" s="10">
        <f>'06-06'!$K25+('06-06'!$J25/90)</f>
        <v>3.3333333333333335</v>
      </c>
      <c r="M25" s="3"/>
      <c r="N25" s="13">
        <v>20</v>
      </c>
      <c r="O25" s="1">
        <v>17</v>
      </c>
      <c r="P25" s="14">
        <f t="shared" si="4"/>
        <v>340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38</v>
      </c>
      <c r="F26" s="16">
        <f t="shared" si="3"/>
        <v>3800</v>
      </c>
      <c r="G26" s="7"/>
      <c r="H26" s="7" t="s">
        <v>6</v>
      </c>
      <c r="I26" s="40" t="s">
        <v>95</v>
      </c>
      <c r="J26" s="8"/>
      <c r="K26" s="9">
        <v>500</v>
      </c>
      <c r="L26" s="10">
        <f>'06-06'!$K26+('06-06'!$J26/90)</f>
        <v>500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31</v>
      </c>
      <c r="S26" s="16">
        <f t="shared" si="5"/>
        <v>3100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5270</v>
      </c>
      <c r="G27" s="7"/>
      <c r="H27" s="7" t="s">
        <v>40</v>
      </c>
      <c r="I27" s="40" t="s">
        <v>95</v>
      </c>
      <c r="J27" s="8"/>
      <c r="K27" s="9">
        <v>-500</v>
      </c>
      <c r="L27" s="10">
        <f>'06-06'!$K27+('06-06'!$J27/90)</f>
        <v>-500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3790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2191</v>
      </c>
      <c r="D28" s="1"/>
      <c r="E28" s="1"/>
      <c r="F28" s="1"/>
      <c r="G28" s="1"/>
      <c r="H28" s="7" t="s">
        <v>6</v>
      </c>
      <c r="I28" s="40" t="s">
        <v>95</v>
      </c>
      <c r="J28" s="8"/>
      <c r="K28" s="9">
        <v>100</v>
      </c>
      <c r="L28" s="10">
        <f>'06-06'!$K28+('06-06'!$J28/90)</f>
        <v>100</v>
      </c>
      <c r="M28" s="3"/>
      <c r="N28" s="12" t="s">
        <v>11</v>
      </c>
      <c r="O28" s="12"/>
      <c r="P28" s="6">
        <f>SUM(P22:P27)</f>
        <v>4350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-60</v>
      </c>
      <c r="G29" s="1"/>
      <c r="H29" s="7" t="s">
        <v>40</v>
      </c>
      <c r="I29" s="40" t="s">
        <v>95</v>
      </c>
      <c r="J29" s="8"/>
      <c r="K29" s="9">
        <v>-100</v>
      </c>
      <c r="L29" s="10">
        <f>'06-06'!$K29+('06-06'!$J29/90)</f>
        <v>-100</v>
      </c>
      <c r="M29" s="3"/>
      <c r="N29" s="1"/>
      <c r="O29" s="1"/>
      <c r="P29" s="18"/>
      <c r="Q29" s="237" t="s">
        <v>21</v>
      </c>
      <c r="R29" s="238"/>
      <c r="S29" s="17">
        <f>SUM('06-06'!$J$22:$J$124)</f>
        <v>-10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-292</v>
      </c>
      <c r="D30" s="1"/>
      <c r="E30" s="1"/>
      <c r="F30" s="8"/>
      <c r="G30" s="1"/>
      <c r="H30" s="7" t="s">
        <v>6</v>
      </c>
      <c r="I30" s="2"/>
      <c r="J30" s="8">
        <v>-540</v>
      </c>
      <c r="K30" s="9">
        <v>20</v>
      </c>
      <c r="L30" s="10">
        <f>'06-06'!$K30+('06-06'!$J30/90)</f>
        <v>14</v>
      </c>
      <c r="M30" s="3"/>
      <c r="N30" s="237" t="s">
        <v>23</v>
      </c>
      <c r="O30" s="238"/>
      <c r="P30" s="6">
        <f>SUM('06-06'!$K$22:$K$124)</f>
        <v>-151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/>
      <c r="J31" s="8">
        <v>80</v>
      </c>
      <c r="K31" s="9"/>
      <c r="L31" s="10">
        <f>'06-06'!$K31+('06-06'!$J31/90)</f>
        <v>0.88888888888888884</v>
      </c>
      <c r="M31" s="3"/>
      <c r="N31" s="1"/>
      <c r="O31" s="1"/>
      <c r="P31" s="18"/>
      <c r="Q31" s="12" t="s">
        <v>25</v>
      </c>
      <c r="R31" s="12"/>
      <c r="S31" s="17">
        <f>S27-S29-F27</f>
        <v>-1470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95</v>
      </c>
      <c r="J32" s="8"/>
      <c r="K32" s="9">
        <v>50</v>
      </c>
      <c r="L32" s="10">
        <f>'06-06'!$K32+('06-06'!$J32/90)</f>
        <v>50</v>
      </c>
      <c r="M32" s="3"/>
      <c r="N32" s="12" t="s">
        <v>25</v>
      </c>
      <c r="O32" s="12"/>
      <c r="P32" s="6">
        <f>P28-P30-C28</f>
        <v>2310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95</v>
      </c>
      <c r="J33" s="8"/>
      <c r="K33" s="9">
        <v>-50</v>
      </c>
      <c r="L33" s="10">
        <f>'06-06'!$K33+('06-06'!$J33/90)</f>
        <v>-50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-250</v>
      </c>
      <c r="K34" s="9">
        <v>5</v>
      </c>
      <c r="L34" s="10">
        <f>'06-06'!$K34+('06-06'!$J34/90)</f>
        <v>2.2222222222222223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100</v>
      </c>
      <c r="K35" s="9"/>
      <c r="L35" s="10">
        <f>'06-06'!$K35+('06-06'!$J35/90)</f>
        <v>1.1111111111111112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50</v>
      </c>
      <c r="K36" s="9"/>
      <c r="L36" s="10">
        <f>'06-06'!$K36+('06-06'!$J36/90)</f>
        <v>0.55555555555555558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1818</v>
      </c>
      <c r="J37" s="8"/>
      <c r="K37" s="9">
        <v>170</v>
      </c>
      <c r="L37" s="10">
        <f>'06-06'!$K37+('06-06'!$J37/90)</f>
        <v>170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154</v>
      </c>
      <c r="J38" s="8">
        <v>250</v>
      </c>
      <c r="K38" s="9"/>
      <c r="L38" s="10">
        <f>'06-06'!$K38+('06-06'!$J38/90)</f>
        <v>2.7777777777777777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15</v>
      </c>
      <c r="L39" s="10">
        <f>'06-06'!$K39+('06-06'!$J39/90)</f>
        <v>15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-180</v>
      </c>
      <c r="K40" s="9">
        <v>20</v>
      </c>
      <c r="L40" s="10">
        <f>'06-06'!$K40+('06-06'!$J40/90)</f>
        <v>18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-450</v>
      </c>
      <c r="K41" s="9">
        <v>20</v>
      </c>
      <c r="L41" s="10">
        <f>'06-06'!$K41+('06-06'!$J41/90)</f>
        <v>15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1819</v>
      </c>
      <c r="J42" s="8"/>
      <c r="K42" s="9">
        <v>20</v>
      </c>
      <c r="L42" s="10">
        <f>'06-06'!$K42+('06-06'!$J42/90)</f>
        <v>20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1820</v>
      </c>
      <c r="J43" s="8"/>
      <c r="K43" s="9">
        <v>34</v>
      </c>
      <c r="L43" s="10">
        <f>'06-06'!$K43+('06-06'!$J43/90)</f>
        <v>34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229</v>
      </c>
      <c r="J44" s="8">
        <v>-120</v>
      </c>
      <c r="K44" s="9"/>
      <c r="L44" s="10">
        <f>'06-06'!$K44+('06-06'!$J44/90)</f>
        <v>-1.3333333333333333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677</v>
      </c>
      <c r="J45" s="8">
        <v>-450</v>
      </c>
      <c r="K45" s="9">
        <v>-280</v>
      </c>
      <c r="L45" s="10">
        <f>'06-06'!$K45+('06-06'!$J45/90)</f>
        <v>-285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80</v>
      </c>
      <c r="K46" s="9"/>
      <c r="L46" s="10">
        <f>'06-06'!$K46+('06-06'!$J46/90)</f>
        <v>0.88888888888888884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-675</v>
      </c>
      <c r="K47" s="9">
        <v>10</v>
      </c>
      <c r="L47" s="10">
        <f>'06-06'!$K47+('06-06'!$J47/90)</f>
        <v>2.5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-720</v>
      </c>
      <c r="K48" s="9">
        <v>30</v>
      </c>
      <c r="L48" s="10">
        <f>'06-06'!$K48+('06-06'!$J48/90)</f>
        <v>22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470</v>
      </c>
      <c r="K49" s="9"/>
      <c r="L49" s="10">
        <f>'06-06'!$K49+('06-06'!$J49/90)</f>
        <v>5.2222222222222223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250</v>
      </c>
      <c r="K50" s="9">
        <v>40</v>
      </c>
      <c r="L50" s="10">
        <f>'06-06'!$K50+('06-06'!$J50/90)</f>
        <v>42.777777777777779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1821</v>
      </c>
      <c r="J51" s="8">
        <v>375</v>
      </c>
      <c r="K51" s="9"/>
      <c r="L51" s="10">
        <f>'06-06'!$K51+('06-06'!$J51/90)</f>
        <v>4.166666666666667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60</v>
      </c>
      <c r="K52" s="9"/>
      <c r="L52" s="10">
        <f>'06-06'!$K52+('06-06'!$J52/90)</f>
        <v>0.66666666666666663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40" t="s">
        <v>1749</v>
      </c>
      <c r="J53" s="8">
        <v>-300</v>
      </c>
      <c r="K53" s="9"/>
      <c r="L53" s="10">
        <f>'06-06'!$K53+('06-06'!$J53/90)</f>
        <v>-3.3333333333333335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9</v>
      </c>
      <c r="L54" s="10">
        <f>'06-06'!$K54+('06-06'!$J54/90)</f>
        <v>9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299</v>
      </c>
      <c r="J55" s="8"/>
      <c r="K55" s="9">
        <v>158</v>
      </c>
      <c r="L55" s="10">
        <f>'06-06'!$K55+('06-06'!$J55/90)</f>
        <v>158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-135</v>
      </c>
      <c r="K56" s="9">
        <v>10</v>
      </c>
      <c r="L56" s="10">
        <f>'06-06'!$K56+('06-06'!$J56/90)</f>
        <v>8.5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43" t="s">
        <v>40</v>
      </c>
      <c r="I57" s="2"/>
      <c r="J57" s="8">
        <v>-300</v>
      </c>
      <c r="K57" s="9"/>
      <c r="L57" s="10">
        <f>'06-06'!$K57+('06-06'!$J57/90)</f>
        <v>-3.3333333333333335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-450</v>
      </c>
      <c r="K58" s="9">
        <v>60</v>
      </c>
      <c r="L58" s="10">
        <f>'06-06'!$K58+('06-06'!$J58/90)</f>
        <v>55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95</v>
      </c>
      <c r="J59" s="8"/>
      <c r="K59" s="9">
        <v>50</v>
      </c>
      <c r="L59" s="10">
        <f>'06-06'!$K59+('06-06'!$J59/90)</f>
        <v>50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43" t="s">
        <v>40</v>
      </c>
      <c r="I60" s="40" t="s">
        <v>95</v>
      </c>
      <c r="J60" s="8"/>
      <c r="K60" s="9">
        <v>-50</v>
      </c>
      <c r="L60" s="10">
        <f>'06-06'!$K60+('06-06'!$J60/90)</f>
        <v>-50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750</v>
      </c>
      <c r="J61" s="8"/>
      <c r="K61" s="9">
        <v>250</v>
      </c>
      <c r="L61" s="10">
        <f>'06-06'!$K61+('06-06'!$J61/90)</f>
        <v>250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760</v>
      </c>
      <c r="K62" s="9"/>
      <c r="L62" s="10">
        <f>'06-06'!$K62+('06-06'!$J62/90)</f>
        <v>8.4444444444444446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-720</v>
      </c>
      <c r="K63" s="9">
        <v>30</v>
      </c>
      <c r="L63" s="10">
        <f>'06-06'!$K63+('06-06'!$J63/90)</f>
        <v>22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881</v>
      </c>
      <c r="J64" s="8">
        <v>100</v>
      </c>
      <c r="K64" s="9">
        <v>310</v>
      </c>
      <c r="L64" s="10">
        <f>'06-06'!$K64+('06-06'!$J64/90)</f>
        <v>311.11111111111109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80</v>
      </c>
      <c r="L65" s="37">
        <f>'06-06'!$K65+('06-06'!$J65/90)</f>
        <v>80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20</v>
      </c>
      <c r="L66" s="37">
        <f>'06-06'!$K66+('06-06'!$J66/90)</f>
        <v>20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500</v>
      </c>
      <c r="K67" s="36">
        <v>10</v>
      </c>
      <c r="L67" s="37">
        <f>'06-06'!$K67+('06-06'!$J67/90)</f>
        <v>15.555555555555555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285</v>
      </c>
      <c r="L68" s="37">
        <f>'06-06'!$K68+('06-06'!$J68/90)</f>
        <v>285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300</v>
      </c>
      <c r="K69" s="36"/>
      <c r="L69" s="37">
        <f>'06-06'!$K69+('06-06'!$J69/90)</f>
        <v>3.3333333333333335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28</v>
      </c>
      <c r="I70" s="44" t="s">
        <v>437</v>
      </c>
      <c r="J70" s="35">
        <v>-300</v>
      </c>
      <c r="K70" s="36"/>
      <c r="L70" s="37">
        <f>'06-06'!$K70+('06-06'!$J70/90)</f>
        <v>-3.3333333333333335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180</v>
      </c>
      <c r="K71" s="9"/>
      <c r="L71" s="10">
        <f>'06-06'!$K71+('06-06'!$J71/90)</f>
        <v>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223</v>
      </c>
      <c r="J72" s="8">
        <v>2250</v>
      </c>
      <c r="K72" s="9"/>
      <c r="L72" s="10">
        <f>'06-06'!$K72+('06-06'!$J72/90)</f>
        <v>25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675</v>
      </c>
      <c r="K73" s="9"/>
      <c r="L73" s="10">
        <f>'06-06'!$K73+('06-06'!$J73/90)</f>
        <v>7.5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-360</v>
      </c>
      <c r="K74" s="9">
        <v>10</v>
      </c>
      <c r="L74" s="10">
        <f>'06-06'!$K74+('06-06'!$J74/90)</f>
        <v>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229</v>
      </c>
      <c r="J75" s="8">
        <v>-720</v>
      </c>
      <c r="K75" s="9"/>
      <c r="L75" s="10">
        <f>'06-06'!$K75+('06-06'!$J75/90)</f>
        <v>-8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-450</v>
      </c>
      <c r="K76" s="9">
        <v>50</v>
      </c>
      <c r="L76" s="10">
        <f>'06-06'!$K76+('06-06'!$J76/90)</f>
        <v>45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200</v>
      </c>
      <c r="K77" s="9">
        <v>1</v>
      </c>
      <c r="L77" s="10">
        <f>'06-06'!$K77+('06-06'!$J77/90)</f>
        <v>3.2222222222222223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300</v>
      </c>
      <c r="K78" s="9"/>
      <c r="L78" s="10">
        <f>'06-06'!$K78+('06-06'!$J78/90)</f>
        <v>3.3333333333333335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-900</v>
      </c>
      <c r="K79" s="9">
        <v>10</v>
      </c>
      <c r="L79" s="10">
        <f>'06-06'!$K79+('06-06'!$J79/90)</f>
        <v>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90</v>
      </c>
      <c r="J80" s="8">
        <v>-450</v>
      </c>
      <c r="K80" s="9">
        <v>120</v>
      </c>
      <c r="L80" s="10">
        <f>'06-06'!$K80+('06-06'!$J80/90)</f>
        <v>115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450</v>
      </c>
      <c r="K81" s="9"/>
      <c r="L81" s="10">
        <f>'06-06'!$K81+('06-06'!$J81/90)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1508</v>
      </c>
      <c r="J82" s="8">
        <v>180</v>
      </c>
      <c r="K82" s="9"/>
      <c r="L82" s="10">
        <f>'06-06'!$K82+('06-06'!$J82/90)</f>
        <v>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311</v>
      </c>
      <c r="J83" s="8"/>
      <c r="K83" s="9">
        <v>38</v>
      </c>
      <c r="L83" s="10">
        <f>'06-06'!$K83+('06-06'!$J83/90)</f>
        <v>38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1822</v>
      </c>
      <c r="J84" s="8"/>
      <c r="K84" s="9">
        <v>20</v>
      </c>
      <c r="L84" s="10">
        <f>'06-06'!$K84+('06-06'!$J84/90)</f>
        <v>20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-720</v>
      </c>
      <c r="K85" s="9">
        <v>30</v>
      </c>
      <c r="L85" s="10">
        <f>'06-06'!$K85+('06-06'!$J85/90)</f>
        <v>22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30</v>
      </c>
      <c r="L86" s="10">
        <f>'06-06'!$K86+('06-06'!$J86/90)</f>
        <v>30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5</v>
      </c>
      <c r="L87" s="10">
        <f>'06-06'!$K87+('06-06'!$J87/90)</f>
        <v>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-760</v>
      </c>
      <c r="K88" s="9">
        <v>30</v>
      </c>
      <c r="L88" s="10">
        <f>'06-06'!$K88+('06-06'!$J88/90)</f>
        <v>21.555555555555557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400</v>
      </c>
      <c r="K89" s="9"/>
      <c r="L89" s="10">
        <f>'06-06'!$K89+('06-06'!$J89/90)</f>
        <v>4.4444444444444446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1823</v>
      </c>
      <c r="J90" s="8">
        <v>600</v>
      </c>
      <c r="K90" s="9"/>
      <c r="L90" s="10">
        <f>'06-06'!$K90+('06-06'!$J90/90)</f>
        <v>6.666666666666667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1051</v>
      </c>
      <c r="J91" s="8"/>
      <c r="K91" s="9">
        <v>-336</v>
      </c>
      <c r="L91" s="10">
        <f>'06-06'!$K91+('06-06'!$J91/90)</f>
        <v>-336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292</v>
      </c>
      <c r="J92" s="8"/>
      <c r="K92" s="9">
        <v>300</v>
      </c>
      <c r="L92" s="10">
        <f>'06-06'!$K92+('06-06'!$J92/90)</f>
        <v>300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40" t="s">
        <v>57</v>
      </c>
      <c r="J93" s="8"/>
      <c r="K93" s="9">
        <v>20</v>
      </c>
      <c r="L93" s="10">
        <f>'06-06'!$K93+('06-06'!$J93/90)</f>
        <v>20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43</v>
      </c>
      <c r="J94" s="8"/>
      <c r="K94" s="9">
        <v>-20</v>
      </c>
      <c r="L94" s="10">
        <f>'06-06'!$K94+('06-06'!$J94/90)</f>
        <v>-20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1824</v>
      </c>
      <c r="J95" s="8">
        <v>-200</v>
      </c>
      <c r="K95" s="9">
        <v>490</v>
      </c>
      <c r="L95" s="10">
        <f>'06-06'!$K95+('06-06'!$J95/90)</f>
        <v>487.77777777777777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-520</v>
      </c>
      <c r="K96" s="9">
        <v>10</v>
      </c>
      <c r="L96" s="10">
        <f>'06-06'!$K96+('06-06'!$J96/90)</f>
        <v>4.2222222222222223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1825</v>
      </c>
      <c r="J97" s="8"/>
      <c r="K97" s="9">
        <v>20</v>
      </c>
      <c r="L97" s="10">
        <f>'06-06'!$K97+('06-06'!$J97/90)</f>
        <v>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112</v>
      </c>
      <c r="J98" s="8">
        <v>200</v>
      </c>
      <c r="K98" s="9"/>
      <c r="L98" s="10">
        <f>'06-06'!$K98+('06-06'!$J98/90)</f>
        <v>2.2222222222222223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28</v>
      </c>
      <c r="I99" s="40" t="s">
        <v>95</v>
      </c>
      <c r="J99" s="8"/>
      <c r="K99" s="9">
        <v>-160</v>
      </c>
      <c r="L99" s="10">
        <f>'06-06'!$K99+('06-06'!$J99/90)</f>
        <v>-160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229</v>
      </c>
      <c r="J100" s="8">
        <v>-380</v>
      </c>
      <c r="K100" s="9"/>
      <c r="L100" s="10">
        <f>'06-06'!$K100+('06-06'!$J100/90)</f>
        <v>-4.2222222222222223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20</v>
      </c>
      <c r="L101" s="10">
        <f>'06-06'!$K101+('06-06'!$J101/90)</f>
        <v>20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56</v>
      </c>
      <c r="J102" s="8">
        <v>-690</v>
      </c>
      <c r="K102" s="9">
        <v>135</v>
      </c>
      <c r="L102" s="10">
        <f>'06-06'!$K102+('06-06'!$J102/90)</f>
        <v>127.33333333333333</v>
      </c>
      <c r="M102" s="3"/>
      <c r="N102" s="45" t="s">
        <v>118</v>
      </c>
      <c r="O102" s="9"/>
      <c r="P102" s="6">
        <v>4350</v>
      </c>
      <c r="Q102" s="9"/>
      <c r="R102" s="9"/>
      <c r="S102" s="17">
        <v>3790</v>
      </c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713</v>
      </c>
      <c r="J103" s="8">
        <v>450</v>
      </c>
      <c r="K103" s="9">
        <v>560</v>
      </c>
      <c r="L103" s="10">
        <f>'06-06'!$K103+('06-06'!$J103/90)</f>
        <v>565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1796</v>
      </c>
      <c r="I104" s="40" t="s">
        <v>948</v>
      </c>
      <c r="J104" s="8">
        <v>200</v>
      </c>
      <c r="K104" s="9">
        <v>75</v>
      </c>
      <c r="L104" s="10">
        <f>'06-06'!$K104+('06-06'!$J104/90)</f>
        <v>77.222222222222229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1648</v>
      </c>
      <c r="J105" s="8">
        <v>-585</v>
      </c>
      <c r="K105" s="9">
        <v>10</v>
      </c>
      <c r="L105" s="10">
        <f>'06-06'!$K105+('06-06'!$J105/90)</f>
        <v>3.5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1827</v>
      </c>
      <c r="J106" s="8">
        <v>670</v>
      </c>
      <c r="K106" s="9">
        <v>50</v>
      </c>
      <c r="L106" s="10">
        <f>'06-06'!$K106+('06-06'!$J106/90)</f>
        <v>57.444444444444443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-660</v>
      </c>
      <c r="K107" s="9">
        <v>40</v>
      </c>
      <c r="L107" s="10">
        <f>'06-06'!$K107+('06-06'!$J107/90)</f>
        <v>32.666666666666664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75</v>
      </c>
      <c r="K108" s="9"/>
      <c r="L108" s="10">
        <f>'06-06'!$K108+('06-06'!$J108/90)</f>
        <v>0.83333333333333337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95</v>
      </c>
      <c r="J109" s="8"/>
      <c r="K109" s="9">
        <v>-3000</v>
      </c>
      <c r="L109" s="10">
        <f>'06-06'!$K109+('06-06'!$J109/90)</f>
        <v>-3000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20</v>
      </c>
      <c r="L110" s="10">
        <f>'06-06'!$K110+('06-06'!$J110/90)</f>
        <v>20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300</v>
      </c>
      <c r="K111" s="9"/>
      <c r="L111" s="10">
        <f>'06-06'!$K111+('06-06'!$J111/90)</f>
        <v>3.3333333333333335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15</v>
      </c>
      <c r="L112" s="10">
        <f>'06-06'!$K112+('06-06'!$J112/90)</f>
        <v>15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70</v>
      </c>
      <c r="K113" s="9"/>
      <c r="L113" s="10">
        <f>'06-06'!$K113+('06-06'!$J113/90)</f>
        <v>0.77777777777777779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1828</v>
      </c>
      <c r="J114" s="8"/>
      <c r="K114" s="9">
        <v>100</v>
      </c>
      <c r="L114" s="10">
        <f>'06-06'!$K114+('06-06'!$J114/90)</f>
        <v>100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123</v>
      </c>
      <c r="J115" s="8">
        <v>630</v>
      </c>
      <c r="K115" s="9"/>
      <c r="L115" s="10">
        <f>'06-06'!$K115+('06-06'!$J115/90)</f>
        <v>7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150</v>
      </c>
      <c r="K116" s="9">
        <v>10</v>
      </c>
      <c r="L116" s="10">
        <f>'06-06'!$K116+('06-06'!$J116/90)</f>
        <v>11.666666666666666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/>
      <c r="K117" s="9">
        <v>-200</v>
      </c>
      <c r="L117" s="10">
        <f>'06-06'!$K117+('06-06'!$J117/90)</f>
        <v>-200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95</v>
      </c>
      <c r="J118" s="8"/>
      <c r="K118" s="9">
        <v>49</v>
      </c>
      <c r="L118" s="10">
        <f>'06-06'!$K118+('06-06'!$J118/90)</f>
        <v>49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95</v>
      </c>
      <c r="J119" s="8"/>
      <c r="K119" s="9">
        <v>-49</v>
      </c>
      <c r="L119" s="10">
        <f>'06-06'!$K119+('06-06'!$J119/90)</f>
        <v>-49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270</v>
      </c>
      <c r="K120" s="9"/>
      <c r="L120" s="10">
        <f>'06-06'!$K120+('06-06'!$J120/90)</f>
        <v>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10</v>
      </c>
      <c r="L121" s="10">
        <f>'06-06'!$K121+('06-06'!$J121/90)</f>
        <v>10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-200</v>
      </c>
      <c r="K122" s="9"/>
      <c r="L122" s="10">
        <f>'06-06'!$K122+('06-06'!$J122/90)</f>
        <v>-2.2222222222222223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100</v>
      </c>
      <c r="K123" s="9"/>
      <c r="L123" s="10">
        <f>'06-06'!$K123+('06-06'!$J123/90)</f>
        <v>1.1111111111111112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'06-06'!$K124+('06-06'!$J124/90)</f>
        <v>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4" xr:uid="{9A32358F-19E2-4871-A754-424E645C132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1ABC0-91D4-433C-AD29-A35825084174}">
  <sheetPr codeName="Sheet60">
    <pageSetUpPr fitToPage="1"/>
  </sheetPr>
  <dimension ref="A1:Z149"/>
  <sheetViews>
    <sheetView rightToLeft="1" topLeftCell="A137" workbookViewId="0">
      <selection activeCell="A149" sqref="A14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-775</v>
      </c>
      <c r="K1" s="3">
        <f t="shared" si="0"/>
        <v>75</v>
      </c>
      <c r="L1" s="3">
        <f t="shared" si="0"/>
        <v>66.3888888888889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1830</v>
      </c>
      <c r="J3" s="8">
        <v>-400</v>
      </c>
      <c r="K3" s="9"/>
      <c r="L3" s="10">
        <f t="shared" ref="L3:L18" si="1">K3+(J3/90)</f>
        <v>-4.4444444444444446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99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12</v>
      </c>
      <c r="L5" s="10">
        <f t="shared" si="1"/>
        <v>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1831</v>
      </c>
      <c r="J6" s="8">
        <v>70</v>
      </c>
      <c r="K6" s="9"/>
      <c r="L6" s="10">
        <f t="shared" si="1"/>
        <v>0.77777777777777779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73</v>
      </c>
      <c r="J7" s="8"/>
      <c r="K7" s="9">
        <v>17</v>
      </c>
      <c r="L7" s="10">
        <f t="shared" si="1"/>
        <v>17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159</v>
      </c>
      <c r="J8" s="8">
        <v>150</v>
      </c>
      <c r="K8" s="9">
        <v>20</v>
      </c>
      <c r="L8" s="10">
        <f t="shared" si="1"/>
        <v>21.666666666666668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1492</v>
      </c>
      <c r="J9" s="8">
        <v>-200</v>
      </c>
      <c r="K9" s="9">
        <v>10</v>
      </c>
      <c r="L9" s="10">
        <f t="shared" si="1"/>
        <v>7.7777777777777777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95</v>
      </c>
      <c r="J10" s="8"/>
      <c r="K10" s="9">
        <v>57</v>
      </c>
      <c r="L10" s="10">
        <f t="shared" si="1"/>
        <v>57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40</v>
      </c>
      <c r="I11" s="2" t="s">
        <v>95</v>
      </c>
      <c r="J11" s="8"/>
      <c r="K11" s="9">
        <v>-57</v>
      </c>
      <c r="L11" s="10">
        <f t="shared" si="1"/>
        <v>-57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-95</v>
      </c>
      <c r="K12" s="9">
        <v>16</v>
      </c>
      <c r="L12" s="10">
        <f t="shared" si="1"/>
        <v>14.944444444444445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1817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SUM('08-06'!$J$22:$J$149)</f>
        <v>715</v>
      </c>
      <c r="K20" s="3">
        <f>SUM('08-06'!$K$22:$K$149)</f>
        <v>430</v>
      </c>
      <c r="L20" s="3">
        <f>SUM('08-06'!$L$22:$L$149)</f>
        <v>437.94444444444503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/>
      <c r="J22" s="8">
        <v>-90</v>
      </c>
      <c r="K22" s="9">
        <v>30</v>
      </c>
      <c r="L22" s="10">
        <f>'08-06'!$K22+('08-06'!$J22/90)</f>
        <v>29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59</v>
      </c>
      <c r="F23" s="16">
        <f t="shared" si="3"/>
        <v>590</v>
      </c>
      <c r="G23" s="7"/>
      <c r="H23" s="7" t="s">
        <v>6</v>
      </c>
      <c r="I23" s="2" t="s">
        <v>517</v>
      </c>
      <c r="J23" s="8">
        <v>450</v>
      </c>
      <c r="K23" s="9"/>
      <c r="L23" s="10">
        <f>'08-06'!$K23+('08-06'!$J23/90)</f>
        <v>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7</v>
      </c>
      <c r="S23" s="16">
        <f t="shared" si="5"/>
        <v>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166</v>
      </c>
      <c r="C24" s="14">
        <f t="shared" si="2"/>
        <v>1660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 t="s">
        <v>1640</v>
      </c>
      <c r="J24" s="8">
        <v>100</v>
      </c>
      <c r="K24" s="9"/>
      <c r="L24" s="10">
        <f>'08-06'!$K24+('08-06'!$J24/90)</f>
        <v>1.1111111111111112</v>
      </c>
      <c r="M24" s="3"/>
      <c r="N24" s="13">
        <v>10</v>
      </c>
      <c r="O24" s="1">
        <v>175</v>
      </c>
      <c r="P24" s="14">
        <f t="shared" si="4"/>
        <v>1750</v>
      </c>
      <c r="Q24" s="15">
        <v>20</v>
      </c>
      <c r="R24" s="1">
        <v>6</v>
      </c>
      <c r="S24" s="16">
        <f t="shared" si="5"/>
        <v>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 t="s">
        <v>341</v>
      </c>
      <c r="J25" s="8">
        <v>15</v>
      </c>
      <c r="K25" s="9"/>
      <c r="L25" s="10">
        <f>'08-06'!$K25+('08-06'!$J25/90)</f>
        <v>0.16666666666666666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38</v>
      </c>
      <c r="F26" s="16">
        <f t="shared" si="3"/>
        <v>3800</v>
      </c>
      <c r="G26" s="7"/>
      <c r="H26" s="7" t="s">
        <v>6</v>
      </c>
      <c r="I26" s="40" t="s">
        <v>205</v>
      </c>
      <c r="J26" s="8">
        <v>250</v>
      </c>
      <c r="K26" s="9"/>
      <c r="L26" s="10">
        <f>'08-06'!$K26+('08-06'!$J26/90)</f>
        <v>2.7777777777777777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47</v>
      </c>
      <c r="S26" s="16">
        <f t="shared" si="5"/>
        <v>4700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4485</v>
      </c>
      <c r="G27" s="7"/>
      <c r="H27" s="7" t="s">
        <v>6</v>
      </c>
      <c r="I27" s="40" t="s">
        <v>209</v>
      </c>
      <c r="J27" s="8">
        <v>100</v>
      </c>
      <c r="K27" s="9"/>
      <c r="L27" s="10">
        <f>'08-06'!$K27+('08-06'!$J27/90)</f>
        <v>1.1111111111111112</v>
      </c>
      <c r="M27" s="3"/>
      <c r="N27" s="13">
        <v>100</v>
      </c>
      <c r="O27" s="1">
        <v>4</v>
      </c>
      <c r="P27" s="14">
        <f t="shared" si="4"/>
        <v>400</v>
      </c>
      <c r="Q27" s="12" t="s">
        <v>11</v>
      </c>
      <c r="R27" s="12"/>
      <c r="S27" s="17">
        <f>SUM(S22:S26)</f>
        <v>4990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2115</v>
      </c>
      <c r="D28" s="1"/>
      <c r="E28" s="1"/>
      <c r="F28" s="1"/>
      <c r="G28" s="1"/>
      <c r="H28" s="7" t="s">
        <v>28</v>
      </c>
      <c r="I28" s="40" t="s">
        <v>456</v>
      </c>
      <c r="J28" s="8">
        <v>-125</v>
      </c>
      <c r="K28" s="9"/>
      <c r="L28" s="10">
        <f>'08-06'!$K28+('08-06'!$J28/90)</f>
        <v>-1.3888888888888888</v>
      </c>
      <c r="M28" s="3"/>
      <c r="N28" s="12" t="s">
        <v>11</v>
      </c>
      <c r="O28" s="12"/>
      <c r="P28" s="6">
        <f>SUM(P22:P27)</f>
        <v>2544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-785</v>
      </c>
      <c r="G29" s="1"/>
      <c r="H29" s="7" t="s">
        <v>6</v>
      </c>
      <c r="I29" s="40" t="s">
        <v>258</v>
      </c>
      <c r="J29" s="8">
        <v>200</v>
      </c>
      <c r="K29" s="9"/>
      <c r="L29" s="10">
        <f>'08-06'!$K29+('08-06'!$J29/90)</f>
        <v>2.2222222222222223</v>
      </c>
      <c r="M29" s="3"/>
      <c r="N29" s="1"/>
      <c r="O29" s="1"/>
      <c r="P29" s="18"/>
      <c r="Q29" s="237" t="s">
        <v>21</v>
      </c>
      <c r="R29" s="238"/>
      <c r="S29" s="17">
        <f>SUM('08-06'!$J$22:$J$149)</f>
        <v>715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-76</v>
      </c>
      <c r="D30" s="1"/>
      <c r="E30" s="1"/>
      <c r="F30" s="8"/>
      <c r="G30" s="1"/>
      <c r="H30" s="7" t="s">
        <v>6</v>
      </c>
      <c r="I30" s="2"/>
      <c r="J30" s="8">
        <v>-130</v>
      </c>
      <c r="K30" s="9">
        <v>10</v>
      </c>
      <c r="L30" s="10">
        <f>'08-06'!$K30+('08-06'!$J30/90)</f>
        <v>8.5555555555555554</v>
      </c>
      <c r="M30" s="3"/>
      <c r="N30" s="237" t="s">
        <v>23</v>
      </c>
      <c r="O30" s="238"/>
      <c r="P30" s="6">
        <f>SUM('08-06'!$K$22:$K$149)</f>
        <v>430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1832</v>
      </c>
      <c r="J31" s="8">
        <v>-270</v>
      </c>
      <c r="K31" s="9">
        <v>35</v>
      </c>
      <c r="L31" s="10">
        <f>'08-06'!$K31+('08-06'!$J31/90)</f>
        <v>32</v>
      </c>
      <c r="M31" s="3"/>
      <c r="N31" s="1"/>
      <c r="O31" s="1"/>
      <c r="P31" s="18"/>
      <c r="Q31" s="12" t="s">
        <v>25</v>
      </c>
      <c r="R31" s="12"/>
      <c r="S31" s="17">
        <f>S27-S29-F27</f>
        <v>-210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16</v>
      </c>
      <c r="L32" s="10">
        <f>'08-06'!$K32+('08-06'!$J32/90)</f>
        <v>16</v>
      </c>
      <c r="M32" s="3"/>
      <c r="N32" s="12" t="s">
        <v>25</v>
      </c>
      <c r="O32" s="12"/>
      <c r="P32" s="6">
        <f>P28-P30-C28</f>
        <v>-1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250</v>
      </c>
      <c r="K33" s="9"/>
      <c r="L33" s="10">
        <f>'08-06'!$K33+('08-06'!$J33/90)</f>
        <v>2.7777777777777777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1833</v>
      </c>
      <c r="J34" s="8">
        <v>200</v>
      </c>
      <c r="K34" s="9"/>
      <c r="L34" s="10">
        <f>'08-06'!$K34+('08-06'!$J34/90)</f>
        <v>2.2222222222222223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1457</v>
      </c>
      <c r="J35" s="8">
        <v>-700</v>
      </c>
      <c r="K35" s="9">
        <v>10</v>
      </c>
      <c r="L35" s="10">
        <f>'08-06'!$K35+('08-06'!$J35/90)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60</v>
      </c>
      <c r="K36" s="9">
        <v>1</v>
      </c>
      <c r="L36" s="10">
        <f>'08-06'!$K36+('08-06'!$J36/90)</f>
        <v>1.6666666666666665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-600</v>
      </c>
      <c r="K37" s="9">
        <v>10</v>
      </c>
      <c r="L37" s="10">
        <f>'08-06'!$K37+('08-06'!$J37/90)</f>
        <v>3.333333333333333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360</v>
      </c>
      <c r="K38" s="9"/>
      <c r="L38" s="10">
        <f>'08-06'!$K38+('08-06'!$J38/90)</f>
        <v>4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1834</v>
      </c>
      <c r="J39" s="8"/>
      <c r="K39" s="9">
        <v>-200</v>
      </c>
      <c r="L39" s="10">
        <f>'08-06'!$K39+('08-06'!$J39/90)</f>
        <v>-200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40" t="s">
        <v>1835</v>
      </c>
      <c r="J40" s="8">
        <v>-5</v>
      </c>
      <c r="K40" s="9"/>
      <c r="L40" s="10">
        <f>'08-06'!$K40+('08-06'!$J40/90)</f>
        <v>-5.5555555555555552E-2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350</v>
      </c>
      <c r="K41" s="9"/>
      <c r="L41" s="10">
        <f>'08-06'!$K41+('08-06'!$J41/90)</f>
        <v>3.8888888888888888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400</v>
      </c>
      <c r="K42" s="9"/>
      <c r="L42" s="10">
        <f>'08-06'!$K42+('08-06'!$J42/90)</f>
        <v>4.4444444444444446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360</v>
      </c>
      <c r="K43" s="9">
        <v>20</v>
      </c>
      <c r="L43" s="10">
        <f>'08-06'!$K43+('08-06'!$J43/90)</f>
        <v>24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'08-06'!$K44+('08-06'!$J44/90)</f>
        <v>1.1111111111111112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-450</v>
      </c>
      <c r="K45" s="9">
        <v>50</v>
      </c>
      <c r="L45" s="10">
        <f>'08-06'!$K45+('08-06'!$J45/90)</f>
        <v>45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10</v>
      </c>
      <c r="L46" s="10">
        <f>'08-06'!$K46+('08-06'!$J46/90)</f>
        <v>10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-360</v>
      </c>
      <c r="K47" s="9">
        <v>20</v>
      </c>
      <c r="L47" s="10">
        <f>'08-06'!$K47+('08-06'!$J47/90)</f>
        <v>16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90</v>
      </c>
      <c r="K48" s="9"/>
      <c r="L48" s="10">
        <f>'08-06'!$K48+('08-06'!$J48/90)</f>
        <v>1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1836</v>
      </c>
      <c r="J49" s="8">
        <v>-360</v>
      </c>
      <c r="K49" s="9">
        <v>10</v>
      </c>
      <c r="L49" s="10">
        <f>'08-06'!$K49+('08-06'!$J49/90)</f>
        <v>6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140</v>
      </c>
      <c r="K50" s="9"/>
      <c r="L50" s="10">
        <f>'08-06'!$K50+('08-06'!$J50/90)</f>
        <v>1.5555555555555556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200</v>
      </c>
      <c r="K51" s="9"/>
      <c r="L51" s="10">
        <f>'08-06'!$K51+('08-06'!$J51/90)</f>
        <v>2.2222222222222223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-500</v>
      </c>
      <c r="K52" s="9">
        <v>20</v>
      </c>
      <c r="L52" s="10">
        <f>'08-06'!$K52+('08-06'!$J52/90)</f>
        <v>14.444444444444445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200</v>
      </c>
      <c r="K53" s="9"/>
      <c r="L53" s="10">
        <f>'08-06'!$K53+('08-06'!$J53/90)</f>
        <v>2.2222222222222223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-130</v>
      </c>
      <c r="K54" s="9">
        <v>10</v>
      </c>
      <c r="L54" s="10">
        <f>'08-06'!$K54+('08-06'!$J54/90)</f>
        <v>8.5555555555555554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1837</v>
      </c>
      <c r="J55" s="8">
        <v>-540</v>
      </c>
      <c r="K55" s="9">
        <v>20</v>
      </c>
      <c r="L55" s="10">
        <f>'08-06'!$K55+('08-06'!$J55/90)</f>
        <v>14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10</v>
      </c>
      <c r="L56" s="10">
        <f>'08-06'!$K56+('08-06'!$J56/90)</f>
        <v>10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1477</v>
      </c>
      <c r="J57" s="8">
        <v>100</v>
      </c>
      <c r="K57" s="9"/>
      <c r="L57" s="10">
        <f>'08-06'!$K57+('08-06'!$J57/90)</f>
        <v>1.1111111111111112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180</v>
      </c>
      <c r="K58" s="9">
        <v>10</v>
      </c>
      <c r="L58" s="10">
        <f>'08-06'!$K58+('08-06'!$J58/90)</f>
        <v>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1838</v>
      </c>
      <c r="J59" s="8"/>
      <c r="K59" s="9">
        <v>140</v>
      </c>
      <c r="L59" s="10">
        <f>'08-06'!$K59+('08-06'!$J59/90)</f>
        <v>140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350</v>
      </c>
      <c r="K60" s="9"/>
      <c r="L60" s="10">
        <f>'08-06'!$K60+('08-06'!$J60/90)</f>
        <v>3.8888888888888888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100</v>
      </c>
      <c r="K61" s="9"/>
      <c r="L61" s="10">
        <f>'08-06'!$K61+('08-06'!$J61/90)</f>
        <v>1.1111111111111112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829</v>
      </c>
      <c r="J62" s="8">
        <v>300</v>
      </c>
      <c r="K62" s="9"/>
      <c r="L62" s="10">
        <f>'08-06'!$K62+('08-06'!$J62/90)</f>
        <v>3.3333333333333335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9</v>
      </c>
      <c r="L63" s="10">
        <f>'08-06'!$K63+('08-06'!$J63/90)</f>
        <v>9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-200</v>
      </c>
      <c r="K64" s="9">
        <v>10</v>
      </c>
      <c r="L64" s="10">
        <f>'08-06'!$K64+('08-06'!$J64/90)</f>
        <v>7.7777777777777777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95</v>
      </c>
      <c r="J65" s="35"/>
      <c r="K65" s="36">
        <v>-10</v>
      </c>
      <c r="L65" s="37">
        <f>'08-06'!$K65+('08-06'!$J65/90)</f>
        <v>-10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</v>
      </c>
      <c r="K66" s="39">
        <v>10</v>
      </c>
      <c r="L66" s="37">
        <f>'08-06'!$K66+('08-06'!$J66/90)</f>
        <v>10.333333333333334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-200</v>
      </c>
      <c r="K67" s="36">
        <v>30</v>
      </c>
      <c r="L67" s="37">
        <f>'08-06'!$K67+('08-06'!$J67/90)</f>
        <v>27.777777777777779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-130</v>
      </c>
      <c r="K68" s="39">
        <v>15</v>
      </c>
      <c r="L68" s="37">
        <f>'08-06'!$K68+('08-06'!$J68/90)</f>
        <v>13.555555555555555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1286</v>
      </c>
      <c r="J69" s="35"/>
      <c r="K69" s="36">
        <v>250</v>
      </c>
      <c r="L69" s="37">
        <f>'08-06'!$K69+('08-06'!$J69/90)</f>
        <v>250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95</v>
      </c>
      <c r="J70" s="35"/>
      <c r="K70" s="36">
        <v>250</v>
      </c>
      <c r="L70" s="37">
        <f>'08-06'!$K70+('08-06'!$J70/90)</f>
        <v>250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44" t="s">
        <v>95</v>
      </c>
      <c r="J71" s="8"/>
      <c r="K71" s="9">
        <v>-250</v>
      </c>
      <c r="L71" s="10">
        <f>'08-06'!$K71+('08-06'!$J71/90)</f>
        <v>-250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43" t="s">
        <v>1796</v>
      </c>
      <c r="I72" s="44" t="s">
        <v>95</v>
      </c>
      <c r="J72" s="8"/>
      <c r="K72" s="9">
        <v>440</v>
      </c>
      <c r="L72" s="10">
        <f>'08-06'!$K72+('08-06'!$J72/90)</f>
        <v>440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4" t="s">
        <v>95</v>
      </c>
      <c r="J73" s="8"/>
      <c r="K73" s="9">
        <v>-440</v>
      </c>
      <c r="L73" s="10">
        <f>'08-06'!$K73+('08-06'!$J73/90)</f>
        <v>-440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40" t="s">
        <v>1113</v>
      </c>
      <c r="J74" s="8"/>
      <c r="K74" s="9">
        <v>-10</v>
      </c>
      <c r="L74" s="10">
        <f>'08-06'!$K74+('08-06'!$J74/90)</f>
        <v>-10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360</v>
      </c>
      <c r="K75" s="9"/>
      <c r="L75" s="10">
        <f>'08-06'!$K75+('08-06'!$J75/90)</f>
        <v>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1839</v>
      </c>
      <c r="J76" s="8"/>
      <c r="K76" s="9">
        <v>25</v>
      </c>
      <c r="L76" s="10">
        <f>'08-06'!$K76+('08-06'!$J76/90)</f>
        <v>25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200</v>
      </c>
      <c r="K77" s="9"/>
      <c r="L77" s="10">
        <f>'08-06'!$K77+('08-06'!$J77/90)</f>
        <v>2.2222222222222223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20</v>
      </c>
      <c r="L78" s="10">
        <f>'08-06'!$K78+('08-06'!$J78/90)</f>
        <v>20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 t="s">
        <v>834</v>
      </c>
      <c r="H79" s="7" t="s">
        <v>6</v>
      </c>
      <c r="I79" s="40"/>
      <c r="J79" s="8">
        <v>-200</v>
      </c>
      <c r="K79" s="9"/>
      <c r="L79" s="10">
        <f>'08-06'!$K79+('08-06'!$J79/90)</f>
        <v>-2.2222222222222223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 t="s">
        <v>834</v>
      </c>
      <c r="H80" s="7" t="s">
        <v>6</v>
      </c>
      <c r="I80" s="2"/>
      <c r="J80" s="8"/>
      <c r="K80" s="9">
        <v>4</v>
      </c>
      <c r="L80" s="10">
        <f>'08-06'!$K80+('08-06'!$J80/90)</f>
        <v>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 t="s">
        <v>834</v>
      </c>
      <c r="H81" s="7" t="s">
        <v>6</v>
      </c>
      <c r="I81" s="2"/>
      <c r="J81" s="8">
        <v>250</v>
      </c>
      <c r="K81" s="9"/>
      <c r="L81" s="10">
        <f>'08-06'!$K81+('08-06'!$J81/90)</f>
        <v>2.7777777777777777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 t="s">
        <v>834</v>
      </c>
      <c r="H82" s="7" t="s">
        <v>6</v>
      </c>
      <c r="I82" s="2"/>
      <c r="J82" s="8"/>
      <c r="K82" s="9">
        <v>455</v>
      </c>
      <c r="L82" s="10">
        <f>'08-06'!$K82+('08-06'!$J82/90)</f>
        <v>455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 t="s">
        <v>834</v>
      </c>
      <c r="H83" s="7" t="s">
        <v>6</v>
      </c>
      <c r="I83" s="2"/>
      <c r="J83" s="8"/>
      <c r="K83" s="9">
        <v>30</v>
      </c>
      <c r="L83" s="10">
        <f>'08-06'!$K83+('08-06'!$J83/90)</f>
        <v>30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 t="s">
        <v>834</v>
      </c>
      <c r="H84" s="7" t="s">
        <v>6</v>
      </c>
      <c r="I84" s="2"/>
      <c r="J84" s="8">
        <v>100</v>
      </c>
      <c r="K84" s="9"/>
      <c r="L84" s="10">
        <f>'08-06'!$K84+('08-06'!$J84/90)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 t="s">
        <v>834</v>
      </c>
      <c r="H85" s="7" t="s">
        <v>6</v>
      </c>
      <c r="I85" s="40" t="s">
        <v>605</v>
      </c>
      <c r="J85" s="8"/>
      <c r="K85" s="9">
        <v>22</v>
      </c>
      <c r="L85" s="10">
        <f>'08-06'!$K85+('08-06'!$J85/90)</f>
        <v>22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 t="s">
        <v>834</v>
      </c>
      <c r="H86" s="7" t="s">
        <v>6</v>
      </c>
      <c r="I86" s="40" t="s">
        <v>229</v>
      </c>
      <c r="J86" s="8"/>
      <c r="K86" s="9">
        <v>-25</v>
      </c>
      <c r="L86" s="10">
        <f>'08-06'!$K86+('08-06'!$J86/90)</f>
        <v>-25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 t="s">
        <v>834</v>
      </c>
      <c r="H87" s="7" t="s">
        <v>6</v>
      </c>
      <c r="I87" s="2"/>
      <c r="J87" s="8"/>
      <c r="K87" s="9">
        <v>8</v>
      </c>
      <c r="L87" s="10">
        <f>'08-06'!$K87+('08-06'!$J87/90)</f>
        <v>8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 t="s">
        <v>834</v>
      </c>
      <c r="H88" s="7" t="s">
        <v>6</v>
      </c>
      <c r="I88" s="2"/>
      <c r="J88" s="8">
        <v>-200</v>
      </c>
      <c r="K88" s="9"/>
      <c r="L88" s="10">
        <f>'08-06'!$K88+('08-06'!$J88/90)</f>
        <v>-2.2222222222222223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130</v>
      </c>
      <c r="K89" s="9"/>
      <c r="L89" s="10">
        <f>'08-06'!$K89+('08-06'!$J89/90)</f>
        <v>1.4444444444444444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143</v>
      </c>
      <c r="J90" s="8">
        <v>130</v>
      </c>
      <c r="K90" s="9"/>
      <c r="L90" s="10">
        <f>'08-06'!$K90+('08-06'!$J90/90)</f>
        <v>1.4444444444444444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50</v>
      </c>
      <c r="K91" s="9"/>
      <c r="L91" s="10">
        <f>'08-06'!$K91+('08-06'!$J91/90)</f>
        <v>0.55555555555555558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1688</v>
      </c>
      <c r="J92" s="8">
        <v>-310</v>
      </c>
      <c r="K92" s="9">
        <v>10</v>
      </c>
      <c r="L92" s="10">
        <f>'08-06'!$K92+('08-06'!$J92/90)</f>
        <v>6.5555555555555554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56</v>
      </c>
      <c r="J93" s="8">
        <v>950</v>
      </c>
      <c r="K93" s="9">
        <v>75</v>
      </c>
      <c r="L93" s="10">
        <f>'08-06'!$K93+('08-06'!$J93/90)</f>
        <v>85.555555555555557</v>
      </c>
      <c r="M93" s="3"/>
      <c r="N93" s="9" t="s">
        <v>118</v>
      </c>
      <c r="O93" s="9"/>
      <c r="P93" s="6">
        <v>3275</v>
      </c>
      <c r="Q93" s="9"/>
      <c r="R93" s="9"/>
      <c r="S93" s="17">
        <v>6040</v>
      </c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1388</v>
      </c>
      <c r="J94" s="8"/>
      <c r="K94" s="9">
        <v>20</v>
      </c>
      <c r="L94" s="10">
        <f>'08-06'!$K94+('08-06'!$J94/90)</f>
        <v>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150</v>
      </c>
      <c r="K95" s="9"/>
      <c r="L95" s="10">
        <f>'08-06'!$K95+('08-06'!$J95/90)</f>
        <v>1.6666666666666667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1365</v>
      </c>
      <c r="J96" s="8">
        <v>-400</v>
      </c>
      <c r="K96" s="9"/>
      <c r="L96" s="10">
        <f>'08-06'!$K96+('08-06'!$J96/90)</f>
        <v>-4.4444444444444446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-200</v>
      </c>
      <c r="K97" s="9">
        <v>10</v>
      </c>
      <c r="L97" s="10">
        <f>'08-06'!$K97+('08-06'!$J97/90)</f>
        <v>7.7777777777777777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130</v>
      </c>
      <c r="K98" s="9"/>
      <c r="L98" s="10">
        <f>'08-06'!$K98+('08-06'!$J98/90)</f>
        <v>1.4444444444444444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-300</v>
      </c>
      <c r="K99" s="9">
        <v>10</v>
      </c>
      <c r="L99" s="10">
        <f>'08-06'!$K99+('08-06'!$J99/90)</f>
        <v>6.6666666666666661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508</v>
      </c>
      <c r="J100" s="8"/>
      <c r="K100" s="9">
        <v>131</v>
      </c>
      <c r="L100" s="10">
        <f>'08-06'!$K100+('08-06'!$J100/90)</f>
        <v>131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100</v>
      </c>
      <c r="K101" s="9"/>
      <c r="L101" s="10">
        <f>'08-06'!$K101+('08-06'!$J101/90)</f>
        <v>1.1111111111111112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250</v>
      </c>
      <c r="K102" s="9"/>
      <c r="L102" s="10">
        <f>'08-06'!$K102+('08-06'!$J102/90)</f>
        <v>2.7777777777777777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-450</v>
      </c>
      <c r="K103" s="9">
        <v>70</v>
      </c>
      <c r="L103" s="10">
        <f>'08-06'!$K103+('08-06'!$J103/90)</f>
        <v>65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450</v>
      </c>
      <c r="K104" s="9"/>
      <c r="L104" s="10">
        <f>'08-06'!$K104+('08-06'!$J104/90)</f>
        <v>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1840</v>
      </c>
      <c r="J105" s="8">
        <v>380</v>
      </c>
      <c r="K105" s="9">
        <v>50</v>
      </c>
      <c r="L105" s="10">
        <f>'08-06'!$K105+('08-06'!$J105/90)</f>
        <v>54.222222222222221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-300</v>
      </c>
      <c r="K106" s="9">
        <v>5</v>
      </c>
      <c r="L106" s="10">
        <f>'08-06'!$K106+('08-06'!$J106/90)</f>
        <v>1.6666666666666665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229</v>
      </c>
      <c r="J107" s="8">
        <v>-400</v>
      </c>
      <c r="K107" s="9"/>
      <c r="L107" s="10">
        <f>'08-06'!$K107+('08-06'!$J107/90)</f>
        <v>-4.4444444444444446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300</v>
      </c>
      <c r="K108" s="9"/>
      <c r="L108" s="10">
        <f>'08-06'!$K108+('08-06'!$J108/90)</f>
        <v>3.3333333333333335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-360</v>
      </c>
      <c r="K109" s="9">
        <v>20</v>
      </c>
      <c r="L109" s="10">
        <f>'08-06'!$K109+('08-06'!$J109/90)</f>
        <v>16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300</v>
      </c>
      <c r="L110" s="10">
        <f>'08-06'!$K110+('08-06'!$J110/90)</f>
        <v>300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348</v>
      </c>
      <c r="J111" s="8"/>
      <c r="K111" s="9">
        <v>50</v>
      </c>
      <c r="L111" s="10">
        <f>'08-06'!$K111+('08-06'!$J111/90)</f>
        <v>50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60</v>
      </c>
      <c r="K112" s="9"/>
      <c r="L112" s="10">
        <f>'08-06'!$K112+('08-06'!$J112/90)</f>
        <v>0.66666666666666663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1841</v>
      </c>
      <c r="J113" s="8"/>
      <c r="K113" s="9">
        <v>10</v>
      </c>
      <c r="L113" s="10">
        <f>'08-06'!$K113+('08-06'!$J113/90)</f>
        <v>10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-540</v>
      </c>
      <c r="K114" s="9">
        <v>20</v>
      </c>
      <c r="L114" s="10">
        <f>'08-06'!$K114+('08-06'!$J114/90)</f>
        <v>14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250</v>
      </c>
      <c r="K115" s="9"/>
      <c r="L115" s="10">
        <f>'08-06'!$K115+('08-06'!$J115/90)</f>
        <v>2.7777777777777777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 t="s">
        <v>834</v>
      </c>
      <c r="H116" s="7" t="s">
        <v>6</v>
      </c>
      <c r="I116" s="2"/>
      <c r="J116" s="8"/>
      <c r="K116" s="9">
        <v>220</v>
      </c>
      <c r="L116" s="10">
        <f>'08-06'!$K116+('08-06'!$J116/90)</f>
        <v>220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 t="s">
        <v>834</v>
      </c>
      <c r="H117" s="7" t="s">
        <v>6</v>
      </c>
      <c r="I117" s="2"/>
      <c r="J117" s="8">
        <v>200</v>
      </c>
      <c r="K117" s="9"/>
      <c r="L117" s="10">
        <f>'08-06'!$K117+('08-06'!$J117/90)</f>
        <v>2.2222222222222223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 t="s">
        <v>834</v>
      </c>
      <c r="H118" s="7" t="s">
        <v>6</v>
      </c>
      <c r="I118" s="2"/>
      <c r="J118" s="8">
        <v>-650</v>
      </c>
      <c r="K118" s="9">
        <v>10</v>
      </c>
      <c r="L118" s="10">
        <f>'08-06'!$K118+('08-06'!$J118/90)</f>
        <v>2.7777777777777777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 t="s">
        <v>834</v>
      </c>
      <c r="H119" s="7" t="s">
        <v>6</v>
      </c>
      <c r="I119" s="2"/>
      <c r="J119" s="8"/>
      <c r="K119" s="9">
        <v>10</v>
      </c>
      <c r="L119" s="10">
        <f>'08-06'!$K119+('08-06'!$J119/90)</f>
        <v>10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 t="s">
        <v>834</v>
      </c>
      <c r="H120" s="7" t="s">
        <v>6</v>
      </c>
      <c r="I120" s="2"/>
      <c r="J120" s="8">
        <v>150</v>
      </c>
      <c r="K120" s="9"/>
      <c r="L120" s="10">
        <f>'08-06'!$K120+('08-06'!$J120/90)</f>
        <v>1.6666666666666667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 t="s">
        <v>834</v>
      </c>
      <c r="H121" s="7" t="s">
        <v>6</v>
      </c>
      <c r="I121" s="2"/>
      <c r="J121" s="8"/>
      <c r="K121" s="9">
        <v>692</v>
      </c>
      <c r="L121" s="10">
        <f>'08-06'!$K121+('08-06'!$J121/90)</f>
        <v>692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 t="s">
        <v>834</v>
      </c>
      <c r="H122" s="7" t="s">
        <v>6</v>
      </c>
      <c r="I122" s="2"/>
      <c r="J122" s="8">
        <v>-450</v>
      </c>
      <c r="K122" s="9">
        <v>10</v>
      </c>
      <c r="L122" s="10">
        <f>'08-06'!$K122+('08-06'!$J122/90)</f>
        <v>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 t="s">
        <v>834</v>
      </c>
      <c r="H123" s="7" t="s">
        <v>6</v>
      </c>
      <c r="I123" s="2"/>
      <c r="J123" s="8">
        <v>-300</v>
      </c>
      <c r="K123" s="9">
        <v>7</v>
      </c>
      <c r="L123" s="10">
        <f>'08-06'!$K123+('08-06'!$J123/90)</f>
        <v>3.6666666666666665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 t="s">
        <v>834</v>
      </c>
      <c r="H124" s="7" t="s">
        <v>40</v>
      </c>
      <c r="I124" s="2"/>
      <c r="J124" s="8"/>
      <c r="K124" s="9">
        <v>-2810</v>
      </c>
      <c r="L124" s="10">
        <f>'08-06'!$K124+('08-06'!$J124/90)</f>
        <v>-2810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 t="s">
        <v>834</v>
      </c>
      <c r="H125" s="7" t="s">
        <v>6</v>
      </c>
      <c r="I125" s="2"/>
      <c r="J125" s="8"/>
      <c r="K125" s="9">
        <v>80</v>
      </c>
      <c r="L125" s="10">
        <f>'08-06'!$K125+('08-06'!$J125/90)</f>
        <v>80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 t="s">
        <v>834</v>
      </c>
      <c r="H126" s="7" t="s">
        <v>6</v>
      </c>
      <c r="I126" s="2"/>
      <c r="J126" s="8">
        <v>-300</v>
      </c>
      <c r="K126" s="9"/>
      <c r="L126" s="10">
        <f>'08-06'!$K126+('08-06'!$J126/90)</f>
        <v>-3.3333333333333335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 t="s">
        <v>834</v>
      </c>
      <c r="H127" s="7" t="s">
        <v>6</v>
      </c>
      <c r="I127" s="2"/>
      <c r="J127" s="8">
        <v>1300</v>
      </c>
      <c r="K127" s="9">
        <v>220</v>
      </c>
      <c r="L127" s="10">
        <f>'08-06'!$K127+('08-06'!$J127/90)</f>
        <v>234.44444444444446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100</v>
      </c>
      <c r="K128" s="9"/>
      <c r="L128" s="10">
        <f>'08-06'!$K128+('08-06'!$J128/90)</f>
        <v>1.1111111111111112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881</v>
      </c>
      <c r="J129" s="8">
        <v>360</v>
      </c>
      <c r="K129" s="9">
        <v>50</v>
      </c>
      <c r="L129" s="10">
        <f>'08-06'!$K129+('08-06'!$J129/90)</f>
        <v>54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62</v>
      </c>
      <c r="L130" s="10">
        <f>'08-06'!$K130+('08-06'!$J130/90)</f>
        <v>62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1</v>
      </c>
      <c r="L131" s="10">
        <f>'08-06'!$K131+('08-06'!$J131/90)</f>
        <v>1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140</v>
      </c>
      <c r="K132" s="9"/>
      <c r="L132" s="10">
        <f>'08-06'!$K132+('08-06'!$J132/90)</f>
        <v>1.5555555555555556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1241</v>
      </c>
      <c r="J133" s="8"/>
      <c r="K133" s="9">
        <v>11</v>
      </c>
      <c r="L133" s="10">
        <f>'08-06'!$K133+('08-06'!$J133/90)</f>
        <v>11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-600</v>
      </c>
      <c r="K134" s="9">
        <v>10</v>
      </c>
      <c r="L134" s="10">
        <f>'08-06'!$K134+('08-06'!$J134/90)</f>
        <v>3.333333333333333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 t="s">
        <v>1842</v>
      </c>
      <c r="J135" s="8">
        <v>150</v>
      </c>
      <c r="K135" s="9"/>
      <c r="L135" s="10">
        <f>'08-06'!$K135+('08-06'!$J135/90)</f>
        <v>1.6666666666666667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759</v>
      </c>
      <c r="J136" s="8">
        <v>180</v>
      </c>
      <c r="K136" s="9"/>
      <c r="L136" s="10">
        <f>'08-06'!$K136+('08-06'!$J136/90)</f>
        <v>2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250</v>
      </c>
      <c r="K137" s="9"/>
      <c r="L137" s="10">
        <f>'08-06'!$K137+('08-06'!$J137/90)</f>
        <v>2.7777777777777777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1258</v>
      </c>
      <c r="J138" s="8"/>
      <c r="K138" s="9">
        <v>20</v>
      </c>
      <c r="L138" s="10">
        <f>'08-06'!$K138+('08-06'!$J138/90)</f>
        <v>20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28</v>
      </c>
      <c r="I139" s="2" t="s">
        <v>43</v>
      </c>
      <c r="J139" s="8"/>
      <c r="K139" s="9">
        <v>-20</v>
      </c>
      <c r="L139" s="10">
        <f>'08-06'!$K139+('08-06'!$J139/90)</f>
        <v>-20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1843</v>
      </c>
      <c r="J140" s="8"/>
      <c r="K140" s="9">
        <v>20</v>
      </c>
      <c r="L140" s="10">
        <f>'08-06'!$K140+('08-06'!$J140/90)</f>
        <v>20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43</v>
      </c>
      <c r="J141" s="8"/>
      <c r="K141" s="9">
        <v>-20</v>
      </c>
      <c r="L141" s="10">
        <f>'08-06'!$K141+('08-06'!$J141/90)</f>
        <v>-20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40</v>
      </c>
      <c r="I142" s="2" t="s">
        <v>1843</v>
      </c>
      <c r="J142" s="8">
        <v>2000</v>
      </c>
      <c r="K142" s="9"/>
      <c r="L142" s="10">
        <f>'08-06'!$K142+('08-06'!$J142/90)</f>
        <v>22.222222222222221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28</v>
      </c>
      <c r="I143" s="2" t="s">
        <v>648</v>
      </c>
      <c r="J143" s="8">
        <v>-2000</v>
      </c>
      <c r="K143" s="9"/>
      <c r="L143" s="10">
        <f>'08-06'!$K143+('08-06'!$J143/90)</f>
        <v>-22.222222222222221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 t="s">
        <v>56</v>
      </c>
      <c r="J144" s="8">
        <v>-700</v>
      </c>
      <c r="K144" s="9"/>
      <c r="L144" s="10">
        <f>'08-06'!$K144+('08-06'!$J144/90)</f>
        <v>-7.7777777777777777</v>
      </c>
      <c r="M144" s="3"/>
      <c r="N144" s="9" t="s">
        <v>118</v>
      </c>
      <c r="O144" s="9"/>
      <c r="P144" s="6">
        <v>2544</v>
      </c>
      <c r="Q144" s="9"/>
      <c r="R144" s="9"/>
      <c r="S144" s="17">
        <v>4990</v>
      </c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154</v>
      </c>
      <c r="J145" s="8">
        <v>10</v>
      </c>
      <c r="K145" s="9">
        <v>1</v>
      </c>
      <c r="L145" s="10">
        <f>'08-06'!$K145+('08-06'!$J145/90)</f>
        <v>1.1111111111111112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200</v>
      </c>
      <c r="K146" s="9"/>
      <c r="L146" s="10">
        <f>'08-06'!$K146+('08-06'!$J146/90)</f>
        <v>2.2222222222222223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300</v>
      </c>
      <c r="K147" s="9"/>
      <c r="L147" s="10">
        <f>'08-06'!$K147+('08-06'!$J147/90)</f>
        <v>3.3333333333333335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28</v>
      </c>
      <c r="I148" s="2" t="s">
        <v>437</v>
      </c>
      <c r="J148" s="8">
        <v>-300</v>
      </c>
      <c r="K148" s="9"/>
      <c r="L148" s="10">
        <f>'08-06'!$K148+('08-06'!$J148/90)</f>
        <v>-3.3333333333333335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'08-06'!$K149+('08-06'!$J149/90)</f>
        <v>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9" xr:uid="{5837D833-AB5A-41F8-BC42-E3944060841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E4A4-853B-42AF-9532-D61E8759898D}">
  <sheetPr codeName="Sheet61">
    <pageSetUpPr fitToPage="1"/>
  </sheetPr>
  <dimension ref="A1:Z139"/>
  <sheetViews>
    <sheetView rightToLeft="1" topLeftCell="A91" workbookViewId="0">
      <selection activeCell="K104" sqref="K10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490</v>
      </c>
      <c r="K1" s="3">
        <f t="shared" si="0"/>
        <v>90</v>
      </c>
      <c r="L1" s="3">
        <f t="shared" si="0"/>
        <v>95.444444444444443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327</v>
      </c>
      <c r="J3" s="8">
        <v>180</v>
      </c>
      <c r="K3" s="9"/>
      <c r="L3" s="10">
        <f t="shared" ref="L3:L18" si="1">K3+(J3/90)</f>
        <v>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1845</v>
      </c>
      <c r="J4" s="8">
        <v>-500</v>
      </c>
      <c r="K4" s="9">
        <v>20</v>
      </c>
      <c r="L4" s="10">
        <f t="shared" si="1"/>
        <v>14.444444444444445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1846</v>
      </c>
      <c r="J5" s="8">
        <v>180</v>
      </c>
      <c r="K5" s="9"/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154</v>
      </c>
      <c r="J6" s="8">
        <v>70</v>
      </c>
      <c r="K6" s="9"/>
      <c r="L6" s="10">
        <f t="shared" si="1"/>
        <v>0.77777777777777779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1298</v>
      </c>
      <c r="J7" s="8">
        <v>260</v>
      </c>
      <c r="K7" s="9"/>
      <c r="L7" s="10">
        <f t="shared" si="1"/>
        <v>2.8888888888888888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553</v>
      </c>
      <c r="J8" s="8">
        <v>150</v>
      </c>
      <c r="K8" s="9">
        <v>50</v>
      </c>
      <c r="L8" s="10">
        <f t="shared" si="1"/>
        <v>51.666666666666664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150</v>
      </c>
      <c r="K9" s="9">
        <v>20</v>
      </c>
      <c r="L9" s="10">
        <f t="shared" si="1"/>
        <v>21.666666666666668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1829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SUM('09-06'!$J$22:$J$139)</f>
        <v>2890</v>
      </c>
      <c r="K20" s="3">
        <f>SUM('09-06'!$K$22:$K$139)</f>
        <v>-475</v>
      </c>
      <c r="L20" s="3">
        <f>SUM('09-06'!$L$22:$L$139)</f>
        <v>-442.88888888888778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40" t="s">
        <v>76</v>
      </c>
      <c r="J22" s="8"/>
      <c r="K22" s="9">
        <v>2</v>
      </c>
      <c r="L22" s="10">
        <f>'09-06'!$K22+('09-06'!$J22/90)</f>
        <v>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7</v>
      </c>
      <c r="F23" s="16">
        <f t="shared" si="3"/>
        <v>70</v>
      </c>
      <c r="G23" s="7"/>
      <c r="H23" s="7" t="s">
        <v>6</v>
      </c>
      <c r="I23" s="2"/>
      <c r="J23" s="8">
        <v>-320</v>
      </c>
      <c r="K23" s="9">
        <v>5</v>
      </c>
      <c r="L23" s="10">
        <f>'09-06'!$K23+('09-06'!$J23/90)</f>
        <v>1.4444444444444446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3</v>
      </c>
      <c r="S23" s="16">
        <f t="shared" si="5"/>
        <v>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171</v>
      </c>
      <c r="C24" s="14">
        <f t="shared" si="2"/>
        <v>1710</v>
      </c>
      <c r="D24" s="15">
        <v>20</v>
      </c>
      <c r="E24" s="1">
        <v>1</v>
      </c>
      <c r="F24" s="16">
        <f t="shared" si="3"/>
        <v>20</v>
      </c>
      <c r="G24" s="7"/>
      <c r="H24" s="7" t="s">
        <v>28</v>
      </c>
      <c r="I24" s="40" t="s">
        <v>1441</v>
      </c>
      <c r="J24" s="8">
        <v>-300</v>
      </c>
      <c r="K24" s="9"/>
      <c r="L24" s="10">
        <f>'09-06'!$K24+('09-06'!$J24/90)</f>
        <v>-3.3333333333333335</v>
      </c>
      <c r="M24" s="3"/>
      <c r="N24" s="13">
        <v>10</v>
      </c>
      <c r="O24" s="1">
        <v>185</v>
      </c>
      <c r="P24" s="14">
        <f t="shared" si="4"/>
        <v>1850</v>
      </c>
      <c r="Q24" s="15">
        <v>20</v>
      </c>
      <c r="R24" s="1">
        <v>27</v>
      </c>
      <c r="S24" s="16">
        <f t="shared" si="5"/>
        <v>540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/>
      <c r="J25" s="8">
        <v>1000</v>
      </c>
      <c r="K25" s="9"/>
      <c r="L25" s="10">
        <f>'09-06'!$K25+('09-06'!$J25/90)</f>
        <v>11.111111111111111</v>
      </c>
      <c r="M25" s="3"/>
      <c r="N25" s="13">
        <v>20</v>
      </c>
      <c r="O25" s="1">
        <v>17</v>
      </c>
      <c r="P25" s="14">
        <f t="shared" si="4"/>
        <v>340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56</v>
      </c>
      <c r="F26" s="16">
        <f t="shared" si="3"/>
        <v>5600</v>
      </c>
      <c r="G26" s="7"/>
      <c r="H26" s="7" t="s">
        <v>6</v>
      </c>
      <c r="I26" s="2"/>
      <c r="J26" s="8">
        <v>180</v>
      </c>
      <c r="K26" s="9"/>
      <c r="L26" s="10">
        <f>'09-06'!$K26+('09-06'!$J26/90)</f>
        <v>2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>
        <v>50</v>
      </c>
      <c r="S26" s="16">
        <f t="shared" si="5"/>
        <v>5000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5690</v>
      </c>
      <c r="G27" s="7"/>
      <c r="H27" s="7" t="s">
        <v>6</v>
      </c>
      <c r="I27" s="2"/>
      <c r="J27" s="8"/>
      <c r="K27" s="9">
        <v>53</v>
      </c>
      <c r="L27" s="10">
        <f>'09-06'!$K27+('09-06'!$J27/90)</f>
        <v>53</v>
      </c>
      <c r="M27" s="3"/>
      <c r="N27" s="13">
        <v>100</v>
      </c>
      <c r="O27" s="1">
        <v>54</v>
      </c>
      <c r="P27" s="14">
        <f t="shared" si="4"/>
        <v>5400</v>
      </c>
      <c r="Q27" s="12" t="s">
        <v>11</v>
      </c>
      <c r="R27" s="12"/>
      <c r="S27" s="17">
        <f>SUM(S22:S26)</f>
        <v>5620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2635</v>
      </c>
      <c r="D28" s="1"/>
      <c r="E28" s="1"/>
      <c r="F28" s="1"/>
      <c r="G28" s="1"/>
      <c r="H28" s="7" t="s">
        <v>6</v>
      </c>
      <c r="I28" s="40" t="s">
        <v>1101</v>
      </c>
      <c r="J28" s="8">
        <v>400</v>
      </c>
      <c r="K28" s="9"/>
      <c r="L28" s="10">
        <f>'09-06'!$K28+('09-06'!$J28/90)</f>
        <v>4.4444444444444446</v>
      </c>
      <c r="M28" s="3"/>
      <c r="N28" s="12" t="s">
        <v>11</v>
      </c>
      <c r="O28" s="12"/>
      <c r="P28" s="6">
        <f>SUM(P22:P27)</f>
        <v>8155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1205</v>
      </c>
      <c r="G29" s="1"/>
      <c r="H29" s="7" t="s">
        <v>6</v>
      </c>
      <c r="I29" s="2"/>
      <c r="J29" s="8">
        <v>480</v>
      </c>
      <c r="K29" s="9"/>
      <c r="L29" s="10">
        <f>'09-06'!$K29+('09-06'!$J29/90)</f>
        <v>5.333333333333333</v>
      </c>
      <c r="M29" s="3"/>
      <c r="N29" s="1"/>
      <c r="O29" s="1"/>
      <c r="P29" s="18"/>
      <c r="Q29" s="237" t="s">
        <v>21</v>
      </c>
      <c r="R29" s="238"/>
      <c r="S29" s="17">
        <f>SUM('09-06'!$J$22:$J$139)</f>
        <v>2890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520</v>
      </c>
      <c r="D30" s="1"/>
      <c r="E30" s="1"/>
      <c r="F30" s="8"/>
      <c r="G30" s="1"/>
      <c r="H30" s="7" t="s">
        <v>6</v>
      </c>
      <c r="I30" s="2"/>
      <c r="J30" s="8"/>
      <c r="K30" s="9">
        <v>15</v>
      </c>
      <c r="L30" s="10">
        <f>'09-06'!$K30+('09-06'!$J30/90)</f>
        <v>15</v>
      </c>
      <c r="M30" s="3"/>
      <c r="N30" s="237" t="s">
        <v>23</v>
      </c>
      <c r="O30" s="238"/>
      <c r="P30" s="6">
        <f>SUM('09-06'!$K$22:$K$139)</f>
        <v>-475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/>
      <c r="K31" s="9">
        <v>5</v>
      </c>
      <c r="L31" s="10">
        <f>'09-06'!$K31+('09-06'!$J31/90)</f>
        <v>5</v>
      </c>
      <c r="M31" s="3"/>
      <c r="N31" s="1"/>
      <c r="O31" s="1"/>
      <c r="P31" s="18"/>
      <c r="Q31" s="12" t="s">
        <v>25</v>
      </c>
      <c r="R31" s="12"/>
      <c r="S31" s="17">
        <f>S27-S29-F27</f>
        <v>-2960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150</v>
      </c>
      <c r="K32" s="9"/>
      <c r="L32" s="10">
        <f>'09-06'!$K32+('09-06'!$J32/90)</f>
        <v>1.6666666666666667</v>
      </c>
      <c r="M32" s="3"/>
      <c r="N32" s="12" t="s">
        <v>25</v>
      </c>
      <c r="O32" s="12"/>
      <c r="P32" s="6">
        <f>P28-P30-C28</f>
        <v>5995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205</v>
      </c>
      <c r="J33" s="8">
        <v>-300</v>
      </c>
      <c r="K33" s="9">
        <v>10</v>
      </c>
      <c r="L33" s="10">
        <f>'09-06'!$K33+('09-06'!$J33/90)</f>
        <v>6.6666666666666661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350</v>
      </c>
      <c r="K34" s="9"/>
      <c r="L34" s="10">
        <f>'09-06'!$K34+('09-06'!$J34/90)</f>
        <v>3.8888888888888888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150</v>
      </c>
      <c r="L35" s="10">
        <f>'09-06'!$K35+('09-06'!$J35/90)</f>
        <v>150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50</v>
      </c>
      <c r="L36" s="10">
        <f>'09-06'!$K36+('09-06'!$J36/90)</f>
        <v>50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298</v>
      </c>
      <c r="J37" s="8">
        <v>230</v>
      </c>
      <c r="K37" s="9"/>
      <c r="L37" s="10">
        <f>'09-06'!$K37+('09-06'!$J37/90)</f>
        <v>2.5555555555555554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100</v>
      </c>
      <c r="K38" s="9"/>
      <c r="L38" s="10">
        <f>'09-06'!$K38+('09-06'!$J38/90)</f>
        <v>1.1111111111111112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1121</v>
      </c>
      <c r="J39" s="8"/>
      <c r="K39" s="9">
        <v>40</v>
      </c>
      <c r="L39" s="10">
        <f>'09-06'!$K39+('09-06'!$J39/90)</f>
        <v>40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40</v>
      </c>
      <c r="L40" s="10">
        <f>'09-06'!$K40+('09-06'!$J40/90)</f>
        <v>40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720</v>
      </c>
      <c r="K41" s="9"/>
      <c r="L41" s="10">
        <f>'09-06'!$K41+('09-06'!$J41/90)</f>
        <v>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40</v>
      </c>
      <c r="K42" s="9"/>
      <c r="L42" s="10">
        <f>'09-06'!$K42+('09-06'!$J42/90)</f>
        <v>0.44444444444444442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450</v>
      </c>
      <c r="K43" s="9">
        <v>10</v>
      </c>
      <c r="L43" s="10">
        <f>'09-06'!$K43+('09-06'!$J43/90)</f>
        <v>15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28</v>
      </c>
      <c r="I44" s="40" t="s">
        <v>335</v>
      </c>
      <c r="J44" s="8">
        <v>-50</v>
      </c>
      <c r="K44" s="9"/>
      <c r="L44" s="10">
        <f>'09-06'!$K44+('09-06'!$J44/90)</f>
        <v>-0.55555555555555558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-160</v>
      </c>
      <c r="K45" s="9">
        <v>10</v>
      </c>
      <c r="L45" s="10">
        <f>'09-06'!$K45+('09-06'!$J45/90)</f>
        <v>8.2222222222222214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699</v>
      </c>
      <c r="J46" s="8">
        <v>-400</v>
      </c>
      <c r="K46" s="9">
        <v>10</v>
      </c>
      <c r="L46" s="10">
        <f>'09-06'!$K46+('09-06'!$J46/90)</f>
        <v>5.5555555555555554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164</v>
      </c>
      <c r="J47" s="8">
        <v>-300</v>
      </c>
      <c r="K47" s="9">
        <v>20</v>
      </c>
      <c r="L47" s="10">
        <f>'09-06'!$K47+('09-06'!$J47/90)</f>
        <v>16.666666666666668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850</v>
      </c>
      <c r="J48" s="8"/>
      <c r="K48" s="9">
        <v>15</v>
      </c>
      <c r="L48" s="10">
        <f>'09-06'!$K48+('09-06'!$J48/90)</f>
        <v>15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180</v>
      </c>
      <c r="K49" s="9">
        <v>5</v>
      </c>
      <c r="L49" s="10">
        <f>'09-06'!$K49+('09-06'!$J49/90)</f>
        <v>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553</v>
      </c>
      <c r="J50" s="8"/>
      <c r="K50" s="9">
        <v>78</v>
      </c>
      <c r="L50" s="10">
        <f>'09-06'!$K50+('09-06'!$J50/90)</f>
        <v>78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-90</v>
      </c>
      <c r="K51" s="9">
        <v>15</v>
      </c>
      <c r="L51" s="10">
        <f>'09-06'!$K51+('09-06'!$J51/90)</f>
        <v>14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10</v>
      </c>
      <c r="L52" s="10">
        <f>'09-06'!$K52+('09-06'!$J52/90)</f>
        <v>10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180</v>
      </c>
      <c r="K53" s="9">
        <v>2</v>
      </c>
      <c r="L53" s="10">
        <f>'09-06'!$K53+('09-06'!$J53/90)</f>
        <v>4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-300</v>
      </c>
      <c r="K54" s="9">
        <v>20</v>
      </c>
      <c r="L54" s="10">
        <f>'09-06'!$K54+('09-06'!$J54/90)</f>
        <v>16.666666666666668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1847</v>
      </c>
      <c r="J55" s="8">
        <v>-450</v>
      </c>
      <c r="K55" s="9">
        <v>50</v>
      </c>
      <c r="L55" s="10">
        <f>'09-06'!$K55+('09-06'!$J55/90)</f>
        <v>45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1848</v>
      </c>
      <c r="J56" s="8"/>
      <c r="K56" s="9">
        <v>55</v>
      </c>
      <c r="L56" s="10">
        <f>'09-06'!$K56+('09-06'!$J56/90)</f>
        <v>55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4</v>
      </c>
      <c r="L57" s="10">
        <f>'09-06'!$K57+('09-06'!$J57/90)</f>
        <v>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267</v>
      </c>
      <c r="J58" s="8">
        <v>-540</v>
      </c>
      <c r="K58" s="9">
        <v>40</v>
      </c>
      <c r="L58" s="10">
        <f>'09-06'!$K58+('09-06'!$J58/90)</f>
        <v>34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205</v>
      </c>
      <c r="J59" s="8"/>
      <c r="K59" s="9">
        <v>15</v>
      </c>
      <c r="L59" s="10">
        <f>'09-06'!$K59+('09-06'!$J59/90)</f>
        <v>15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350</v>
      </c>
      <c r="K60" s="9">
        <v>40</v>
      </c>
      <c r="L60" s="10">
        <f>'09-06'!$K60+('09-06'!$J60/90)</f>
        <v>43.888888888888886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12</v>
      </c>
      <c r="L61" s="10">
        <f>'09-06'!$K61+('09-06'!$J61/90)</f>
        <v>12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1627</v>
      </c>
      <c r="J62" s="8"/>
      <c r="K62" s="9">
        <v>-500</v>
      </c>
      <c r="L62" s="10">
        <f>'09-06'!$K62+('09-06'!$J62/90)</f>
        <v>-500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1260</v>
      </c>
      <c r="K63" s="9"/>
      <c r="L63" s="10">
        <f>'09-06'!$K63+('09-06'!$J63/90)</f>
        <v>14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43" t="s">
        <v>40</v>
      </c>
      <c r="I64" s="40" t="s">
        <v>1849</v>
      </c>
      <c r="J64" s="8"/>
      <c r="K64" s="9">
        <v>-10</v>
      </c>
      <c r="L64" s="10">
        <f>'09-06'!$K64+('09-06'!$J64/90)</f>
        <v>-10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1850</v>
      </c>
      <c r="J65" s="35">
        <v>250</v>
      </c>
      <c r="K65" s="36"/>
      <c r="L65" s="37">
        <f>'09-06'!$K65+('09-06'!$J65/90)</f>
        <v>2.7777777777777777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1073</v>
      </c>
      <c r="J66" s="38"/>
      <c r="K66" s="39">
        <v>190</v>
      </c>
      <c r="L66" s="37">
        <f>'09-06'!$K66+('09-06'!$J66/90)</f>
        <v>190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-50</v>
      </c>
      <c r="K67" s="36">
        <v>20</v>
      </c>
      <c r="L67" s="37">
        <f>'09-06'!$K67+('09-06'!$J67/90)</f>
        <v>19.444444444444443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43" t="s">
        <v>40</v>
      </c>
      <c r="I68" s="44" t="s">
        <v>209</v>
      </c>
      <c r="J68" s="38"/>
      <c r="K68" s="39">
        <v>-25</v>
      </c>
      <c r="L68" s="37">
        <f>'09-06'!$K68+('09-06'!$J68/90)</f>
        <v>-25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450</v>
      </c>
      <c r="K69" s="36"/>
      <c r="L69" s="37">
        <f>'09-06'!$K69+('09-06'!$J69/90)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1851</v>
      </c>
      <c r="J70" s="35">
        <v>-500</v>
      </c>
      <c r="K70" s="36">
        <v>10</v>
      </c>
      <c r="L70" s="37">
        <f>'09-06'!$K70+('09-06'!$J70/90)</f>
        <v>4.4444444444444446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5</v>
      </c>
      <c r="L71" s="10">
        <f>'09-06'!$K71+('09-06'!$J71/90)</f>
        <v>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180</v>
      </c>
      <c r="K72" s="9"/>
      <c r="L72" s="10">
        <f>'09-06'!$K72+('09-06'!$J72/90)</f>
        <v>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50</v>
      </c>
      <c r="L73" s="10">
        <f>'09-06'!$K73+('09-06'!$J73/90)</f>
        <v>50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62</v>
      </c>
      <c r="J74" s="8">
        <v>70</v>
      </c>
      <c r="K74" s="9"/>
      <c r="L74" s="10">
        <f>'09-06'!$K74+('09-06'!$J74/90)</f>
        <v>0.77777777777777779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180</v>
      </c>
      <c r="K75" s="9">
        <v>30</v>
      </c>
      <c r="L75" s="10">
        <f>'09-06'!$K75+('09-06'!$J75/90)</f>
        <v>32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56</v>
      </c>
      <c r="J76" s="8">
        <v>350</v>
      </c>
      <c r="K76" s="9">
        <v>9</v>
      </c>
      <c r="L76" s="10">
        <f>'09-06'!$K76+('09-06'!$J76/90)</f>
        <v>12.888888888888889</v>
      </c>
      <c r="M76" s="3"/>
      <c r="N76" s="45" t="s">
        <v>118</v>
      </c>
      <c r="O76" s="9"/>
      <c r="P76" s="6">
        <v>3195</v>
      </c>
      <c r="Q76" s="9"/>
      <c r="R76" s="9"/>
      <c r="S76" s="17">
        <v>9480</v>
      </c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15</v>
      </c>
      <c r="L77" s="10">
        <f>'09-06'!$K77+('09-06'!$J77/90)</f>
        <v>15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-450</v>
      </c>
      <c r="K78" s="9">
        <v>30</v>
      </c>
      <c r="L78" s="10">
        <f>'09-06'!$K78+('09-06'!$J78/90)</f>
        <v>25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1852</v>
      </c>
      <c r="J79" s="8"/>
      <c r="K79" s="9">
        <v>70</v>
      </c>
      <c r="L79" s="10">
        <f>'09-06'!$K79+('09-06'!$J79/90)</f>
        <v>70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229</v>
      </c>
      <c r="J80" s="8">
        <v>-720</v>
      </c>
      <c r="K80" s="9"/>
      <c r="L80" s="10">
        <f>'09-06'!$K80+('09-06'!$J80/90)</f>
        <v>-8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40" t="s">
        <v>1853</v>
      </c>
      <c r="J81" s="8"/>
      <c r="K81" s="9">
        <v>-20</v>
      </c>
      <c r="L81" s="10">
        <f>'09-06'!$K81+('09-06'!$J81/90)</f>
        <v>-20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100</v>
      </c>
      <c r="K82" s="9"/>
      <c r="L82" s="10">
        <f>'09-06'!$K82+('09-06'!$J82/90)</f>
        <v>1.1111111111111112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28</v>
      </c>
      <c r="I83" s="40" t="s">
        <v>437</v>
      </c>
      <c r="J83" s="8">
        <v>-300</v>
      </c>
      <c r="K83" s="9"/>
      <c r="L83" s="10">
        <f>'09-06'!$K83+('09-06'!$J83/90)</f>
        <v>-3.3333333333333335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40" t="s">
        <v>1854</v>
      </c>
      <c r="J84" s="8">
        <v>-450</v>
      </c>
      <c r="K84" s="9">
        <v>-250</v>
      </c>
      <c r="L84" s="10">
        <f>'09-06'!$K84+('09-06'!$J84/90)</f>
        <v>-255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400</v>
      </c>
      <c r="K85" s="9"/>
      <c r="L85" s="10">
        <f>'09-06'!$K85+('09-06'!$J85/90)</f>
        <v>4.4444444444444446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130</v>
      </c>
      <c r="K86" s="9"/>
      <c r="L86" s="10">
        <f>'09-06'!$K86+('09-06'!$J86/90)</f>
        <v>1.4444444444444444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-540</v>
      </c>
      <c r="K87" s="9">
        <v>10</v>
      </c>
      <c r="L87" s="10">
        <f>'09-06'!$K87+('09-06'!$J87/90)</f>
        <v>4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-400</v>
      </c>
      <c r="K88" s="9">
        <v>50</v>
      </c>
      <c r="L88" s="10">
        <f>'09-06'!$K88+('09-06'!$J88/90)</f>
        <v>45.555555555555557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20</v>
      </c>
      <c r="L89" s="10">
        <f>'09-06'!$K89+('09-06'!$J89/90)</f>
        <v>20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-130</v>
      </c>
      <c r="K90" s="9">
        <v>10</v>
      </c>
      <c r="L90" s="10">
        <f>'09-06'!$K90+('09-06'!$J90/90)</f>
        <v>8.5555555555555554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250</v>
      </c>
      <c r="K91" s="9"/>
      <c r="L91" s="10">
        <f>'09-06'!$K91+('09-06'!$J91/90)</f>
        <v>2.7777777777777777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229</v>
      </c>
      <c r="J92" s="8">
        <v>-100</v>
      </c>
      <c r="K92" s="9"/>
      <c r="L92" s="10">
        <f>'09-06'!$K92+('09-06'!$J92/90)</f>
        <v>-1.1111111111111112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10</v>
      </c>
      <c r="L93" s="10">
        <f>'09-06'!$K93+('09-06'!$J93/90)</f>
        <v>10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487</v>
      </c>
      <c r="J94" s="8"/>
      <c r="K94" s="9">
        <v>41</v>
      </c>
      <c r="L94" s="10">
        <f>'09-06'!$K94+('09-06'!$J94/90)</f>
        <v>41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-550</v>
      </c>
      <c r="K95" s="9">
        <v>10</v>
      </c>
      <c r="L95" s="10">
        <f>'09-06'!$K95+('09-06'!$J95/90)</f>
        <v>3.8888888888888893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50</v>
      </c>
      <c r="K96" s="9"/>
      <c r="L96" s="10">
        <f>'09-06'!$K96+('09-06'!$J96/90)</f>
        <v>0.55555555555555558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250</v>
      </c>
      <c r="K97" s="9"/>
      <c r="L97" s="10">
        <f>'09-06'!$K97+('09-06'!$J97/90)</f>
        <v>2.7777777777777777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150</v>
      </c>
      <c r="K98" s="9"/>
      <c r="L98" s="10">
        <f>'09-06'!$K98+('09-06'!$J98/90)</f>
        <v>1.6666666666666667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292</v>
      </c>
      <c r="J99" s="8"/>
      <c r="K99" s="9">
        <v>300</v>
      </c>
      <c r="L99" s="10">
        <f>'09-06'!$K99+('09-06'!$J99/90)</f>
        <v>300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100</v>
      </c>
      <c r="K100" s="9">
        <v>10</v>
      </c>
      <c r="L100" s="10">
        <f>'09-06'!$K100+('09-06'!$J100/90)</f>
        <v>11.111111111111111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11</v>
      </c>
      <c r="L101" s="10">
        <f>'09-06'!$K101+('09-06'!$J101/90)</f>
        <v>11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457</v>
      </c>
      <c r="J102" s="8"/>
      <c r="K102" s="9">
        <v>110</v>
      </c>
      <c r="L102" s="10">
        <f>'09-06'!$K102+('09-06'!$J102/90)</f>
        <v>110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320</v>
      </c>
      <c r="K103" s="9"/>
      <c r="L103" s="10">
        <f>'09-06'!$K103+('09-06'!$J103/90)</f>
        <v>3.5555555555555554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1454</v>
      </c>
      <c r="J104" s="8"/>
      <c r="K104" s="9">
        <v>3560</v>
      </c>
      <c r="L104" s="10">
        <f>'09-06'!$K104+('09-06'!$J104/90)</f>
        <v>3560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70</v>
      </c>
      <c r="L105" s="10">
        <f>'09-06'!$K105+('09-06'!$J105/90)</f>
        <v>70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-1800</v>
      </c>
      <c r="K106" s="9">
        <v>20</v>
      </c>
      <c r="L106" s="10">
        <f>'09-06'!$K106+('09-06'!$J106/90)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407</v>
      </c>
      <c r="J107" s="8"/>
      <c r="K107" s="9">
        <v>275</v>
      </c>
      <c r="L107" s="10">
        <f>'09-06'!$K107+('09-06'!$J107/90)</f>
        <v>275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154</v>
      </c>
      <c r="J108" s="8">
        <v>-700</v>
      </c>
      <c r="K108" s="9">
        <v>10</v>
      </c>
      <c r="L108" s="10">
        <f>'09-06'!$K108+('09-06'!$J108/90)</f>
        <v>2.2222222222222223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1855</v>
      </c>
      <c r="J109" s="8">
        <v>-720</v>
      </c>
      <c r="K109" s="9">
        <v>40</v>
      </c>
      <c r="L109" s="10">
        <f>'09-06'!$K109+('09-06'!$J109/90)</f>
        <v>32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200</v>
      </c>
      <c r="K110" s="9">
        <v>1</v>
      </c>
      <c r="L110" s="10">
        <f>'09-06'!$K110+('09-06'!$J110/90)</f>
        <v>3.2222222222222223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957</v>
      </c>
      <c r="J111" s="8"/>
      <c r="K111" s="9">
        <v>4</v>
      </c>
      <c r="L111" s="10">
        <f>'09-06'!$K111+('09-06'!$J111/90)</f>
        <v>4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28</v>
      </c>
      <c r="I112" s="40" t="s">
        <v>43</v>
      </c>
      <c r="J112" s="8"/>
      <c r="K112" s="9">
        <v>-20</v>
      </c>
      <c r="L112" s="10">
        <f>'09-06'!$K112+('09-06'!$J112/90)</f>
        <v>-20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8</v>
      </c>
      <c r="L113" s="10">
        <f>'09-06'!$K113+('09-06'!$J113/90)</f>
        <v>8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205</v>
      </c>
      <c r="J114" s="8">
        <v>300</v>
      </c>
      <c r="K114" s="9"/>
      <c r="L114" s="10">
        <f>'09-06'!$K114+('09-06'!$J114/90)</f>
        <v>3.3333333333333335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-135</v>
      </c>
      <c r="K115" s="9">
        <v>20</v>
      </c>
      <c r="L115" s="10">
        <f>'09-06'!$K115+('09-06'!$J115/90)</f>
        <v>18.5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171</v>
      </c>
      <c r="J116" s="8">
        <v>-180</v>
      </c>
      <c r="K116" s="9">
        <v>30</v>
      </c>
      <c r="L116" s="10">
        <f>'09-06'!$K116+('09-06'!$J116/90)</f>
        <v>28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10</v>
      </c>
      <c r="L117" s="10">
        <f>'09-06'!$K117+('09-06'!$J117/90)</f>
        <v>10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200</v>
      </c>
      <c r="K118" s="9"/>
      <c r="L118" s="10">
        <f>'09-06'!$K118+('09-06'!$J118/90)</f>
        <v>2.2222222222222223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1856</v>
      </c>
      <c r="J119" s="8">
        <v>-760</v>
      </c>
      <c r="K119" s="9">
        <v>50</v>
      </c>
      <c r="L119" s="10">
        <f>'09-06'!$K119+('09-06'!$J119/90)</f>
        <v>41.555555555555557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-50</v>
      </c>
      <c r="K120" s="9">
        <v>2</v>
      </c>
      <c r="L120" s="10">
        <f>'09-06'!$K120+('09-06'!$J120/90)</f>
        <v>1.4444444444444444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-380</v>
      </c>
      <c r="K121" s="9">
        <v>20</v>
      </c>
      <c r="L121" s="10">
        <f>'09-06'!$K121+('09-06'!$J121/90)</f>
        <v>15.777777777777779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1857</v>
      </c>
      <c r="J122" s="8">
        <v>1800</v>
      </c>
      <c r="K122" s="9"/>
      <c r="L122" s="10">
        <f>'09-06'!$K122+('09-06'!$J122/90)</f>
        <v>20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25</v>
      </c>
      <c r="L123" s="10">
        <f>'09-06'!$K123+('09-06'!$J123/90)</f>
        <v>25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8</v>
      </c>
      <c r="L124" s="10">
        <f>'09-06'!$K124+('09-06'!$J124/90)</f>
        <v>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50</v>
      </c>
      <c r="L125" s="10">
        <f>'09-06'!$K125+('09-06'!$J125/90)</f>
        <v>50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200</v>
      </c>
      <c r="K126" s="9">
        <v>80</v>
      </c>
      <c r="L126" s="10">
        <f>'09-06'!$K126+('09-06'!$J126/90)</f>
        <v>82.222222222222229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50</v>
      </c>
      <c r="K127" s="9"/>
      <c r="L127" s="10">
        <f>'09-06'!$K127+('09-06'!$J127/90)</f>
        <v>0.55555555555555558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1858</v>
      </c>
      <c r="J128" s="8">
        <v>50</v>
      </c>
      <c r="K128" s="9"/>
      <c r="L128" s="10">
        <f>'09-06'!$K128+('09-06'!$J128/90)</f>
        <v>0.55555555555555558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1454</v>
      </c>
      <c r="J129" s="8"/>
      <c r="K129" s="9">
        <v>100</v>
      </c>
      <c r="L129" s="10">
        <f>'09-06'!$K129+('09-06'!$J129/90)</f>
        <v>100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56</v>
      </c>
      <c r="J130" s="8">
        <v>-45</v>
      </c>
      <c r="K130" s="9">
        <v>170</v>
      </c>
      <c r="L130" s="10">
        <f>'09-06'!$K130+('09-06'!$J130/90)</f>
        <v>169.5</v>
      </c>
      <c r="M130" s="3"/>
      <c r="N130" s="45" t="s">
        <v>118</v>
      </c>
      <c r="O130" s="9"/>
      <c r="P130" s="6">
        <v>8155</v>
      </c>
      <c r="Q130" s="9"/>
      <c r="R130" s="9"/>
      <c r="S130" s="17">
        <v>5620</v>
      </c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400</v>
      </c>
      <c r="K131" s="9"/>
      <c r="L131" s="10">
        <f>'09-06'!$K131+('09-06'!$J131/90)</f>
        <v>4.4444444444444446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400</v>
      </c>
      <c r="K132" s="9"/>
      <c r="L132" s="10">
        <f>'09-06'!$K132+('09-06'!$J132/90)</f>
        <v>4.4444444444444446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33</v>
      </c>
      <c r="J133" s="8">
        <v>-240</v>
      </c>
      <c r="K133" s="9">
        <v>5</v>
      </c>
      <c r="L133" s="10">
        <f>'09-06'!$K133+('09-06'!$J133/90)</f>
        <v>2.3333333333333335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180</v>
      </c>
      <c r="K134" s="9"/>
      <c r="L134" s="10">
        <f>'09-06'!$K134+('09-06'!$J134/90)</f>
        <v>2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171</v>
      </c>
      <c r="J135" s="8">
        <v>2220</v>
      </c>
      <c r="K135" s="9"/>
      <c r="L135" s="10">
        <f>'09-06'!$K135+('09-06'!$J135/90)</f>
        <v>24.666666666666668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95</v>
      </c>
      <c r="J136" s="8"/>
      <c r="K136" s="9">
        <v>-6000</v>
      </c>
      <c r="L136" s="10">
        <f>'09-06'!$K136+('09-06'!$J136/90)</f>
        <v>-6000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1860</v>
      </c>
      <c r="J137" s="8"/>
      <c r="K137" s="9">
        <v>1960</v>
      </c>
      <c r="L137" s="10">
        <f>'09-06'!$K137+('09-06'!$J137/90)</f>
        <v>1960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95</v>
      </c>
      <c r="J138" s="8"/>
      <c r="K138" s="9">
        <v>-1960</v>
      </c>
      <c r="L138" s="10">
        <f>'09-06'!$K138+('09-06'!$J138/90)</f>
        <v>-1960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'09-06'!$K139+('09-06'!$J139/90)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9" xr:uid="{AD402BBE-5FCA-4C0C-888B-64B3013A4D8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5145-26BC-4D31-B4B9-1FCB24A24D88}">
  <sheetPr codeName="Sheet62">
    <pageSetUpPr fitToPage="1"/>
  </sheetPr>
  <dimension ref="A1:Z170"/>
  <sheetViews>
    <sheetView rightToLeft="1" topLeftCell="A158" workbookViewId="0">
      <selection activeCell="A170" sqref="A17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190</v>
      </c>
      <c r="K1" s="3">
        <f t="shared" si="0"/>
        <v>70</v>
      </c>
      <c r="L1" s="3">
        <f t="shared" si="0"/>
        <v>72.111111111111114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1861</v>
      </c>
      <c r="J3" s="8">
        <v>90</v>
      </c>
      <c r="K3" s="9"/>
      <c r="L3" s="10">
        <f t="shared" ref="L3:L18" si="1">K3+(J3/90)</f>
        <v>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1132</v>
      </c>
      <c r="J4" s="8"/>
      <c r="K4" s="9">
        <v>15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209</v>
      </c>
      <c r="J5" s="8">
        <v>250</v>
      </c>
      <c r="K5" s="9"/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1862</v>
      </c>
      <c r="J6" s="8">
        <v>-100</v>
      </c>
      <c r="K6" s="9">
        <v>40</v>
      </c>
      <c r="L6" s="10">
        <f t="shared" si="1"/>
        <v>38.888888888888886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1863</v>
      </c>
      <c r="J7" s="8">
        <v>-470</v>
      </c>
      <c r="K7" s="9">
        <v>10</v>
      </c>
      <c r="L7" s="10">
        <f t="shared" si="1"/>
        <v>4.7777777777777777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354</v>
      </c>
      <c r="J8" s="8">
        <v>400</v>
      </c>
      <c r="K8" s="9"/>
      <c r="L8" s="10">
        <f t="shared" si="1"/>
        <v>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20</v>
      </c>
      <c r="K9" s="9">
        <v>5</v>
      </c>
      <c r="L9" s="10">
        <f t="shared" si="1"/>
        <v>5.2222222222222223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1844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SUM('10-06'!$J$22:$J$170)</f>
        <v>-3645</v>
      </c>
      <c r="K20" s="3">
        <f>SUM('10-06'!$K$22:$K$170)</f>
        <v>-520</v>
      </c>
      <c r="L20" s="3">
        <f>SUM('10-06'!$L$22:$L$170)</f>
        <v>-560.50000000000045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465</v>
      </c>
      <c r="J22" s="8">
        <v>400</v>
      </c>
      <c r="K22" s="9"/>
      <c r="L22" s="10">
        <f>'10-06'!$K22+('10-06'!$J22/90)</f>
        <v>4.4444444444444446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15</v>
      </c>
      <c r="S22" s="16">
        <f t="shared" ref="S22:S26" si="5">Q22*R22</f>
        <v>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1</v>
      </c>
      <c r="F23" s="16">
        <f t="shared" si="3"/>
        <v>10</v>
      </c>
      <c r="G23" s="7"/>
      <c r="H23" s="7" t="s">
        <v>6</v>
      </c>
      <c r="I23" s="2" t="s">
        <v>553</v>
      </c>
      <c r="J23" s="8">
        <v>330</v>
      </c>
      <c r="K23" s="9"/>
      <c r="L23" s="10">
        <f>'10-06'!$K23+('10-06'!$J23/90)</f>
        <v>3.6666666666666665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9</v>
      </c>
      <c r="S23" s="16">
        <f t="shared" si="5"/>
        <v>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179</v>
      </c>
      <c r="C24" s="14">
        <f t="shared" si="2"/>
        <v>1790</v>
      </c>
      <c r="D24" s="15">
        <v>20</v>
      </c>
      <c r="E24" s="1">
        <v>23</v>
      </c>
      <c r="F24" s="16">
        <f t="shared" si="3"/>
        <v>460</v>
      </c>
      <c r="G24" s="7"/>
      <c r="H24" s="7" t="s">
        <v>6</v>
      </c>
      <c r="I24" s="2"/>
      <c r="J24" s="8">
        <v>-810</v>
      </c>
      <c r="K24" s="9">
        <v>20</v>
      </c>
      <c r="L24" s="10">
        <f>'10-06'!$K24+('10-06'!$J24/90)</f>
        <v>11</v>
      </c>
      <c r="M24" s="3"/>
      <c r="N24" s="13">
        <v>10</v>
      </c>
      <c r="O24" s="1">
        <v>162</v>
      </c>
      <c r="P24" s="14">
        <f t="shared" si="4"/>
        <v>1620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12</v>
      </c>
      <c r="C25" s="14">
        <f t="shared" si="2"/>
        <v>240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-450</v>
      </c>
      <c r="K25" s="9">
        <v>40</v>
      </c>
      <c r="L25" s="10">
        <f>'10-06'!$K25+('10-06'!$J25/90)</f>
        <v>35</v>
      </c>
      <c r="M25" s="3"/>
      <c r="N25" s="13">
        <v>20</v>
      </c>
      <c r="O25" s="1">
        <v>3</v>
      </c>
      <c r="P25" s="14">
        <f t="shared" si="4"/>
        <v>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83</v>
      </c>
      <c r="F26" s="16">
        <f t="shared" si="3"/>
        <v>8300</v>
      </c>
      <c r="G26" s="7"/>
      <c r="H26" s="7" t="s">
        <v>40</v>
      </c>
      <c r="I26" s="2" t="s">
        <v>57</v>
      </c>
      <c r="J26" s="8"/>
      <c r="K26" s="9">
        <v>4</v>
      </c>
      <c r="L26" s="10">
        <f>'10-06'!$K26+('10-06'!$J26/90)</f>
        <v>4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49</v>
      </c>
      <c r="S26" s="16">
        <f t="shared" si="5"/>
        <v>4900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8770</v>
      </c>
      <c r="G27" s="7"/>
      <c r="H27" s="7" t="s">
        <v>6</v>
      </c>
      <c r="I27" s="2" t="s">
        <v>1338</v>
      </c>
      <c r="J27" s="8"/>
      <c r="K27" s="9">
        <v>50</v>
      </c>
      <c r="L27" s="10">
        <f>'10-06'!$K27+('10-06'!$J27/90)</f>
        <v>50</v>
      </c>
      <c r="M27" s="3"/>
      <c r="N27" s="13">
        <v>100</v>
      </c>
      <c r="O27" s="1">
        <v>33</v>
      </c>
      <c r="P27" s="14">
        <f t="shared" si="4"/>
        <v>3300</v>
      </c>
      <c r="Q27" s="12" t="s">
        <v>11</v>
      </c>
      <c r="R27" s="12"/>
      <c r="S27" s="17">
        <f>SUM(S22:S26)</f>
        <v>5065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2230</v>
      </c>
      <c r="D28" s="1"/>
      <c r="E28" s="1"/>
      <c r="F28" s="1"/>
      <c r="G28" s="1"/>
      <c r="H28" s="7" t="s">
        <v>6</v>
      </c>
      <c r="I28" s="2" t="s">
        <v>1338</v>
      </c>
      <c r="J28" s="8">
        <v>-360</v>
      </c>
      <c r="K28" s="9">
        <v>20</v>
      </c>
      <c r="L28" s="10">
        <f>'10-06'!$K28+('10-06'!$J28/90)</f>
        <v>16</v>
      </c>
      <c r="M28" s="3"/>
      <c r="N28" s="12" t="s">
        <v>11</v>
      </c>
      <c r="O28" s="12"/>
      <c r="P28" s="6">
        <f>SUM(P22:P27)</f>
        <v>5500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3080</v>
      </c>
      <c r="G29" s="1"/>
      <c r="H29" s="7" t="s">
        <v>40</v>
      </c>
      <c r="I29" s="2" t="s">
        <v>95</v>
      </c>
      <c r="J29" s="8"/>
      <c r="K29" s="9">
        <v>-34</v>
      </c>
      <c r="L29" s="10">
        <f>'10-06'!$K29+('10-06'!$J29/90)</f>
        <v>-34</v>
      </c>
      <c r="M29" s="3"/>
      <c r="N29" s="1"/>
      <c r="O29" s="1"/>
      <c r="P29" s="18"/>
      <c r="Q29" s="237" t="s">
        <v>21</v>
      </c>
      <c r="R29" s="238"/>
      <c r="S29" s="17">
        <f>SUM('10-06'!$J$22:$J$170)</f>
        <v>-3645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-405</v>
      </c>
      <c r="D30" s="1"/>
      <c r="E30" s="1"/>
      <c r="F30" s="8"/>
      <c r="G30" s="1"/>
      <c r="H30" s="7" t="s">
        <v>6</v>
      </c>
      <c r="I30" s="2"/>
      <c r="J30" s="8"/>
      <c r="K30" s="9">
        <v>30</v>
      </c>
      <c r="L30" s="10">
        <f>'10-06'!$K30+('10-06'!$J30/90)</f>
        <v>30</v>
      </c>
      <c r="M30" s="3"/>
      <c r="N30" s="237" t="s">
        <v>23</v>
      </c>
      <c r="O30" s="238"/>
      <c r="P30" s="6">
        <f>SUM('10-06'!$K$22:$K$170)</f>
        <v>-520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/>
      <c r="K31" s="9">
        <v>105</v>
      </c>
      <c r="L31" s="10">
        <f>'10-06'!$K31+('10-06'!$J31/90)</f>
        <v>105</v>
      </c>
      <c r="M31" s="3"/>
      <c r="N31" s="1"/>
      <c r="O31" s="1"/>
      <c r="P31" s="18"/>
      <c r="Q31" s="12" t="s">
        <v>25</v>
      </c>
      <c r="R31" s="12"/>
      <c r="S31" s="17">
        <f>S27-S29-F27</f>
        <v>-60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2" t="s">
        <v>64</v>
      </c>
      <c r="J32" s="8">
        <v>-100</v>
      </c>
      <c r="K32" s="9">
        <v>460</v>
      </c>
      <c r="L32" s="10">
        <f>'10-06'!$K32+('10-06'!$J32/90)</f>
        <v>458.88888888888891</v>
      </c>
      <c r="M32" s="3"/>
      <c r="N32" s="12" t="s">
        <v>25</v>
      </c>
      <c r="O32" s="12"/>
      <c r="P32" s="6">
        <f>P28-P30-C28</f>
        <v>3790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2" t="s">
        <v>64</v>
      </c>
      <c r="J33" s="8">
        <v>200</v>
      </c>
      <c r="K33" s="9">
        <v>10</v>
      </c>
      <c r="L33" s="10">
        <f>'10-06'!$K33+('10-06'!$J33/90)</f>
        <v>12.222222222222221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-520</v>
      </c>
      <c r="K34" s="9">
        <v>10</v>
      </c>
      <c r="L34" s="10">
        <f>'10-06'!$K34+('10-06'!$J34/90)</f>
        <v>4.2222222222222223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15</v>
      </c>
      <c r="L35" s="10">
        <f>'10-06'!$K35+('10-06'!$J35/90)</f>
        <v>15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1457</v>
      </c>
      <c r="J36" s="8"/>
      <c r="K36" s="9">
        <v>200</v>
      </c>
      <c r="L36" s="10">
        <f>'10-06'!$K36+('10-06'!$J36/90)</f>
        <v>200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1864</v>
      </c>
      <c r="J37" s="8"/>
      <c r="K37" s="9">
        <v>-200</v>
      </c>
      <c r="L37" s="10">
        <f>'10-06'!$K37+('10-06'!$J37/90)</f>
        <v>-200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-220</v>
      </c>
      <c r="K38" s="9">
        <v>5</v>
      </c>
      <c r="L38" s="10">
        <f>'10-06'!$K38+('10-06'!$J38/90)</f>
        <v>2.5555555555555554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2"/>
      <c r="J39" s="8"/>
      <c r="K39" s="9">
        <v>-25</v>
      </c>
      <c r="L39" s="10">
        <f>'10-06'!$K39+('10-06'!$J39/90)</f>
        <v>-25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-200</v>
      </c>
      <c r="K40" s="9">
        <v>10</v>
      </c>
      <c r="L40" s="10">
        <f>'10-06'!$K40+('10-06'!$J40/90)</f>
        <v>7.7777777777777777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-800</v>
      </c>
      <c r="K41" s="9">
        <v>20</v>
      </c>
      <c r="L41" s="10">
        <f>'10-06'!$K41+('10-06'!$J41/90)</f>
        <v>11.111111111111111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440</v>
      </c>
      <c r="K42" s="9"/>
      <c r="L42" s="10">
        <f>'10-06'!$K42+('10-06'!$J42/90)</f>
        <v>4.8888888888888893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30</v>
      </c>
      <c r="K43" s="9"/>
      <c r="L43" s="10">
        <f>'10-06'!$K43+('10-06'!$J43/90)</f>
        <v>0.33333333333333331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-250</v>
      </c>
      <c r="K44" s="9">
        <v>10</v>
      </c>
      <c r="L44" s="10">
        <f>'10-06'!$K44+('10-06'!$J44/90)</f>
        <v>7.2222222222222223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1866</v>
      </c>
      <c r="J45" s="8"/>
      <c r="K45" s="9">
        <v>75</v>
      </c>
      <c r="L45" s="10">
        <f>'10-06'!$K45+('10-06'!$J45/90)</f>
        <v>75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1866</v>
      </c>
      <c r="J46" s="8"/>
      <c r="K46" s="9">
        <v>-75</v>
      </c>
      <c r="L46" s="10">
        <f>'10-06'!$K46+('10-06'!$J46/90)</f>
        <v>-75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1865</v>
      </c>
      <c r="J47" s="8"/>
      <c r="K47" s="9">
        <v>26</v>
      </c>
      <c r="L47" s="10">
        <f>'10-06'!$K47+('10-06'!$J47/90)</f>
        <v>26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440</v>
      </c>
      <c r="K48" s="9"/>
      <c r="L48" s="10">
        <f>'10-06'!$K48+('10-06'!$J48/90)</f>
        <v>4.8888888888888893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550</v>
      </c>
      <c r="K49" s="9"/>
      <c r="L49" s="10">
        <f>'10-06'!$K49+('10-06'!$J49/90)</f>
        <v>6.1111111111111107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1867</v>
      </c>
      <c r="J50" s="8"/>
      <c r="K50" s="9">
        <v>-30</v>
      </c>
      <c r="L50" s="10">
        <f>'10-06'!$K50+('10-06'!$J50/90)</f>
        <v>-30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31</v>
      </c>
      <c r="L51" s="10">
        <f>'10-06'!$K51+('10-06'!$J51/90)</f>
        <v>31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1868</v>
      </c>
      <c r="J52" s="8"/>
      <c r="K52" s="9">
        <v>110</v>
      </c>
      <c r="L52" s="10">
        <f>'10-06'!$K52+('10-06'!$J52/90)</f>
        <v>110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40" t="s">
        <v>1749</v>
      </c>
      <c r="J53" s="8">
        <v>-300</v>
      </c>
      <c r="K53" s="9"/>
      <c r="L53" s="10">
        <f>'10-06'!$K53+('10-06'!$J53/90)</f>
        <v>-3.3333333333333335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1520</v>
      </c>
      <c r="J54" s="8"/>
      <c r="K54" s="9">
        <v>100</v>
      </c>
      <c r="L54" s="10">
        <f>'10-06'!$K54+('10-06'!$J54/90)</f>
        <v>100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825</v>
      </c>
      <c r="J55" s="8">
        <v>-350</v>
      </c>
      <c r="K55" s="9">
        <v>30</v>
      </c>
      <c r="L55" s="10">
        <f>'10-06'!$K55+('10-06'!$J55/90)</f>
        <v>26.111111111111111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-900</v>
      </c>
      <c r="K56" s="9">
        <v>10</v>
      </c>
      <c r="L56" s="10">
        <f>'10-06'!$K56+('10-06'!$J56/90)</f>
        <v>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60</v>
      </c>
      <c r="K57" s="9"/>
      <c r="L57" s="10">
        <f>'10-06'!$K57+('10-06'!$J57/90)</f>
        <v>0.66666666666666663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100</v>
      </c>
      <c r="K58" s="9"/>
      <c r="L58" s="10">
        <f>'10-06'!$K58+('10-06'!$J58/90)</f>
        <v>1.1111111111111112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5</v>
      </c>
      <c r="L59" s="10">
        <f>'10-06'!$K59+('10-06'!$J59/90)</f>
        <v>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28</v>
      </c>
      <c r="I60" s="40" t="s">
        <v>437</v>
      </c>
      <c r="J60" s="8">
        <v>-300</v>
      </c>
      <c r="K60" s="9"/>
      <c r="L60" s="10">
        <f>'10-06'!$K60+('10-06'!$J60/90)</f>
        <v>-3.3333333333333335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-540</v>
      </c>
      <c r="K61" s="9">
        <v>20</v>
      </c>
      <c r="L61" s="10">
        <f>'10-06'!$K61+('10-06'!$J61/90)</f>
        <v>14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1869</v>
      </c>
      <c r="J62" s="8"/>
      <c r="K62" s="9">
        <v>60</v>
      </c>
      <c r="L62" s="10">
        <f>'10-06'!$K62+('10-06'!$J62/90)</f>
        <v>60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1870</v>
      </c>
      <c r="J63" s="8"/>
      <c r="K63" s="9">
        <v>200</v>
      </c>
      <c r="L63" s="10">
        <f>'10-06'!$K63+('10-06'!$J63/90)</f>
        <v>200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776</v>
      </c>
      <c r="J64" s="8"/>
      <c r="K64" s="9">
        <v>700</v>
      </c>
      <c r="L64" s="10">
        <f>'10-06'!$K64+('10-06'!$J64/90)</f>
        <v>700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0" t="s">
        <v>1871</v>
      </c>
      <c r="J65" s="35"/>
      <c r="K65" s="36">
        <v>-700</v>
      </c>
      <c r="L65" s="37">
        <f>'10-06'!$K65+('10-06'!$J65/90)</f>
        <v>-700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-470</v>
      </c>
      <c r="K66" s="39">
        <v>30</v>
      </c>
      <c r="L66" s="37">
        <f>'10-06'!$K66+('10-06'!$J66/90)</f>
        <v>24.777777777777779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230</v>
      </c>
      <c r="K67" s="36"/>
      <c r="L67" s="37">
        <f>'10-06'!$K67+('10-06'!$J67/90)</f>
        <v>2.5555555555555554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229</v>
      </c>
      <c r="J68" s="38">
        <v>-225</v>
      </c>
      <c r="K68" s="39"/>
      <c r="L68" s="37">
        <f>'10-06'!$K68+('10-06'!$J68/90)</f>
        <v>-2.5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171</v>
      </c>
      <c r="J69" s="35"/>
      <c r="K69" s="36">
        <v>70</v>
      </c>
      <c r="L69" s="37">
        <f>'10-06'!$K69+('10-06'!$J69/90)</f>
        <v>70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180</v>
      </c>
      <c r="K70" s="36"/>
      <c r="L70" s="37">
        <f>'10-06'!$K70+('10-06'!$J70/90)</f>
        <v>2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1872</v>
      </c>
      <c r="J71" s="8"/>
      <c r="K71" s="9">
        <v>74</v>
      </c>
      <c r="L71" s="10">
        <f>'10-06'!$K71+('10-06'!$J71/90)</f>
        <v>74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-180</v>
      </c>
      <c r="K72" s="9">
        <v>15</v>
      </c>
      <c r="L72" s="10">
        <f>'10-06'!$K72+('10-06'!$J72/90)</f>
        <v>13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-200</v>
      </c>
      <c r="K73" s="9">
        <v>165</v>
      </c>
      <c r="L73" s="10">
        <f>'10-06'!$K73+('10-06'!$J73/90)</f>
        <v>162.77777777777777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150</v>
      </c>
      <c r="K74" s="9"/>
      <c r="L74" s="10">
        <f>'10-06'!$K74+('10-06'!$J74/90)</f>
        <v>1.6666666666666667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/>
      <c r="K75" s="9">
        <v>210</v>
      </c>
      <c r="L75" s="10">
        <f>'10-06'!$K75+('10-06'!$J75/90)</f>
        <v>210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-210</v>
      </c>
      <c r="L76" s="10">
        <f>'10-06'!$K76+('10-06'!$J76/90)</f>
        <v>-210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85</v>
      </c>
      <c r="L77" s="10">
        <f>'10-06'!$K77+('10-06'!$J77/90)</f>
        <v>85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70</v>
      </c>
      <c r="K78" s="9"/>
      <c r="L78" s="10">
        <f>'10-06'!$K78+('10-06'!$J78/90)</f>
        <v>0.77777777777777779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75</v>
      </c>
      <c r="J79" s="8"/>
      <c r="K79" s="9">
        <v>20</v>
      </c>
      <c r="L79" s="10">
        <f>'10-06'!$K79+('10-06'!$J79/90)</f>
        <v>20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1873</v>
      </c>
      <c r="J80" s="8">
        <v>-400</v>
      </c>
      <c r="K80" s="9">
        <v>-70</v>
      </c>
      <c r="L80" s="10">
        <f>'10-06'!$K80+('10-06'!$J80/90)</f>
        <v>-74.444444444444443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30</v>
      </c>
      <c r="L81" s="10">
        <f>'10-06'!$K81+('10-06'!$J81/90)</f>
        <v>30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1874</v>
      </c>
      <c r="J82" s="8">
        <v>200</v>
      </c>
      <c r="K82" s="9"/>
      <c r="L82" s="10">
        <f>'10-06'!$K82+('10-06'!$J82/90)</f>
        <v>2.2222222222222223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1553</v>
      </c>
      <c r="J83" s="8"/>
      <c r="K83" s="9">
        <v>420</v>
      </c>
      <c r="L83" s="10">
        <f>'10-06'!$K83+('10-06'!$J83/90)</f>
        <v>420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-250</v>
      </c>
      <c r="K84" s="9">
        <v>10</v>
      </c>
      <c r="L84" s="10">
        <f>'10-06'!$K84+('10-06'!$J84/90)</f>
        <v>7.2222222222222223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501</v>
      </c>
      <c r="J85" s="8">
        <v>70</v>
      </c>
      <c r="K85" s="9"/>
      <c r="L85" s="10">
        <f>'10-06'!$K85+('10-06'!$J85/90)</f>
        <v>0.77777777777777779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50</v>
      </c>
      <c r="K86" s="9"/>
      <c r="L86" s="10">
        <f>'10-06'!$K86+('10-06'!$J86/90)</f>
        <v>0.55555555555555558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-585</v>
      </c>
      <c r="K87" s="9">
        <v>10</v>
      </c>
      <c r="L87" s="10">
        <f>'10-06'!$K87+('10-06'!$J87/90)</f>
        <v>3.5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10</v>
      </c>
      <c r="L88" s="10">
        <f>'10-06'!$K88+('10-06'!$J88/90)</f>
        <v>10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56</v>
      </c>
      <c r="J89" s="8">
        <v>-700</v>
      </c>
      <c r="K89" s="9">
        <v>-30</v>
      </c>
      <c r="L89" s="10">
        <f>'10-06'!$K89+('10-06'!$J89/90)</f>
        <v>-37.777777777777779</v>
      </c>
      <c r="M89" s="3"/>
      <c r="N89" s="45" t="s">
        <v>118</v>
      </c>
      <c r="O89" s="9"/>
      <c r="P89" s="6">
        <v>4381</v>
      </c>
      <c r="Q89" s="9"/>
      <c r="R89" s="9"/>
      <c r="S89" s="17">
        <v>3160</v>
      </c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-100</v>
      </c>
      <c r="K90" s="9"/>
      <c r="L90" s="10">
        <f>'10-06'!$K90+('10-06'!$J90/90)</f>
        <v>-1.1111111111111112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45" t="s">
        <v>834</v>
      </c>
      <c r="H91" s="7" t="s">
        <v>6</v>
      </c>
      <c r="I91" s="40" t="s">
        <v>157</v>
      </c>
      <c r="J91" s="8">
        <v>75</v>
      </c>
      <c r="K91" s="9"/>
      <c r="L91" s="10">
        <f>'10-06'!$K91+('10-06'!$J91/90)</f>
        <v>0.83333333333333337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45" t="s">
        <v>834</v>
      </c>
      <c r="H92" s="7" t="s">
        <v>6</v>
      </c>
      <c r="I92" s="2"/>
      <c r="J92" s="8">
        <v>130</v>
      </c>
      <c r="K92" s="9"/>
      <c r="L92" s="10">
        <f>'10-06'!$K92+('10-06'!$J92/90)</f>
        <v>1.4444444444444444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45" t="s">
        <v>834</v>
      </c>
      <c r="H93" s="7" t="s">
        <v>6</v>
      </c>
      <c r="I93" s="40" t="s">
        <v>1875</v>
      </c>
      <c r="J93" s="8"/>
      <c r="K93" s="9">
        <v>11</v>
      </c>
      <c r="L93" s="10">
        <f>'10-06'!$K93+('10-06'!$J93/90)</f>
        <v>11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45" t="s">
        <v>834</v>
      </c>
      <c r="H94" s="7" t="s">
        <v>6</v>
      </c>
      <c r="I94" s="40" t="s">
        <v>33</v>
      </c>
      <c r="J94" s="8">
        <v>35</v>
      </c>
      <c r="K94" s="9"/>
      <c r="L94" s="10">
        <f>'10-06'!$K94+('10-06'!$J94/90)</f>
        <v>0.3888888888888889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45" t="s">
        <v>834</v>
      </c>
      <c r="H95" s="7" t="s">
        <v>6</v>
      </c>
      <c r="I95" s="40" t="s">
        <v>295</v>
      </c>
      <c r="J95" s="8"/>
      <c r="K95" s="9">
        <v>120</v>
      </c>
      <c r="L95" s="10">
        <f>'10-06'!$K95+('10-06'!$J95/90)</f>
        <v>120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45" t="s">
        <v>834</v>
      </c>
      <c r="H96" s="7" t="s">
        <v>6</v>
      </c>
      <c r="I96" s="40" t="s">
        <v>369</v>
      </c>
      <c r="J96" s="8"/>
      <c r="K96" s="9">
        <v>-17</v>
      </c>
      <c r="L96" s="10">
        <f>'10-06'!$K96+('10-06'!$J96/90)</f>
        <v>-17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45" t="s">
        <v>834</v>
      </c>
      <c r="H97" s="7" t="s">
        <v>6</v>
      </c>
      <c r="I97" s="40" t="s">
        <v>112</v>
      </c>
      <c r="J97" s="8">
        <v>180</v>
      </c>
      <c r="K97" s="9"/>
      <c r="L97" s="10">
        <f>'10-06'!$K97+('10-06'!$J97/90)</f>
        <v>2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45" t="s">
        <v>834</v>
      </c>
      <c r="H98" s="7" t="s">
        <v>6</v>
      </c>
      <c r="I98" s="40" t="s">
        <v>1196</v>
      </c>
      <c r="J98" s="8">
        <v>50</v>
      </c>
      <c r="K98" s="9">
        <v>10</v>
      </c>
      <c r="L98" s="10">
        <f>'10-06'!$K98+('10-06'!$J98/90)</f>
        <v>10.555555555555555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45" t="s">
        <v>834</v>
      </c>
      <c r="H99" s="7" t="s">
        <v>6</v>
      </c>
      <c r="I99" s="2"/>
      <c r="J99" s="8">
        <v>-270</v>
      </c>
      <c r="K99" s="9">
        <v>10</v>
      </c>
      <c r="L99" s="10">
        <f>'10-06'!$K99+('10-06'!$J99/90)</f>
        <v>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45" t="s">
        <v>834</v>
      </c>
      <c r="H100" s="7" t="s">
        <v>6</v>
      </c>
      <c r="I100" s="40" t="s">
        <v>418</v>
      </c>
      <c r="J100" s="8">
        <v>130</v>
      </c>
      <c r="K100" s="9"/>
      <c r="L100" s="10">
        <f>'10-06'!$K100+('10-06'!$J100/90)</f>
        <v>1.4444444444444444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45" t="s">
        <v>834</v>
      </c>
      <c r="H101" s="7" t="s">
        <v>6</v>
      </c>
      <c r="I101" s="40" t="s">
        <v>205</v>
      </c>
      <c r="J101" s="8"/>
      <c r="K101" s="9">
        <v>17</v>
      </c>
      <c r="L101" s="10">
        <f>'10-06'!$K101+('10-06'!$J101/90)</f>
        <v>17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45" t="s">
        <v>834</v>
      </c>
      <c r="H102" s="7" t="s">
        <v>6</v>
      </c>
      <c r="I102" s="40" t="s">
        <v>1876</v>
      </c>
      <c r="J102" s="8"/>
      <c r="K102" s="9">
        <v>12</v>
      </c>
      <c r="L102" s="10">
        <f>'10-06'!$K102+('10-06'!$J102/90)</f>
        <v>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45" t="s">
        <v>834</v>
      </c>
      <c r="H103" s="7" t="s">
        <v>6</v>
      </c>
      <c r="I103" s="40" t="s">
        <v>1213</v>
      </c>
      <c r="J103" s="8"/>
      <c r="K103" s="9">
        <v>17</v>
      </c>
      <c r="L103" s="10">
        <f>'10-06'!$K103+('10-06'!$J103/90)</f>
        <v>17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45" t="s">
        <v>834</v>
      </c>
      <c r="H104" s="7" t="s">
        <v>6</v>
      </c>
      <c r="I104" s="2"/>
      <c r="J104" s="8">
        <v>-600</v>
      </c>
      <c r="K104" s="9">
        <v>10</v>
      </c>
      <c r="L104" s="10">
        <f>'10-06'!$K104+('10-06'!$J104/90)</f>
        <v>3.333333333333333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45" t="s">
        <v>834</v>
      </c>
      <c r="H105" s="7" t="s">
        <v>6</v>
      </c>
      <c r="I105" s="40" t="s">
        <v>291</v>
      </c>
      <c r="J105" s="8">
        <v>-150</v>
      </c>
      <c r="K105" s="9">
        <v>10</v>
      </c>
      <c r="L105" s="10">
        <f>'10-06'!$K105+('10-06'!$J105/90)</f>
        <v>8.3333333333333339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45" t="s">
        <v>834</v>
      </c>
      <c r="H106" s="7" t="s">
        <v>28</v>
      </c>
      <c r="I106" s="40" t="s">
        <v>43</v>
      </c>
      <c r="J106" s="8"/>
      <c r="K106" s="9">
        <v>-20</v>
      </c>
      <c r="L106" s="10">
        <f>'10-06'!$K106+('10-06'!$J106/90)</f>
        <v>-20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45" t="s">
        <v>834</v>
      </c>
      <c r="H107" s="7" t="s">
        <v>6</v>
      </c>
      <c r="I107" s="2"/>
      <c r="J107" s="8">
        <v>-600</v>
      </c>
      <c r="K107" s="9">
        <v>10</v>
      </c>
      <c r="L107" s="10">
        <f>'10-06'!$K107+('10-06'!$J107/90)</f>
        <v>3.333333333333333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45" t="s">
        <v>834</v>
      </c>
      <c r="H108" s="7" t="s">
        <v>6</v>
      </c>
      <c r="I108" s="2"/>
      <c r="J108" s="8">
        <v>130</v>
      </c>
      <c r="K108" s="9"/>
      <c r="L108" s="10">
        <f>'10-06'!$K108+('10-06'!$J108/90)</f>
        <v>1.4444444444444444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45" t="s">
        <v>834</v>
      </c>
      <c r="H109" s="7" t="s">
        <v>6</v>
      </c>
      <c r="I109" s="40" t="s">
        <v>440</v>
      </c>
      <c r="J109" s="8"/>
      <c r="K109" s="9">
        <v>25</v>
      </c>
      <c r="L109" s="10">
        <f>'10-06'!$K109+('10-06'!$J109/90)</f>
        <v>25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45" t="s">
        <v>834</v>
      </c>
      <c r="H110" s="7" t="s">
        <v>6</v>
      </c>
      <c r="I110" s="2"/>
      <c r="J110" s="8"/>
      <c r="K110" s="9">
        <v>4</v>
      </c>
      <c r="L110" s="10">
        <f>'10-06'!$K110+('10-06'!$J110/90)</f>
        <v>4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45" t="s">
        <v>834</v>
      </c>
      <c r="H111" s="7" t="s">
        <v>6</v>
      </c>
      <c r="I111" s="2"/>
      <c r="J111" s="8">
        <v>50</v>
      </c>
      <c r="K111" s="9">
        <v>5</v>
      </c>
      <c r="L111" s="10">
        <f>'10-06'!$K111+('10-06'!$J111/90)</f>
        <v>5.5555555555555554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45" t="s">
        <v>834</v>
      </c>
      <c r="H112" s="7" t="s">
        <v>6</v>
      </c>
      <c r="I112" s="40" t="s">
        <v>1877</v>
      </c>
      <c r="J112" s="8">
        <v>600</v>
      </c>
      <c r="K112" s="9"/>
      <c r="L112" s="10">
        <f>'10-06'!$K112+('10-06'!$J112/90)</f>
        <v>6.666666666666667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50</v>
      </c>
      <c r="K113" s="9">
        <v>5</v>
      </c>
      <c r="L113" s="10">
        <f>'10-06'!$K113+('10-06'!$J113/90)</f>
        <v>5.5555555555555554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787</v>
      </c>
      <c r="J114" s="8">
        <v>150</v>
      </c>
      <c r="K114" s="9"/>
      <c r="L114" s="10">
        <f>'10-06'!$K114+('10-06'!$J114/90)</f>
        <v>1.6666666666666667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-270</v>
      </c>
      <c r="K115" s="9">
        <v>10</v>
      </c>
      <c r="L115" s="10">
        <f>'10-06'!$K115+('10-06'!$J115/90)</f>
        <v>7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22</v>
      </c>
      <c r="J116" s="8">
        <v>180</v>
      </c>
      <c r="K116" s="9"/>
      <c r="L116" s="10">
        <f>'10-06'!$K116+('10-06'!$J116/90)</f>
        <v>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1169</v>
      </c>
      <c r="J117" s="8">
        <v>300</v>
      </c>
      <c r="K117" s="9"/>
      <c r="L117" s="10">
        <f>'10-06'!$K117+('10-06'!$J117/90)</f>
        <v>3.3333333333333335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</v>
      </c>
      <c r="K118" s="9">
        <v>10</v>
      </c>
      <c r="L118" s="10">
        <f>'10-06'!$K118+('10-06'!$J118/90)</f>
        <v>11.111111111111111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26</v>
      </c>
      <c r="L119" s="10">
        <f>'10-06'!$K119+('10-06'!$J119/90)</f>
        <v>26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600</v>
      </c>
      <c r="K120" s="9"/>
      <c r="L120" s="10">
        <f>'10-06'!$K120+('10-06'!$J120/90)</f>
        <v>6.666666666666667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-270</v>
      </c>
      <c r="K121" s="9">
        <v>5</v>
      </c>
      <c r="L121" s="10">
        <f>'10-06'!$K121+('10-06'!$J121/90)</f>
        <v>2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70</v>
      </c>
      <c r="L122" s="10">
        <f>'10-06'!$K122+('10-06'!$J122/90)</f>
        <v>70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-50</v>
      </c>
      <c r="K123" s="9">
        <v>44</v>
      </c>
      <c r="L123" s="10">
        <f>'10-06'!$K123+('10-06'!$J123/90)</f>
        <v>43.444444444444443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5</v>
      </c>
      <c r="L124" s="10">
        <f>'10-06'!$K124+('10-06'!$J124/90)</f>
        <v>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40" t="s">
        <v>1733</v>
      </c>
      <c r="J125" s="8"/>
      <c r="K125" s="9">
        <v>45</v>
      </c>
      <c r="L125" s="10">
        <f>'10-06'!$K125+('10-06'!$J125/90)</f>
        <v>45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130</v>
      </c>
      <c r="K126" s="9"/>
      <c r="L126" s="10">
        <f>'10-06'!$K126+('10-06'!$J126/90)</f>
        <v>1.4444444444444444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-540</v>
      </c>
      <c r="K127" s="9">
        <v>10</v>
      </c>
      <c r="L127" s="10">
        <f>'10-06'!$K127+('10-06'!$J127/90)</f>
        <v>4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205</v>
      </c>
      <c r="J128" s="8"/>
      <c r="K128" s="9">
        <v>17</v>
      </c>
      <c r="L128" s="10">
        <f>'10-06'!$K128+('10-06'!$J128/90)</f>
        <v>17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3860</v>
      </c>
      <c r="K129" s="9"/>
      <c r="L129" s="10">
        <f>'10-06'!$K129+('10-06'!$J129/90)</f>
        <v>42.888888888888886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15</v>
      </c>
      <c r="L130" s="10">
        <f>'10-06'!$K130+('10-06'!$J130/90)</f>
        <v>15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200</v>
      </c>
      <c r="K131" s="9"/>
      <c r="L131" s="10">
        <f>'10-06'!$K131+('10-06'!$J131/90)</f>
        <v>2.2222222222222223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205</v>
      </c>
      <c r="J132" s="8"/>
      <c r="K132" s="9">
        <v>50</v>
      </c>
      <c r="L132" s="10">
        <f>'10-06'!$K132+('10-06'!$J132/90)</f>
        <v>50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275</v>
      </c>
      <c r="J133" s="8">
        <v>180</v>
      </c>
      <c r="K133" s="9"/>
      <c r="L133" s="10">
        <f>'10-06'!$K133+('10-06'!$J133/90)</f>
        <v>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78</v>
      </c>
      <c r="J134" s="8"/>
      <c r="K134" s="9">
        <v>10</v>
      </c>
      <c r="L134" s="10">
        <f>'10-06'!$K134+('10-06'!$J134/90)</f>
        <v>10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120</v>
      </c>
      <c r="K135" s="9"/>
      <c r="L135" s="10">
        <f>'10-06'!$K135+('10-06'!$J135/90)</f>
        <v>1.3333333333333333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40" t="s">
        <v>200</v>
      </c>
      <c r="J136" s="8">
        <v>-600</v>
      </c>
      <c r="K136" s="9">
        <v>10</v>
      </c>
      <c r="L136" s="10">
        <f>'10-06'!$K136+('10-06'!$J136/90)</f>
        <v>3.333333333333333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600</v>
      </c>
      <c r="K137" s="9"/>
      <c r="L137" s="10">
        <f>'10-06'!$K137+('10-06'!$J137/90)</f>
        <v>6.666666666666667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229</v>
      </c>
      <c r="J138" s="8">
        <v>-450</v>
      </c>
      <c r="K138" s="9"/>
      <c r="L138" s="10">
        <f>'10-06'!$K138+('10-06'!$J138/90)</f>
        <v>-5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160</v>
      </c>
      <c r="K139" s="9">
        <v>1</v>
      </c>
      <c r="L139" s="10">
        <f>'10-06'!$K139+('10-06'!$J139/90)</f>
        <v>2.7777777777777777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-150</v>
      </c>
      <c r="K140" s="9"/>
      <c r="L140" s="10">
        <f>'10-06'!$K140+('10-06'!$J140/90)</f>
        <v>-1.6666666666666667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40</v>
      </c>
      <c r="I141" s="40" t="s">
        <v>1707</v>
      </c>
      <c r="J141" s="8">
        <v>-200</v>
      </c>
      <c r="K141" s="9">
        <v>-90</v>
      </c>
      <c r="L141" s="10">
        <f>'10-06'!$K141+('10-06'!$J141/90)</f>
        <v>-92.222222222222229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-45</v>
      </c>
      <c r="K142" s="9">
        <v>15</v>
      </c>
      <c r="L142" s="10">
        <f>'10-06'!$K142+('10-06'!$J142/90)</f>
        <v>14.5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20</v>
      </c>
      <c r="K143" s="9"/>
      <c r="L143" s="10">
        <f>'10-06'!$K143+('10-06'!$J143/90)</f>
        <v>0.22222222222222221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40" t="s">
        <v>299</v>
      </c>
      <c r="J144" s="8"/>
      <c r="K144" s="9">
        <v>35</v>
      </c>
      <c r="L144" s="10">
        <f>'10-06'!$K144+('10-06'!$J144/90)</f>
        <v>35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40" t="s">
        <v>440</v>
      </c>
      <c r="J145" s="8"/>
      <c r="K145" s="9">
        <v>300</v>
      </c>
      <c r="L145" s="10">
        <f>'10-06'!$K145+('10-06'!$J145/90)</f>
        <v>300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5</v>
      </c>
      <c r="L146" s="10">
        <f>'10-06'!$K146+('10-06'!$J146/90)</f>
        <v>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40" t="s">
        <v>971</v>
      </c>
      <c r="J147" s="8"/>
      <c r="K147" s="9">
        <v>160</v>
      </c>
      <c r="L147" s="10">
        <f>'10-06'!$K147+('10-06'!$J147/90)</f>
        <v>160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5</v>
      </c>
      <c r="L148" s="10">
        <f>'10-06'!$K148+('10-06'!$J148/90)</f>
        <v>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-1160</v>
      </c>
      <c r="K149" s="9">
        <v>20</v>
      </c>
      <c r="L149" s="10">
        <f>'10-06'!$K149+('10-06'!$J149/90)</f>
        <v>7.1111111111111107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-225</v>
      </c>
      <c r="K150" s="9">
        <v>44</v>
      </c>
      <c r="L150" s="10">
        <f>'10-06'!$K150+('10-06'!$J150/90)</f>
        <v>41.5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-45</v>
      </c>
      <c r="K151" s="9">
        <v>35</v>
      </c>
      <c r="L151" s="10">
        <f>'10-06'!$K151+('10-06'!$J151/90)</f>
        <v>34.5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 t="s">
        <v>1516</v>
      </c>
      <c r="J152" s="8"/>
      <c r="K152" s="9">
        <v>50</v>
      </c>
      <c r="L152" s="10">
        <f>'10-06'!$K152+('10-06'!$J152/90)</f>
        <v>50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28</v>
      </c>
      <c r="I153" s="2" t="s">
        <v>437</v>
      </c>
      <c r="J153" s="8">
        <v>-300</v>
      </c>
      <c r="K153" s="9"/>
      <c r="L153" s="10">
        <f>'10-06'!$K153+('10-06'!$J153/90)</f>
        <v>-3.3333333333333335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1878</v>
      </c>
      <c r="J154" s="8"/>
      <c r="K154" s="9">
        <v>-25</v>
      </c>
      <c r="L154" s="10">
        <f>'10-06'!$K154+('10-06'!$J154/90)</f>
        <v>-25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 t="s">
        <v>56</v>
      </c>
      <c r="J155" s="8">
        <v>-100</v>
      </c>
      <c r="K155" s="9">
        <v>8</v>
      </c>
      <c r="L155" s="10">
        <f>'10-06'!$K155+('10-06'!$J155/90)</f>
        <v>6.8888888888888893</v>
      </c>
      <c r="M155" s="3"/>
      <c r="N155" s="45" t="s">
        <v>118</v>
      </c>
      <c r="O155" s="9"/>
      <c r="P155" s="6">
        <v>5500</v>
      </c>
      <c r="Q155" s="9"/>
      <c r="R155" s="9"/>
      <c r="S155" s="17">
        <v>5065</v>
      </c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40" t="s">
        <v>953</v>
      </c>
      <c r="J156" s="8">
        <v>-400</v>
      </c>
      <c r="K156" s="9">
        <v>10</v>
      </c>
      <c r="L156" s="10">
        <f>'10-06'!$K156+('10-06'!$J156/90)</f>
        <v>5.5555555555555554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40" t="s">
        <v>1879</v>
      </c>
      <c r="J157" s="8"/>
      <c r="K157" s="9">
        <v>-10</v>
      </c>
      <c r="L157" s="10">
        <f>'10-06'!$K157+('10-06'!$J157/90)</f>
        <v>-10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40" t="s">
        <v>1880</v>
      </c>
      <c r="J158" s="8"/>
      <c r="K158" s="9">
        <v>100</v>
      </c>
      <c r="L158" s="10">
        <f>'10-06'!$K158+('10-06'!$J158/90)</f>
        <v>100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>
        <v>-300</v>
      </c>
      <c r="K159" s="9">
        <v>40</v>
      </c>
      <c r="L159" s="10">
        <f>'10-06'!$K159+('10-06'!$J159/90)</f>
        <v>36.666666666666664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>
        <v>360</v>
      </c>
      <c r="K160" s="9"/>
      <c r="L160" s="10">
        <f>'10-06'!$K160+('10-06'!$J160/90)</f>
        <v>4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>
        <v>400</v>
      </c>
      <c r="K161" s="9">
        <v>80</v>
      </c>
      <c r="L161" s="10">
        <f>'10-06'!$K161+('10-06'!$J161/90)</f>
        <v>84.444444444444443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40</v>
      </c>
      <c r="I162" s="2" t="s">
        <v>95</v>
      </c>
      <c r="J162" s="8"/>
      <c r="K162" s="9">
        <v>-4000</v>
      </c>
      <c r="L162" s="10">
        <f>'10-06'!$K162+('10-06'!$J162/90)</f>
        <v>-4000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40</v>
      </c>
      <c r="I163" s="2" t="s">
        <v>95</v>
      </c>
      <c r="J163" s="8"/>
      <c r="K163" s="9">
        <v>-10</v>
      </c>
      <c r="L163" s="10">
        <f>'10-06'!$K163+('10-06'!$J163/90)</f>
        <v>-10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40" t="s">
        <v>1883</v>
      </c>
      <c r="J164" s="8"/>
      <c r="K164" s="9">
        <v>160</v>
      </c>
      <c r="L164" s="10">
        <f>'10-06'!$K164+('10-06'!$J164/90)</f>
        <v>160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40</v>
      </c>
      <c r="I165" s="40" t="s">
        <v>1884</v>
      </c>
      <c r="J165" s="8"/>
      <c r="K165" s="9">
        <v>-160</v>
      </c>
      <c r="L165" s="10">
        <f>'10-06'!$K165+('10-06'!$J165/90)</f>
        <v>-160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/>
      <c r="K166" s="9"/>
      <c r="L166" s="10">
        <f>'10-06'!$K166+('10-06'!$J166/90)</f>
        <v>0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/>
      <c r="K167" s="9"/>
      <c r="L167" s="10">
        <f>'10-06'!$K167+('10-06'!$J167/90)</f>
        <v>0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/>
      <c r="K168" s="9"/>
      <c r="L168" s="10">
        <f>'10-06'!$K168+('10-06'!$J168/90)</f>
        <v>0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8"/>
      <c r="K169" s="9"/>
      <c r="L169" s="10">
        <f>'10-06'!$K169+('10-06'!$J169/90)</f>
        <v>0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/>
      <c r="K170" s="9"/>
      <c r="L170" s="10">
        <f>'10-06'!$K170+('10-06'!$J170/90)</f>
        <v>0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70" xr:uid="{00F403C5-4CAA-4D0E-BFC4-45D2E9FD2AF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76FD-88C8-4AD7-A891-071D70752149}">
  <sheetPr codeName="Sheet63">
    <pageSetUpPr fitToPage="1"/>
  </sheetPr>
  <dimension ref="A1:Z121"/>
  <sheetViews>
    <sheetView rightToLeft="1" topLeftCell="A109" workbookViewId="0">
      <selection activeCell="A121" sqref="A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-2815</v>
      </c>
      <c r="K1" s="3">
        <f t="shared" si="0"/>
        <v>175</v>
      </c>
      <c r="L1" s="3">
        <f t="shared" si="0"/>
        <v>143.72222222222223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-90</v>
      </c>
      <c r="K3" s="9">
        <v>15</v>
      </c>
      <c r="L3" s="10">
        <f t="shared" ref="L3:L18" si="1">K3+(J3/90)</f>
        <v>14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-300</v>
      </c>
      <c r="K4" s="9">
        <v>30</v>
      </c>
      <c r="L4" s="10">
        <f t="shared" si="1"/>
        <v>26.666666666666668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40" t="s">
        <v>648</v>
      </c>
      <c r="J5" s="8">
        <v>-2000</v>
      </c>
      <c r="K5" s="9"/>
      <c r="L5" s="10">
        <f t="shared" si="1"/>
        <v>-22.222222222222221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400</v>
      </c>
      <c r="K6" s="9"/>
      <c r="L6" s="10">
        <f t="shared" si="1"/>
        <v>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20</v>
      </c>
      <c r="L7" s="10">
        <f t="shared" si="1"/>
        <v>20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1882</v>
      </c>
      <c r="J8" s="8">
        <v>-300</v>
      </c>
      <c r="K8" s="9">
        <v>60</v>
      </c>
      <c r="L8" s="10">
        <f t="shared" si="1"/>
        <v>56.666666666666664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-525</v>
      </c>
      <c r="K9" s="9">
        <v>50</v>
      </c>
      <c r="L9" s="10">
        <f t="shared" si="1"/>
        <v>44.166666666666664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1859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SUM('11-06'!$J$22:$J$121)</f>
        <v>2730</v>
      </c>
      <c r="K20" s="3">
        <f>SUM('11-06'!$K$22:$K$121)</f>
        <v>-506</v>
      </c>
      <c r="L20" s="3">
        <f>SUM('11-06'!$L$22:$L$121)</f>
        <v>-475.6666666666664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16</v>
      </c>
      <c r="F22" s="16">
        <f t="shared" ref="F22:F26" si="3">D22*E22</f>
        <v>80</v>
      </c>
      <c r="G22" s="7"/>
      <c r="H22" s="7" t="s">
        <v>6</v>
      </c>
      <c r="I22" s="2"/>
      <c r="J22" s="8">
        <v>630</v>
      </c>
      <c r="K22" s="9"/>
      <c r="L22" s="10">
        <f>'11-06'!$K22+('11-06'!$J22/90)</f>
        <v>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15</v>
      </c>
      <c r="F23" s="16">
        <f t="shared" si="3"/>
        <v>150</v>
      </c>
      <c r="G23" s="7"/>
      <c r="H23" s="7" t="s">
        <v>6</v>
      </c>
      <c r="I23" s="40" t="s">
        <v>46</v>
      </c>
      <c r="J23" s="8">
        <v>100</v>
      </c>
      <c r="K23" s="9">
        <v>10</v>
      </c>
      <c r="L23" s="10">
        <f>'11-06'!$K23+('11-06'!$J23/90)</f>
        <v>11.111111111111111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67</v>
      </c>
      <c r="S23" s="16">
        <f t="shared" si="5"/>
        <v>670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153</v>
      </c>
      <c r="C24" s="14">
        <f t="shared" si="2"/>
        <v>1530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40" t="s">
        <v>229</v>
      </c>
      <c r="J24" s="8">
        <v>-320</v>
      </c>
      <c r="K24" s="9"/>
      <c r="L24" s="10">
        <f>'11-06'!$K24+('11-06'!$J24/90)</f>
        <v>-3.5555555555555554</v>
      </c>
      <c r="M24" s="3"/>
      <c r="N24" s="13">
        <v>10</v>
      </c>
      <c r="O24" s="1">
        <v>140</v>
      </c>
      <c r="P24" s="14">
        <f t="shared" si="4"/>
        <v>1400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730</v>
      </c>
      <c r="J25" s="8">
        <v>-500</v>
      </c>
      <c r="K25" s="9">
        <v>10</v>
      </c>
      <c r="L25" s="10">
        <f>'11-06'!$K25+('11-06'!$J25/90)</f>
        <v>4.4444444444444446</v>
      </c>
      <c r="M25" s="3"/>
      <c r="N25" s="13">
        <v>20</v>
      </c>
      <c r="O25" s="1">
        <v>3</v>
      </c>
      <c r="P25" s="14">
        <f t="shared" si="4"/>
        <v>60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20</v>
      </c>
      <c r="F26" s="16">
        <f t="shared" si="3"/>
        <v>2000</v>
      </c>
      <c r="G26" s="7"/>
      <c r="H26" s="7" t="s">
        <v>6</v>
      </c>
      <c r="I26" s="40" t="s">
        <v>205</v>
      </c>
      <c r="J26" s="8">
        <v>100</v>
      </c>
      <c r="K26" s="9">
        <v>30</v>
      </c>
      <c r="L26" s="10">
        <f>'11-06'!$K26+('11-06'!$J26/90)</f>
        <v>31.111111111111111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51</v>
      </c>
      <c r="S26" s="16">
        <f t="shared" si="5"/>
        <v>5100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2310</v>
      </c>
      <c r="G27" s="7"/>
      <c r="H27" s="7" t="s">
        <v>6</v>
      </c>
      <c r="I27" s="40" t="s">
        <v>275</v>
      </c>
      <c r="J27" s="8">
        <v>-100</v>
      </c>
      <c r="K27" s="9">
        <v>-10</v>
      </c>
      <c r="L27" s="10">
        <f>'11-06'!$K27+('11-06'!$J27/90)</f>
        <v>-11.111111111111111</v>
      </c>
      <c r="M27" s="3"/>
      <c r="N27" s="13">
        <v>100</v>
      </c>
      <c r="O27" s="1">
        <v>4</v>
      </c>
      <c r="P27" s="14">
        <f t="shared" si="4"/>
        <v>400</v>
      </c>
      <c r="Q27" s="12" t="s">
        <v>11</v>
      </c>
      <c r="R27" s="12"/>
      <c r="S27" s="17">
        <f>SUM(S22:S26)</f>
        <v>6000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1885</v>
      </c>
      <c r="D28" s="1"/>
      <c r="E28" s="1"/>
      <c r="F28" s="1"/>
      <c r="G28" s="1"/>
      <c r="H28" s="7" t="s">
        <v>6</v>
      </c>
      <c r="I28" s="2"/>
      <c r="J28" s="8">
        <v>600</v>
      </c>
      <c r="K28" s="9"/>
      <c r="L28" s="10">
        <f>'11-06'!$K28+('11-06'!$J28/90)</f>
        <v>6.666666666666667</v>
      </c>
      <c r="M28" s="3"/>
      <c r="N28" s="12" t="s">
        <v>11</v>
      </c>
      <c r="O28" s="12"/>
      <c r="P28" s="6">
        <f>SUM(P22:P27)</f>
        <v>1921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-6460</v>
      </c>
      <c r="G29" s="1"/>
      <c r="H29" s="43" t="s">
        <v>40</v>
      </c>
      <c r="I29" s="40" t="s">
        <v>95</v>
      </c>
      <c r="J29" s="8"/>
      <c r="K29" s="9">
        <v>-90</v>
      </c>
      <c r="L29" s="10">
        <f>'11-06'!$K29+('11-06'!$J29/90)</f>
        <v>-90</v>
      </c>
      <c r="M29" s="3"/>
      <c r="N29" s="1"/>
      <c r="O29" s="1"/>
      <c r="P29" s="18"/>
      <c r="Q29" s="237" t="s">
        <v>21</v>
      </c>
      <c r="R29" s="238"/>
      <c r="S29" s="17">
        <f>SUM('11-06'!$J$22:$J$121)</f>
        <v>2730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-345</v>
      </c>
      <c r="D30" s="1"/>
      <c r="E30" s="1"/>
      <c r="F30" s="8"/>
      <c r="G30" s="1"/>
      <c r="H30" s="7" t="s">
        <v>6</v>
      </c>
      <c r="I30" s="2"/>
      <c r="J30" s="8">
        <v>350</v>
      </c>
      <c r="K30" s="9"/>
      <c r="L30" s="10">
        <f>'11-06'!$K30+('11-06'!$J30/90)</f>
        <v>3.8888888888888888</v>
      </c>
      <c r="M30" s="3"/>
      <c r="N30" s="237" t="s">
        <v>23</v>
      </c>
      <c r="O30" s="238"/>
      <c r="P30" s="6">
        <f>SUM('11-06'!$K$22:$K$121)</f>
        <v>-506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>
        <v>-350</v>
      </c>
      <c r="K31" s="9">
        <v>-20</v>
      </c>
      <c r="L31" s="10">
        <f>'11-06'!$K31+('11-06'!$J31/90)</f>
        <v>-23.888888888888889</v>
      </c>
      <c r="M31" s="3"/>
      <c r="N31" s="1"/>
      <c r="O31" s="1"/>
      <c r="P31" s="18"/>
      <c r="Q31" s="12" t="s">
        <v>25</v>
      </c>
      <c r="R31" s="12"/>
      <c r="S31" s="17">
        <f>S27-S29-F27</f>
        <v>960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440</v>
      </c>
      <c r="J32" s="8"/>
      <c r="K32" s="9">
        <v>70</v>
      </c>
      <c r="L32" s="10">
        <f>'11-06'!$K32+('11-06'!$J32/90)</f>
        <v>70</v>
      </c>
      <c r="M32" s="3"/>
      <c r="N32" s="12" t="s">
        <v>25</v>
      </c>
      <c r="O32" s="12"/>
      <c r="P32" s="6">
        <f>P28-P30-C28</f>
        <v>542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3250</v>
      </c>
      <c r="K33" s="9"/>
      <c r="L33" s="10">
        <f>'11-06'!$K33+('11-06'!$J33/90)</f>
        <v>36.111111111111114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15</v>
      </c>
      <c r="L34" s="10">
        <f>'11-06'!$K34+('11-06'!$J34/90)</f>
        <v>15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701</v>
      </c>
      <c r="J35" s="8">
        <v>-270</v>
      </c>
      <c r="K35" s="9">
        <v>100</v>
      </c>
      <c r="L35" s="10">
        <f>'11-06'!$K35+('11-06'!$J35/90)</f>
        <v>97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400</v>
      </c>
      <c r="K36" s="9">
        <v>100</v>
      </c>
      <c r="L36" s="10">
        <f>'11-06'!$K36+('11-06'!$J36/90)</f>
        <v>104.44444444444444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650</v>
      </c>
      <c r="K37" s="9"/>
      <c r="L37" s="10">
        <f>'11-06'!$K37+('11-06'!$J37/90)</f>
        <v>7.2222222222222223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340</v>
      </c>
      <c r="K38" s="9"/>
      <c r="L38" s="10">
        <f>'11-06'!$K38+('11-06'!$J38/90)</f>
        <v>3.7777777777777777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150</v>
      </c>
      <c r="K39" s="9"/>
      <c r="L39" s="10">
        <f>'11-06'!$K39+('11-06'!$J39/90)</f>
        <v>1.6666666666666667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62</v>
      </c>
      <c r="J40" s="8">
        <v>900</v>
      </c>
      <c r="K40" s="9"/>
      <c r="L40" s="10">
        <f>'11-06'!$K40+('11-06'!$J40/90)</f>
        <v>10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220</v>
      </c>
      <c r="K41" s="9"/>
      <c r="L41" s="10">
        <f>'11-06'!$K41+('11-06'!$J41/90)</f>
        <v>2.4444444444444446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-540</v>
      </c>
      <c r="K42" s="9">
        <v>70</v>
      </c>
      <c r="L42" s="10">
        <f>'11-06'!$K42+('11-06'!$J42/90)</f>
        <v>64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-225</v>
      </c>
      <c r="K43" s="9">
        <v>15</v>
      </c>
      <c r="L43" s="10">
        <f>'11-06'!$K43+('11-06'!$J43/90)</f>
        <v>12.5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2</v>
      </c>
      <c r="L44" s="10">
        <f>'11-06'!$K44+('11-06'!$J44/90)</f>
        <v>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957</v>
      </c>
      <c r="J45" s="8"/>
      <c r="K45" s="9">
        <v>18</v>
      </c>
      <c r="L45" s="10">
        <f>'11-06'!$K45+('11-06'!$J45/90)</f>
        <v>18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380</v>
      </c>
      <c r="K46" s="9">
        <v>30</v>
      </c>
      <c r="L46" s="10">
        <f>'11-06'!$K46+('11-06'!$J46/90)</f>
        <v>34.222222222222221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-180</v>
      </c>
      <c r="K47" s="9">
        <v>10</v>
      </c>
      <c r="L47" s="10">
        <f>'11-06'!$K47+('11-06'!$J47/90)</f>
        <v>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-400</v>
      </c>
      <c r="K48" s="9">
        <v>20</v>
      </c>
      <c r="L48" s="10">
        <f>'11-06'!$K48+('11-06'!$J48/90)</f>
        <v>15.555555555555555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275</v>
      </c>
      <c r="J49" s="8">
        <v>650</v>
      </c>
      <c r="K49" s="9"/>
      <c r="L49" s="10">
        <f>'11-06'!$K49+('11-06'!$J49/90)</f>
        <v>7.2222222222222223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1885</v>
      </c>
      <c r="J50" s="8">
        <v>250</v>
      </c>
      <c r="K50" s="9"/>
      <c r="L50" s="10">
        <f>'11-06'!$K50+('11-06'!$J50/90)</f>
        <v>2.7777777777777777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150</v>
      </c>
      <c r="J51" s="8"/>
      <c r="K51" s="9">
        <v>295</v>
      </c>
      <c r="L51" s="10">
        <f>'11-06'!$K51+('11-06'!$J51/90)</f>
        <v>295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/>
      <c r="J52" s="8">
        <v>-400</v>
      </c>
      <c r="K52" s="9">
        <v>10</v>
      </c>
      <c r="L52" s="10">
        <f>'11-06'!$K52+('11-06'!$J52/90)</f>
        <v>5.5555555555555554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1886</v>
      </c>
      <c r="J53" s="8"/>
      <c r="K53" s="9">
        <v>145</v>
      </c>
      <c r="L53" s="10">
        <f>'11-06'!$K53+('11-06'!$J53/90)</f>
        <v>145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-200</v>
      </c>
      <c r="K54" s="9">
        <v>10</v>
      </c>
      <c r="L54" s="10">
        <f>'11-06'!$K54+('11-06'!$J54/90)</f>
        <v>7.7777777777777777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-335</v>
      </c>
      <c r="K55" s="9">
        <v>20</v>
      </c>
      <c r="L55" s="10">
        <f>'11-06'!$K55+('11-06'!$J55/90)</f>
        <v>16.277777777777779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225</v>
      </c>
      <c r="K56" s="9"/>
      <c r="L56" s="10">
        <f>'11-06'!$K56+('11-06'!$J56/90)</f>
        <v>2.5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200</v>
      </c>
      <c r="K57" s="9"/>
      <c r="L57" s="10">
        <f>'11-06'!$K57+('11-06'!$J57/90)</f>
        <v>2.2222222222222223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-270</v>
      </c>
      <c r="K58" s="9">
        <v>15</v>
      </c>
      <c r="L58" s="10">
        <f>'11-06'!$K58+('11-06'!$J58/90)</f>
        <v>12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229</v>
      </c>
      <c r="J59" s="8">
        <v>-225</v>
      </c>
      <c r="K59" s="9"/>
      <c r="L59" s="10">
        <f>'11-06'!$K59+('11-06'!$J59/90)</f>
        <v>-2.5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360</v>
      </c>
      <c r="J60" s="8">
        <v>200</v>
      </c>
      <c r="K60" s="9"/>
      <c r="L60" s="10">
        <f>'11-06'!$K60+('11-06'!$J60/90)</f>
        <v>2.2222222222222223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885</v>
      </c>
      <c r="J61" s="8"/>
      <c r="K61" s="9">
        <v>20</v>
      </c>
      <c r="L61" s="10">
        <f>'11-06'!$K61+('11-06'!$J61/90)</f>
        <v>20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</v>
      </c>
      <c r="L62" s="10">
        <f>'11-06'!$K62+('11-06'!$J62/90)</f>
        <v>1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300</v>
      </c>
      <c r="K63" s="9"/>
      <c r="L63" s="10">
        <f>'11-06'!$K63+('11-06'!$J63/90)</f>
        <v>3.3333333333333335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-380</v>
      </c>
      <c r="K64" s="9">
        <v>-30</v>
      </c>
      <c r="L64" s="10">
        <f>'11-06'!$K64+('11-06'!$J64/90)</f>
        <v>-34.222222222222221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40</v>
      </c>
      <c r="K65" s="36"/>
      <c r="L65" s="37">
        <f>'11-06'!$K65+('11-06'!$J65/90)</f>
        <v>0.44444444444444442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300</v>
      </c>
      <c r="K66" s="39"/>
      <c r="L66" s="37">
        <f>'11-06'!$K66+('11-06'!$J66/90)</f>
        <v>3.3333333333333335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1887</v>
      </c>
      <c r="J67" s="35"/>
      <c r="K67" s="36">
        <v>5</v>
      </c>
      <c r="L67" s="37">
        <f>'11-06'!$K67+('11-06'!$J67/90)</f>
        <v>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1888</v>
      </c>
      <c r="J68" s="38"/>
      <c r="K68" s="39">
        <v>370</v>
      </c>
      <c r="L68" s="37">
        <f>'11-06'!$K68+('11-06'!$J68/90)</f>
        <v>370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1888</v>
      </c>
      <c r="J69" s="35"/>
      <c r="K69" s="36">
        <v>-370</v>
      </c>
      <c r="L69" s="37">
        <f>'11-06'!$K69+('11-06'!$J69/90)</f>
        <v>-370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1518</v>
      </c>
      <c r="J70" s="35"/>
      <c r="K70" s="36">
        <v>130</v>
      </c>
      <c r="L70" s="37">
        <f>'11-06'!$K70+('11-06'!$J70/90)</f>
        <v>130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28</v>
      </c>
      <c r="I71" s="2" t="s">
        <v>437</v>
      </c>
      <c r="J71" s="8">
        <v>-300</v>
      </c>
      <c r="K71" s="9"/>
      <c r="L71" s="10">
        <f>'11-06'!$K71+('11-06'!$J71/90)</f>
        <v>-3.3333333333333335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56</v>
      </c>
      <c r="J72" s="8">
        <v>235</v>
      </c>
      <c r="K72" s="9">
        <v>5</v>
      </c>
      <c r="L72" s="10">
        <f>'11-06'!$K72+('11-06'!$J72/90)</f>
        <v>7.6111111111111107</v>
      </c>
      <c r="M72" s="3"/>
      <c r="N72" s="9" t="s">
        <v>118</v>
      </c>
      <c r="O72" s="9"/>
      <c r="P72" s="6">
        <v>2891</v>
      </c>
      <c r="Q72" s="9"/>
      <c r="R72" s="9"/>
      <c r="S72" s="17">
        <v>7785</v>
      </c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1130</v>
      </c>
      <c r="K73" s="9">
        <v>20</v>
      </c>
      <c r="L73" s="10">
        <f>'11-06'!$K73+('11-06'!$J73/90)</f>
        <v>32.555555555555557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10</v>
      </c>
      <c r="L74" s="10">
        <f>'11-06'!$K74+('11-06'!$J74/90)</f>
        <v>10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9</v>
      </c>
      <c r="L75" s="10">
        <f>'11-06'!$K75+('11-06'!$J75/90)</f>
        <v>9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-800</v>
      </c>
      <c r="K76" s="9">
        <v>10</v>
      </c>
      <c r="L76" s="10">
        <f>'11-06'!$K76+('11-06'!$J76/90)</f>
        <v>1.1111111111111107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5</v>
      </c>
      <c r="L77" s="10">
        <f>'11-06'!$K77+('11-06'!$J77/90)</f>
        <v>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80</v>
      </c>
      <c r="K78" s="9"/>
      <c r="L78" s="10">
        <f>'11-06'!$K78+('11-06'!$J78/90)</f>
        <v>0.88888888888888884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 t="s">
        <v>95</v>
      </c>
      <c r="J79" s="8"/>
      <c r="K79" s="9">
        <v>1500</v>
      </c>
      <c r="L79" s="10">
        <f>'11-06'!$K79+('11-06'!$J79/90)</f>
        <v>1500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95</v>
      </c>
      <c r="J80" s="8"/>
      <c r="K80" s="9">
        <v>-1500</v>
      </c>
      <c r="L80" s="10">
        <f>'11-06'!$K80+('11-06'!$J80/90)</f>
        <v>-1500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300</v>
      </c>
      <c r="K81" s="9"/>
      <c r="L81" s="10">
        <f>'11-06'!$K81+('11-06'!$J81/90)</f>
        <v>3.3333333333333335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70</v>
      </c>
      <c r="K82" s="9"/>
      <c r="L82" s="10">
        <f>'11-06'!$K82+('11-06'!$J82/90)</f>
        <v>0.77777777777777779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40</v>
      </c>
      <c r="L83" s="10">
        <f>'11-06'!$K83+('11-06'!$J83/90)</f>
        <v>40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95</v>
      </c>
      <c r="J84" s="8"/>
      <c r="K84" s="9">
        <v>-1500</v>
      </c>
      <c r="L84" s="10">
        <f>'11-06'!$K84+('11-06'!$J84/90)</f>
        <v>-1500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150</v>
      </c>
      <c r="K85" s="9"/>
      <c r="L85" s="10">
        <f>'11-06'!$K85+('11-06'!$J85/90)</f>
        <v>1.6666666666666667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50</v>
      </c>
      <c r="K86" s="9"/>
      <c r="L86" s="10">
        <f>'11-06'!$K86+('11-06'!$J86/90)</f>
        <v>0.55555555555555558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-135</v>
      </c>
      <c r="K87" s="9">
        <v>20</v>
      </c>
      <c r="L87" s="10">
        <f>'11-06'!$K87+('11-06'!$J87/90)</f>
        <v>18.5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7</v>
      </c>
      <c r="L88" s="10">
        <f>'11-06'!$K88+('11-06'!$J88/90)</f>
        <v>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-360</v>
      </c>
      <c r="K89" s="9">
        <v>10</v>
      </c>
      <c r="L89" s="10">
        <f>'11-06'!$K89+('11-06'!$J89/90)</f>
        <v>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1889</v>
      </c>
      <c r="J90" s="8"/>
      <c r="K90" s="9">
        <v>50</v>
      </c>
      <c r="L90" s="10">
        <f>'11-06'!$K90+('11-06'!$J90/90)</f>
        <v>50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4</v>
      </c>
      <c r="L91" s="10">
        <f>'11-06'!$K91+('11-06'!$J91/90)</f>
        <v>4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881</v>
      </c>
      <c r="J92" s="8"/>
      <c r="K92" s="9">
        <v>251</v>
      </c>
      <c r="L92" s="10">
        <f>'11-06'!$K92+('11-06'!$J92/90)</f>
        <v>251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300</v>
      </c>
      <c r="K93" s="9"/>
      <c r="L93" s="10">
        <f>'11-06'!$K93+('11-06'!$J93/90)</f>
        <v>3.3333333333333335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4</v>
      </c>
      <c r="L94" s="10">
        <f>'11-06'!$K94+('11-06'!$J94/90)</f>
        <v>4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250</v>
      </c>
      <c r="K95" s="9"/>
      <c r="L95" s="10">
        <f>'11-06'!$K95+('11-06'!$J95/90)</f>
        <v>2.7777777777777777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56</v>
      </c>
      <c r="J96" s="8">
        <v>-2820</v>
      </c>
      <c r="K96" s="9">
        <v>90</v>
      </c>
      <c r="L96" s="10">
        <f>'11-06'!$K96+('11-06'!$J96/90)</f>
        <v>58.666666666666671</v>
      </c>
      <c r="M96" s="3"/>
      <c r="N96" s="9" t="s">
        <v>118</v>
      </c>
      <c r="O96" s="9"/>
      <c r="P96" s="6">
        <v>1921</v>
      </c>
      <c r="Q96" s="9"/>
      <c r="R96" s="9"/>
      <c r="S96" s="17">
        <v>6000</v>
      </c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1890</v>
      </c>
      <c r="J97" s="8"/>
      <c r="K97" s="9">
        <v>44</v>
      </c>
      <c r="L97" s="10">
        <f>'11-06'!$K97+('11-06'!$J97/90)</f>
        <v>44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180</v>
      </c>
      <c r="K98" s="9">
        <v>10</v>
      </c>
      <c r="L98" s="10">
        <f>'11-06'!$K98+('11-06'!$J98/90)</f>
        <v>12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60</v>
      </c>
      <c r="K99" s="9"/>
      <c r="L99" s="10">
        <f>'11-06'!$K99+('11-06'!$J99/90)</f>
        <v>0.66666666666666663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-150</v>
      </c>
      <c r="K100" s="9">
        <v>10</v>
      </c>
      <c r="L100" s="10">
        <f>'11-06'!$K100+('11-06'!$J100/90)</f>
        <v>8.3333333333333339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1101</v>
      </c>
      <c r="J101" s="8">
        <v>-270</v>
      </c>
      <c r="K101" s="9">
        <v>-20</v>
      </c>
      <c r="L101" s="10">
        <f>'11-06'!$K101+('11-06'!$J101/90)</f>
        <v>-23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1891</v>
      </c>
      <c r="J102" s="8">
        <v>-500</v>
      </c>
      <c r="K102" s="9"/>
      <c r="L102" s="10">
        <f>'11-06'!$K102+('11-06'!$J102/90)</f>
        <v>-5.5555555555555554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-315</v>
      </c>
      <c r="K103" s="9">
        <v>25</v>
      </c>
      <c r="L103" s="10">
        <f>'11-06'!$K103+('11-06'!$J103/90)</f>
        <v>21.5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295</v>
      </c>
      <c r="J104" s="8"/>
      <c r="K104" s="9">
        <v>30</v>
      </c>
      <c r="L104" s="10">
        <f>'11-06'!$K104+('11-06'!$J104/90)</f>
        <v>30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50</v>
      </c>
      <c r="K105" s="9">
        <v>5</v>
      </c>
      <c r="L105" s="10">
        <f>'11-06'!$K105+('11-06'!$J105/90)</f>
        <v>5.5555555555555554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400</v>
      </c>
      <c r="K106" s="9"/>
      <c r="L106" s="10">
        <f>'11-06'!$K106+('11-06'!$J106/90)</f>
        <v>4.4444444444444446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225</v>
      </c>
      <c r="K107" s="9"/>
      <c r="L107" s="10">
        <f>'11-06'!$K107+('11-06'!$J107/90)</f>
        <v>2.5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-700</v>
      </c>
      <c r="K108" s="9">
        <v>10</v>
      </c>
      <c r="L108" s="10">
        <f>'11-06'!$K108+('11-06'!$J108/90)</f>
        <v>2.2222222222222223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1892</v>
      </c>
      <c r="J109" s="8"/>
      <c r="K109" s="9">
        <v>150</v>
      </c>
      <c r="L109" s="10">
        <f>'11-06'!$K109+('11-06'!$J109/90)</f>
        <v>150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700</v>
      </c>
      <c r="K110" s="9"/>
      <c r="L110" s="10">
        <f>'11-06'!$K110+('11-06'!$J110/90)</f>
        <v>7.7777777777777777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-450</v>
      </c>
      <c r="K111" s="9">
        <v>40</v>
      </c>
      <c r="L111" s="10">
        <f>'11-06'!$K111+('11-06'!$J111/90)</f>
        <v>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4</v>
      </c>
      <c r="L112" s="10">
        <f>'11-06'!$K112+('11-06'!$J112/90)</f>
        <v>4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2" t="s">
        <v>43</v>
      </c>
      <c r="J113" s="8"/>
      <c r="K113" s="9">
        <v>-20</v>
      </c>
      <c r="L113" s="10">
        <f>'11-06'!$K113+('11-06'!$J113/90)</f>
        <v>-20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-570</v>
      </c>
      <c r="K114" s="9">
        <v>20</v>
      </c>
      <c r="L114" s="10">
        <f>'11-06'!$K114+('11-06'!$J114/90)</f>
        <v>13.666666666666668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130</v>
      </c>
      <c r="K115" s="9"/>
      <c r="L115" s="10">
        <f>'11-06'!$K115+('11-06'!$J115/90)</f>
        <v>1.4444444444444444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100</v>
      </c>
      <c r="L116" s="10">
        <f>'11-06'!$K116+('11-06'!$J116/90)</f>
        <v>100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/>
      <c r="K117" s="9">
        <v>-900</v>
      </c>
      <c r="L117" s="10">
        <f>'11-06'!$K117+('11-06'!$J117/90)</f>
        <v>-900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250</v>
      </c>
      <c r="K118" s="9"/>
      <c r="L118" s="10">
        <f>'11-06'!$K118+('11-06'!$J118/90)</f>
        <v>2.7777777777777777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953</v>
      </c>
      <c r="J119" s="8"/>
      <c r="K119" s="9">
        <v>-50</v>
      </c>
      <c r="L119" s="10">
        <f>'11-06'!$K119+('11-06'!$J119/90)</f>
        <v>-50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'11-06'!$K120+('11-06'!$J120/90)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'11-06'!$K121+('11-06'!$J121/90)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1" xr:uid="{0ED3B42E-3D2E-4F84-BE71-C5836A1C048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9132-C85F-4A37-A5F8-5903C90BB792}">
  <sheetPr codeName="Sheet64">
    <pageSetUpPr fitToPage="1"/>
  </sheetPr>
  <dimension ref="A1:Z130"/>
  <sheetViews>
    <sheetView rightToLeft="1" topLeftCell="A118" workbookViewId="0">
      <selection activeCell="A130" sqref="A13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20</v>
      </c>
      <c r="K1" s="3">
        <f t="shared" si="0"/>
        <v>86</v>
      </c>
      <c r="L1" s="3">
        <f t="shared" si="0"/>
        <v>86.222222222222229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/>
      <c r="K3" s="9">
        <v>280</v>
      </c>
      <c r="L3" s="10">
        <f t="shared" ref="L3:L18" si="1">K3+(J3/90)</f>
        <v>280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-280</v>
      </c>
      <c r="L4" s="10">
        <f t="shared" si="1"/>
        <v>-280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-300</v>
      </c>
      <c r="K5" s="9">
        <v>5</v>
      </c>
      <c r="L5" s="10">
        <f t="shared" si="1"/>
        <v>1.6666666666666665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80</v>
      </c>
      <c r="L6" s="10">
        <f t="shared" si="1"/>
        <v>80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220</v>
      </c>
      <c r="K7" s="9"/>
      <c r="L7" s="10">
        <f t="shared" si="1"/>
        <v>2.4444444444444446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339</v>
      </c>
      <c r="J8" s="8">
        <v>-300</v>
      </c>
      <c r="K8" s="9"/>
      <c r="L8" s="10">
        <f t="shared" si="1"/>
        <v>-3.3333333333333335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100</v>
      </c>
      <c r="K9" s="9">
        <v>5</v>
      </c>
      <c r="L9" s="10">
        <f t="shared" si="1"/>
        <v>6.1111111111111107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300</v>
      </c>
      <c r="K10" s="9">
        <v>-4</v>
      </c>
      <c r="L10" s="10">
        <f t="shared" si="1"/>
        <v>-0.66666666666666652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1881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SUM('12-06'!$J$22:$J$130)</f>
        <v>-525</v>
      </c>
      <c r="K20" s="3">
        <f>SUM('12-06'!$K$22:$K$130)</f>
        <v>-89</v>
      </c>
      <c r="L20" s="3">
        <f>SUM('12-06'!$L$22:$L$130)</f>
        <v>-94.83333333333303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16</v>
      </c>
      <c r="F22" s="16">
        <f t="shared" ref="F22:F26" si="3">D22*E22</f>
        <v>80</v>
      </c>
      <c r="G22" s="7"/>
      <c r="H22" s="7" t="s">
        <v>6</v>
      </c>
      <c r="I22" s="2"/>
      <c r="J22" s="8"/>
      <c r="K22" s="9">
        <v>8</v>
      </c>
      <c r="L22" s="10">
        <f>'12-06'!$K22+('12-06'!$J22/90)</f>
        <v>8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64</v>
      </c>
      <c r="F23" s="16">
        <f t="shared" si="3"/>
        <v>640</v>
      </c>
      <c r="G23" s="7"/>
      <c r="H23" s="7" t="s">
        <v>6</v>
      </c>
      <c r="I23" s="2" t="s">
        <v>1795</v>
      </c>
      <c r="J23" s="8"/>
      <c r="K23" s="9">
        <v>200</v>
      </c>
      <c r="L23" s="10">
        <f>'12-06'!$K23+('12-06'!$J23/90)</f>
        <v>200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38</v>
      </c>
      <c r="S23" s="16">
        <f t="shared" si="5"/>
        <v>380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133</v>
      </c>
      <c r="C24" s="14">
        <f t="shared" si="2"/>
        <v>1330</v>
      </c>
      <c r="D24" s="15">
        <v>20</v>
      </c>
      <c r="E24" s="1">
        <v>2</v>
      </c>
      <c r="F24" s="16">
        <f t="shared" si="3"/>
        <v>40</v>
      </c>
      <c r="G24" s="7"/>
      <c r="H24" s="7" t="s">
        <v>40</v>
      </c>
      <c r="I24" s="2" t="s">
        <v>1795</v>
      </c>
      <c r="J24" s="8"/>
      <c r="K24" s="9">
        <v>-200</v>
      </c>
      <c r="L24" s="10">
        <f>'12-06'!$K24+('12-06'!$J24/90)</f>
        <v>-200</v>
      </c>
      <c r="M24" s="3"/>
      <c r="N24" s="13">
        <v>10</v>
      </c>
      <c r="O24" s="1">
        <v>120</v>
      </c>
      <c r="P24" s="14">
        <f t="shared" si="4"/>
        <v>1200</v>
      </c>
      <c r="Q24" s="15">
        <v>20</v>
      </c>
      <c r="R24" s="1">
        <v>9</v>
      </c>
      <c r="S24" s="16">
        <f t="shared" si="5"/>
        <v>180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7" t="s">
        <v>28</v>
      </c>
      <c r="I25" s="2" t="s">
        <v>456</v>
      </c>
      <c r="J25" s="8">
        <v>-100</v>
      </c>
      <c r="K25" s="9"/>
      <c r="L25" s="10">
        <f>'12-06'!$K25+('12-06'!$J25/90)</f>
        <v>-1.1111111111111112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43</v>
      </c>
      <c r="F26" s="16">
        <f t="shared" si="3"/>
        <v>4300</v>
      </c>
      <c r="G26" s="7"/>
      <c r="H26" s="7" t="s">
        <v>6</v>
      </c>
      <c r="I26" s="2" t="s">
        <v>457</v>
      </c>
      <c r="J26" s="8"/>
      <c r="K26" s="9">
        <v>100</v>
      </c>
      <c r="L26" s="10">
        <f>'12-06'!$K26+('12-06'!$J26/90)</f>
        <v>100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59</v>
      </c>
      <c r="S26" s="16">
        <f t="shared" si="5"/>
        <v>5900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5060</v>
      </c>
      <c r="G27" s="7"/>
      <c r="H27" s="7" t="s">
        <v>6</v>
      </c>
      <c r="I27" s="2"/>
      <c r="J27" s="8">
        <v>150</v>
      </c>
      <c r="K27" s="9"/>
      <c r="L27" s="10">
        <f>'12-06'!$K27+('12-06'!$J27/90)</f>
        <v>1.6666666666666667</v>
      </c>
      <c r="M27" s="3"/>
      <c r="N27" s="13">
        <v>100</v>
      </c>
      <c r="O27" s="1">
        <v>15</v>
      </c>
      <c r="P27" s="14">
        <f t="shared" si="4"/>
        <v>1500</v>
      </c>
      <c r="Q27" s="12" t="s">
        <v>11</v>
      </c>
      <c r="R27" s="12"/>
      <c r="S27" s="17">
        <f>SUM(S22:S26)</f>
        <v>6540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1465</v>
      </c>
      <c r="D28" s="1"/>
      <c r="E28" s="1"/>
      <c r="F28" s="1"/>
      <c r="G28" s="1"/>
      <c r="H28" s="7" t="s">
        <v>6</v>
      </c>
      <c r="I28" s="2"/>
      <c r="J28" s="8">
        <v>-400</v>
      </c>
      <c r="K28" s="9">
        <v>5</v>
      </c>
      <c r="L28" s="10">
        <f>'12-06'!$K28+('12-06'!$J28/90)</f>
        <v>0.55555555555555536</v>
      </c>
      <c r="M28" s="3"/>
      <c r="N28" s="12" t="s">
        <v>11</v>
      </c>
      <c r="O28" s="12"/>
      <c r="P28" s="6">
        <f>SUM(P22:P27)</f>
        <v>3194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2750</v>
      </c>
      <c r="G29" s="1"/>
      <c r="H29" s="7" t="s">
        <v>6</v>
      </c>
      <c r="I29" s="2"/>
      <c r="J29" s="8"/>
      <c r="K29" s="9">
        <v>14</v>
      </c>
      <c r="L29" s="10">
        <f>'12-06'!$K29+('12-06'!$J29/90)</f>
        <v>14</v>
      </c>
      <c r="M29" s="3"/>
      <c r="N29" s="1"/>
      <c r="O29" s="1"/>
      <c r="P29" s="18"/>
      <c r="Q29" s="237" t="s">
        <v>21</v>
      </c>
      <c r="R29" s="238"/>
      <c r="S29" s="17">
        <f>SUM('12-06'!$J$22:$J$130)</f>
        <v>-525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-420</v>
      </c>
      <c r="D30" s="1"/>
      <c r="E30" s="1"/>
      <c r="F30" s="8"/>
      <c r="G30" s="1"/>
      <c r="H30" s="7" t="s">
        <v>6</v>
      </c>
      <c r="I30" s="2"/>
      <c r="J30" s="8">
        <v>400</v>
      </c>
      <c r="K30" s="9"/>
      <c r="L30" s="10">
        <f>'12-06'!$K30+('12-06'!$J30/90)</f>
        <v>4.4444444444444446</v>
      </c>
      <c r="M30" s="3"/>
      <c r="N30" s="237" t="s">
        <v>23</v>
      </c>
      <c r="O30" s="238"/>
      <c r="P30" s="6">
        <f>SUM('12-06'!$K$22:$K$130)</f>
        <v>-89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1330</v>
      </c>
      <c r="J31" s="8"/>
      <c r="K31" s="9">
        <v>24</v>
      </c>
      <c r="L31" s="10">
        <f>'12-06'!$K31+('12-06'!$J31/90)</f>
        <v>24</v>
      </c>
      <c r="M31" s="3"/>
      <c r="N31" s="1"/>
      <c r="O31" s="1"/>
      <c r="P31" s="18"/>
      <c r="Q31" s="12" t="s">
        <v>25</v>
      </c>
      <c r="R31" s="12"/>
      <c r="S31" s="17">
        <f>S27-S29-F27</f>
        <v>2005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62</v>
      </c>
      <c r="J32" s="8">
        <v>70</v>
      </c>
      <c r="K32" s="9"/>
      <c r="L32" s="10">
        <f>'12-06'!$K32+('12-06'!$J32/90)</f>
        <v>0.77777777777777779</v>
      </c>
      <c r="M32" s="3"/>
      <c r="N32" s="12" t="s">
        <v>25</v>
      </c>
      <c r="O32" s="12"/>
      <c r="P32" s="6">
        <f>P28-P30-C28</f>
        <v>1818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130</v>
      </c>
      <c r="K33" s="9"/>
      <c r="L33" s="10">
        <f>'12-06'!$K33+('12-06'!$J33/90)</f>
        <v>1.4444444444444444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1174</v>
      </c>
      <c r="J34" s="8"/>
      <c r="K34" s="9">
        <v>105</v>
      </c>
      <c r="L34" s="10">
        <f>'12-06'!$K34+('12-06'!$J34/90)</f>
        <v>105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 t="s">
        <v>57</v>
      </c>
      <c r="J35" s="8"/>
      <c r="K35" s="9">
        <v>5</v>
      </c>
      <c r="L35" s="10">
        <f>'12-06'!$K35+('12-06'!$J35/90)</f>
        <v>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90</v>
      </c>
      <c r="K36" s="9"/>
      <c r="L36" s="10">
        <f>'12-06'!$K36+('12-06'!$J36/90)</f>
        <v>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50</v>
      </c>
      <c r="K37" s="9"/>
      <c r="L37" s="10">
        <f>'12-06'!$K37+('12-06'!$J37/90)</f>
        <v>0.55555555555555558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-100</v>
      </c>
      <c r="K38" s="9">
        <v>9</v>
      </c>
      <c r="L38" s="10">
        <f>'12-06'!$K38+('12-06'!$J38/90)</f>
        <v>7.8888888888888893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275</v>
      </c>
      <c r="J39" s="8"/>
      <c r="K39" s="9">
        <v>20</v>
      </c>
      <c r="L39" s="10">
        <f>'12-06'!$K39+('12-06'!$J39/90)</f>
        <v>20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20</v>
      </c>
      <c r="L40" s="10">
        <f>'12-06'!$K40+('12-06'!$J40/90)</f>
        <v>20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90</v>
      </c>
      <c r="K41" s="9"/>
      <c r="L41" s="10">
        <f>'12-06'!$K41+('12-06'!$J41/90)</f>
        <v>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-200</v>
      </c>
      <c r="K42" s="9">
        <v>40</v>
      </c>
      <c r="L42" s="10">
        <f>'12-06'!$K42+('12-06'!$J42/90)</f>
        <v>37.777777777777779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1846</v>
      </c>
      <c r="J43" s="8">
        <v>100</v>
      </c>
      <c r="K43" s="9"/>
      <c r="L43" s="10">
        <f>'12-06'!$K43+('12-06'!$J43/90)</f>
        <v>1.1111111111111112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78</v>
      </c>
      <c r="J44" s="8">
        <v>-250</v>
      </c>
      <c r="K44" s="9">
        <v>10</v>
      </c>
      <c r="L44" s="10">
        <f>'12-06'!$K44+('12-06'!$J44/90)</f>
        <v>7.2222222222222223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300</v>
      </c>
      <c r="K45" s="9"/>
      <c r="L45" s="10">
        <f>'12-06'!$K45+('12-06'!$J45/90)</f>
        <v>3.3333333333333335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1164</v>
      </c>
      <c r="J46" s="8"/>
      <c r="K46" s="9">
        <v>35</v>
      </c>
      <c r="L46" s="10">
        <f>'12-06'!$K46+('12-06'!$J46/90)</f>
        <v>35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1894</v>
      </c>
      <c r="J47" s="8"/>
      <c r="K47" s="9">
        <v>-200</v>
      </c>
      <c r="L47" s="10">
        <f>'12-06'!$K47+('12-06'!$J47/90)</f>
        <v>-200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30</v>
      </c>
      <c r="L48" s="10">
        <f>'12-06'!$K48+('12-06'!$J48/90)</f>
        <v>30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631</v>
      </c>
      <c r="J49" s="8">
        <v>-270</v>
      </c>
      <c r="K49" s="9">
        <v>20</v>
      </c>
      <c r="L49" s="10">
        <f>'12-06'!$K49+('12-06'!$J49/90)</f>
        <v>17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-630</v>
      </c>
      <c r="K50" s="9">
        <v>20</v>
      </c>
      <c r="L50" s="10">
        <f>'12-06'!$K50+('12-06'!$J50/90)</f>
        <v>13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2" t="s">
        <v>95</v>
      </c>
      <c r="J51" s="8"/>
      <c r="K51" s="9">
        <v>-400</v>
      </c>
      <c r="L51" s="10">
        <f>'12-06'!$K51+('12-06'!$J51/90)</f>
        <v>-400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1895</v>
      </c>
      <c r="J52" s="8">
        <v>-300</v>
      </c>
      <c r="K52" s="9">
        <v>90</v>
      </c>
      <c r="L52" s="10">
        <f>'12-06'!$K52+('12-06'!$J52/90)</f>
        <v>86.666666666666671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25</v>
      </c>
      <c r="L53" s="10">
        <f>'12-06'!$K53+('12-06'!$J53/90)</f>
        <v>25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-100</v>
      </c>
      <c r="K54" s="9"/>
      <c r="L54" s="10">
        <f>'12-06'!$K54+('12-06'!$J54/90)</f>
        <v>-1.1111111111111112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90</v>
      </c>
      <c r="K55" s="9"/>
      <c r="L55" s="10">
        <f>'12-06'!$K55+('12-06'!$J55/90)</f>
        <v>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100</v>
      </c>
      <c r="K56" s="9">
        <v>10</v>
      </c>
      <c r="L56" s="10">
        <f>'12-06'!$K56+('12-06'!$J56/90)</f>
        <v>11.111111111111111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120</v>
      </c>
      <c r="K57" s="9"/>
      <c r="L57" s="10">
        <f>'12-06'!$K57+('12-06'!$J57/90)</f>
        <v>1.3333333333333333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2" t="s">
        <v>57</v>
      </c>
      <c r="J58" s="8">
        <v>300</v>
      </c>
      <c r="K58" s="9"/>
      <c r="L58" s="10">
        <f>'12-06'!$K58+('12-06'!$J58/90)</f>
        <v>3.3333333333333335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2" t="s">
        <v>99</v>
      </c>
      <c r="J59" s="8">
        <v>-300</v>
      </c>
      <c r="K59" s="9"/>
      <c r="L59" s="10">
        <f>'12-06'!$K59+('12-06'!$J59/90)</f>
        <v>-3.3333333333333335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120</v>
      </c>
      <c r="K60" s="9"/>
      <c r="L60" s="10">
        <f>'12-06'!$K60+('12-06'!$J60/90)</f>
        <v>1.3333333333333333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699</v>
      </c>
      <c r="J61" s="8">
        <v>-65</v>
      </c>
      <c r="K61" s="9">
        <v>10</v>
      </c>
      <c r="L61" s="10">
        <f>'12-06'!$K61+('12-06'!$J61/90)</f>
        <v>9.2777777777777786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-200</v>
      </c>
      <c r="K62" s="9">
        <v>280</v>
      </c>
      <c r="L62" s="10">
        <f>'12-06'!$K62+('12-06'!$J62/90)</f>
        <v>277.77777777777777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100</v>
      </c>
      <c r="K63" s="9"/>
      <c r="L63" s="10">
        <f>'12-06'!$K63+('12-06'!$J63/90)</f>
        <v>1.1111111111111112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300</v>
      </c>
      <c r="K64" s="9"/>
      <c r="L64" s="10">
        <f>'12-06'!$K64+('12-06'!$J64/90)</f>
        <v>3.3333333333333335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1896</v>
      </c>
      <c r="J65" s="35"/>
      <c r="K65" s="36">
        <v>10</v>
      </c>
      <c r="L65" s="37">
        <f>'12-06'!$K65+('12-06'!$J65/90)</f>
        <v>10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154</v>
      </c>
      <c r="J66" s="38">
        <v>100</v>
      </c>
      <c r="K66" s="39"/>
      <c r="L66" s="37">
        <f>'12-06'!$K66+('12-06'!$J66/90)</f>
        <v>1.1111111111111112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1897</v>
      </c>
      <c r="J67" s="35"/>
      <c r="K67" s="36">
        <v>255</v>
      </c>
      <c r="L67" s="37">
        <f>'12-06'!$K67+('12-06'!$J67/90)</f>
        <v>255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95</v>
      </c>
      <c r="J68" s="38"/>
      <c r="K68" s="39">
        <v>186</v>
      </c>
      <c r="L68" s="37">
        <f>'12-06'!$K68+('12-06'!$J68/90)</f>
        <v>186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95</v>
      </c>
      <c r="J69" s="35"/>
      <c r="K69" s="36">
        <v>-186</v>
      </c>
      <c r="L69" s="37">
        <f>'12-06'!$K69+('12-06'!$J69/90)</f>
        <v>-186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137</v>
      </c>
      <c r="J70" s="35"/>
      <c r="K70" s="36">
        <v>150</v>
      </c>
      <c r="L70" s="37">
        <f>'12-06'!$K70+('12-06'!$J70/90)</f>
        <v>150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300</v>
      </c>
      <c r="K71" s="9"/>
      <c r="L71" s="10">
        <f>'12-06'!$K71+('12-06'!$J71/90)</f>
        <v>3.3333333333333335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60</v>
      </c>
      <c r="K72" s="9"/>
      <c r="L72" s="10">
        <f>'12-06'!$K72+('12-06'!$J72/90)</f>
        <v>0.66666666666666663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180</v>
      </c>
      <c r="K73" s="9"/>
      <c r="L73" s="10">
        <f>'12-06'!$K73+('12-06'!$J73/90)</f>
        <v>2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-200</v>
      </c>
      <c r="K74" s="9">
        <v>65</v>
      </c>
      <c r="L74" s="10">
        <f>'12-06'!$K74+('12-06'!$J74/90)</f>
        <v>62.777777777777779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300</v>
      </c>
      <c r="K75" s="9"/>
      <c r="L75" s="10">
        <f>'12-06'!$K75+('12-06'!$J75/90)</f>
        <v>3.3333333333333335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5</v>
      </c>
      <c r="L76" s="10">
        <f>'12-06'!$K76+('12-06'!$J76/90)</f>
        <v>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-25</v>
      </c>
      <c r="K77" s="9">
        <v>50</v>
      </c>
      <c r="L77" s="10">
        <f>'12-06'!$K77+('12-06'!$J77/90)</f>
        <v>49.722222222222221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1661</v>
      </c>
      <c r="J78" s="8"/>
      <c r="K78" s="9">
        <v>24</v>
      </c>
      <c r="L78" s="10">
        <f>'12-06'!$K78+('12-06'!$J78/90)</f>
        <v>24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585</v>
      </c>
      <c r="L79" s="10">
        <f>'12-06'!$K79+('12-06'!$J79/90)</f>
        <v>585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-100</v>
      </c>
      <c r="K80" s="9">
        <v>16</v>
      </c>
      <c r="L80" s="10">
        <f>'12-06'!$K80+('12-06'!$J80/90)</f>
        <v>14.888888888888889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1338</v>
      </c>
      <c r="J81" s="8"/>
      <c r="K81" s="9">
        <v>40</v>
      </c>
      <c r="L81" s="10">
        <f>'12-06'!$K81+('12-06'!$J81/90)</f>
        <v>40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1338</v>
      </c>
      <c r="J82" s="8">
        <v>-300</v>
      </c>
      <c r="K82" s="9">
        <v>20</v>
      </c>
      <c r="L82" s="10">
        <f>'12-06'!$K82+('12-06'!$J82/90)</f>
        <v>16.666666666666668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513</v>
      </c>
      <c r="J83" s="8">
        <v>300</v>
      </c>
      <c r="K83" s="9"/>
      <c r="L83" s="10">
        <f>'12-06'!$K83+('12-06'!$J83/90)</f>
        <v>3.3333333333333335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100</v>
      </c>
      <c r="K84" s="9"/>
      <c r="L84" s="10">
        <f>'12-06'!$K84+('12-06'!$J84/90)</f>
        <v>1.1111111111111112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1898</v>
      </c>
      <c r="J85" s="8">
        <v>430</v>
      </c>
      <c r="K85" s="9"/>
      <c r="L85" s="10">
        <f>'12-06'!$K85+('12-06'!$J85/90)</f>
        <v>4.7777777777777777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150</v>
      </c>
      <c r="K86" s="9"/>
      <c r="L86" s="10">
        <f>'12-06'!$K86+('12-06'!$J86/90)</f>
        <v>1.6666666666666667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209</v>
      </c>
      <c r="J87" s="8">
        <v>20</v>
      </c>
      <c r="K87" s="9"/>
      <c r="L87" s="10">
        <f>'12-06'!$K87+('12-06'!$J87/90)</f>
        <v>0.22222222222222221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300</v>
      </c>
      <c r="K88" s="9"/>
      <c r="L88" s="10">
        <f>'12-06'!$K88+('12-06'!$J88/90)</f>
        <v>3.3333333333333335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1899</v>
      </c>
      <c r="J89" s="8">
        <v>2250</v>
      </c>
      <c r="K89" s="9">
        <v>40</v>
      </c>
      <c r="L89" s="10">
        <f>'12-06'!$K89+('12-06'!$J89/90)</f>
        <v>65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1397</v>
      </c>
      <c r="J90" s="8"/>
      <c r="K90" s="9">
        <v>40</v>
      </c>
      <c r="L90" s="10">
        <f>'12-06'!$K90+('12-06'!$J90/90)</f>
        <v>40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905</v>
      </c>
      <c r="J91" s="8"/>
      <c r="K91" s="9">
        <v>-10</v>
      </c>
      <c r="L91" s="10">
        <f>'12-06'!$K91+('12-06'!$J91/90)</f>
        <v>-10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1900</v>
      </c>
      <c r="J92" s="8"/>
      <c r="K92" s="9">
        <v>125</v>
      </c>
      <c r="L92" s="10">
        <f>'12-06'!$K92+('12-06'!$J92/90)</f>
        <v>125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2" t="s">
        <v>43</v>
      </c>
      <c r="J93" s="8"/>
      <c r="K93" s="9">
        <v>-20</v>
      </c>
      <c r="L93" s="10">
        <f>'12-06'!$K93+('12-06'!$J93/90)</f>
        <v>-20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10</v>
      </c>
      <c r="L94" s="10">
        <f>'12-06'!$K94+('12-06'!$J94/90)</f>
        <v>10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1901</v>
      </c>
      <c r="J95" s="8">
        <v>-1050</v>
      </c>
      <c r="K95" s="9"/>
      <c r="L95" s="10">
        <f>'12-06'!$K95+('12-06'!$J95/90)</f>
        <v>-11.666666666666666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15</v>
      </c>
      <c r="L96" s="10">
        <f>'12-06'!$K96+('12-06'!$J96/90)</f>
        <v>15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-10</v>
      </c>
      <c r="L97" s="10">
        <f>'12-06'!$K97+('12-06'!$J97/90)</f>
        <v>-10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-315</v>
      </c>
      <c r="K98" s="9">
        <v>10</v>
      </c>
      <c r="L98" s="10">
        <f>'12-06'!$K98+('12-06'!$J98/90)</f>
        <v>6.5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50</v>
      </c>
      <c r="K99" s="9">
        <v>15</v>
      </c>
      <c r="L99" s="10">
        <f>'12-06'!$K99+('12-06'!$J99/90)</f>
        <v>15.555555555555555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-500</v>
      </c>
      <c r="K100" s="9">
        <v>10</v>
      </c>
      <c r="L100" s="10">
        <f>'12-06'!$K100+('12-06'!$J100/90)</f>
        <v>4.4444444444444446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250</v>
      </c>
      <c r="K101" s="9"/>
      <c r="L101" s="10">
        <f>'12-06'!$K101+('12-06'!$J101/90)</f>
        <v>2.7777777777777777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1792</v>
      </c>
      <c r="J102" s="8">
        <v>-315</v>
      </c>
      <c r="K102" s="9">
        <v>10</v>
      </c>
      <c r="L102" s="10">
        <f>'12-06'!$K102+('12-06'!$J102/90)</f>
        <v>6.5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56</v>
      </c>
      <c r="J103" s="8">
        <v>-100</v>
      </c>
      <c r="K103" s="9">
        <v>-6</v>
      </c>
      <c r="L103" s="10">
        <f>'12-06'!$K103+('12-06'!$J103/90)</f>
        <v>-7.1111111111111107</v>
      </c>
      <c r="M103" s="3"/>
      <c r="N103" s="9" t="s">
        <v>118</v>
      </c>
      <c r="O103" s="9"/>
      <c r="P103" s="6">
        <v>3194</v>
      </c>
      <c r="Q103" s="9"/>
      <c r="R103" s="9"/>
      <c r="S103" s="17">
        <v>6540</v>
      </c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-450</v>
      </c>
      <c r="K104" s="9">
        <v>50</v>
      </c>
      <c r="L104" s="10">
        <f>'12-06'!$K104+('12-06'!$J104/90)</f>
        <v>45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-720</v>
      </c>
      <c r="K105" s="9">
        <v>20</v>
      </c>
      <c r="L105" s="10">
        <f>'12-06'!$K105+('12-06'!$J105/90)</f>
        <v>12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/>
      <c r="L106" s="10">
        <f>'12-06'!$K106+('12-06'!$J106/90)</f>
        <v>1.1111111111111112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103</v>
      </c>
      <c r="J107" s="8">
        <v>-800</v>
      </c>
      <c r="K107" s="9">
        <v>20</v>
      </c>
      <c r="L107" s="10">
        <f>'12-06'!$K107+('12-06'!$J107/90)</f>
        <v>11.111111111111111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-225</v>
      </c>
      <c r="K108" s="9">
        <v>30</v>
      </c>
      <c r="L108" s="10">
        <f>'12-06'!$K108+('12-06'!$J108/90)</f>
        <v>27.5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1832</v>
      </c>
      <c r="J109" s="8">
        <v>90</v>
      </c>
      <c r="K109" s="9">
        <v>1</v>
      </c>
      <c r="L109" s="10">
        <f>'12-06'!$K109+('12-06'!$J109/90)</f>
        <v>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60</v>
      </c>
      <c r="K110" s="9">
        <v>1</v>
      </c>
      <c r="L110" s="10">
        <f>'12-06'!$K110+('12-06'!$J110/90)</f>
        <v>1.6666666666666665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496</v>
      </c>
      <c r="J111" s="8">
        <v>150</v>
      </c>
      <c r="K111" s="9"/>
      <c r="L111" s="10">
        <f>'12-06'!$K111+('12-06'!$J111/90)</f>
        <v>1.6666666666666667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75</v>
      </c>
      <c r="L112" s="10">
        <f>'12-06'!$K112+('12-06'!$J112/90)</f>
        <v>75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500</v>
      </c>
      <c r="K113" s="9"/>
      <c r="L113" s="10">
        <f>'12-06'!$K113+('12-06'!$J113/90)</f>
        <v>5.5555555555555554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69" t="s">
        <v>214</v>
      </c>
      <c r="J114" s="8"/>
      <c r="K114" s="9">
        <v>10</v>
      </c>
      <c r="L114" s="10">
        <f>'12-06'!$K114+('12-06'!$J114/90)</f>
        <v>10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149</v>
      </c>
      <c r="J115" s="8">
        <v>-630</v>
      </c>
      <c r="K115" s="9">
        <v>250</v>
      </c>
      <c r="L115" s="10">
        <f>'12-06'!$K115+('12-06'!$J115/90)</f>
        <v>243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-450</v>
      </c>
      <c r="K116" s="9">
        <v>20</v>
      </c>
      <c r="L116" s="10">
        <f>'12-06'!$K116+('12-06'!$J116/90)</f>
        <v>15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-450</v>
      </c>
      <c r="K117" s="9">
        <v>90</v>
      </c>
      <c r="L117" s="10">
        <f>'12-06'!$K117+('12-06'!$J117/90)</f>
        <v>85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220</v>
      </c>
      <c r="K118" s="9"/>
      <c r="L118" s="10">
        <f>'12-06'!$K118+('12-06'!$J118/90)</f>
        <v>2.4444444444444446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260</v>
      </c>
      <c r="L119" s="10">
        <f>'12-06'!$K119+('12-06'!$J119/90)</f>
        <v>260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450</v>
      </c>
      <c r="K120" s="9">
        <v>20</v>
      </c>
      <c r="L120" s="10">
        <f>'12-06'!$K120+('12-06'!$J120/90)</f>
        <v>25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25</v>
      </c>
      <c r="L121" s="10">
        <f>'12-06'!$K121+('12-06'!$J121/90)</f>
        <v>25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-150</v>
      </c>
      <c r="K122" s="9">
        <v>5</v>
      </c>
      <c r="L122" s="10">
        <f>'12-06'!$K122+('12-06'!$J122/90)</f>
        <v>3.333333333333333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170</v>
      </c>
      <c r="L123" s="10">
        <f>'12-06'!$K123+('12-06'!$J123/90)</f>
        <v>170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35</v>
      </c>
      <c r="L124" s="10">
        <f>'12-06'!$K124+('12-06'!$J124/90)</f>
        <v>35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300</v>
      </c>
      <c r="K125" s="9"/>
      <c r="L125" s="10">
        <f>'12-06'!$K125+('12-06'!$J125/90)</f>
        <v>3.3333333333333335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8"/>
      <c r="K126" s="9">
        <v>-2900</v>
      </c>
      <c r="L126" s="10">
        <f>'12-06'!$K126+('12-06'!$J126/90)</f>
        <v>-2900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'12-06'!$K127+('12-06'!$J127/90)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'12-06'!$K128+('12-06'!$J128/90)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'12-06'!$K129+('12-06'!$J129/90)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'12-06'!$K130+('12-06'!$J130/90)</f>
        <v>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0" xr:uid="{59069154-1F63-4FA1-ABA8-583006488F9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22E81-C7E3-4E3C-9DA7-F4BAE804890E}">
  <sheetPr codeName="Sheet65">
    <pageSetUpPr fitToPage="1"/>
  </sheetPr>
  <dimension ref="A1:Z155"/>
  <sheetViews>
    <sheetView rightToLeft="1" topLeftCell="A143" workbookViewId="0">
      <selection activeCell="A155" sqref="A15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920</v>
      </c>
      <c r="K1" s="3">
        <f t="shared" si="0"/>
        <v>206</v>
      </c>
      <c r="L1" s="3">
        <f t="shared" si="0"/>
        <v>216.22222222222223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1904</v>
      </c>
      <c r="J3" s="8">
        <v>700</v>
      </c>
      <c r="K3" s="9"/>
      <c r="L3" s="10">
        <f t="shared" ref="L3:L18" si="1">K3+(J3/90)</f>
        <v>7.7777777777777777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-200</v>
      </c>
      <c r="K4" s="9">
        <v>10</v>
      </c>
      <c r="L4" s="10">
        <f t="shared" si="1"/>
        <v>7.7777777777777777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180</v>
      </c>
      <c r="K5" s="9"/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300</v>
      </c>
      <c r="K6" s="9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90</v>
      </c>
      <c r="K7" s="9">
        <v>10</v>
      </c>
      <c r="L7" s="10">
        <f t="shared" si="1"/>
        <v>11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147</v>
      </c>
      <c r="L8" s="10">
        <f t="shared" si="1"/>
        <v>147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7</v>
      </c>
      <c r="L9" s="10">
        <f t="shared" si="1"/>
        <v>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225</v>
      </c>
      <c r="K10" s="9"/>
      <c r="L10" s="10">
        <f t="shared" si="1"/>
        <v>2.5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5</v>
      </c>
      <c r="L11" s="10">
        <f t="shared" si="1"/>
        <v>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-40</v>
      </c>
      <c r="K12" s="9">
        <v>2</v>
      </c>
      <c r="L12" s="10">
        <f t="shared" si="1"/>
        <v>1.5555555555555556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95</v>
      </c>
      <c r="J14" s="8"/>
      <c r="K14" s="9">
        <v>270</v>
      </c>
      <c r="L14" s="10">
        <f t="shared" si="1"/>
        <v>270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40</v>
      </c>
      <c r="I15" s="2" t="s">
        <v>95</v>
      </c>
      <c r="J15" s="8"/>
      <c r="K15" s="9">
        <v>-270</v>
      </c>
      <c r="L15" s="10">
        <f t="shared" si="1"/>
        <v>-270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>
        <v>350</v>
      </c>
      <c r="K16" s="9"/>
      <c r="L16" s="10">
        <f t="shared" si="1"/>
        <v>3.8888888888888888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1903</v>
      </c>
      <c r="J17" s="8">
        <v>-225</v>
      </c>
      <c r="K17" s="9"/>
      <c r="L17" s="10">
        <f t="shared" si="1"/>
        <v>-2.5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 t="s">
        <v>56</v>
      </c>
      <c r="J18" s="8">
        <v>-460</v>
      </c>
      <c r="K18" s="9">
        <v>25</v>
      </c>
      <c r="L18" s="10">
        <f t="shared" si="1"/>
        <v>19.888888888888889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1893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SUM('13-06'!$J$22:$J$155)</f>
        <v>-1135</v>
      </c>
      <c r="K20" s="3">
        <f>SUM('13-06'!$K$22:$K$155)</f>
        <v>213</v>
      </c>
      <c r="L20" s="3">
        <f>SUM('13-06'!$L$22:$L$155)</f>
        <v>200.38888888888926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15</v>
      </c>
      <c r="F22" s="16">
        <f t="shared" ref="F22:F26" si="3">D22*E22</f>
        <v>75</v>
      </c>
      <c r="G22" s="7"/>
      <c r="H22" s="7" t="s">
        <v>6</v>
      </c>
      <c r="I22" s="2"/>
      <c r="J22" s="8">
        <v>180</v>
      </c>
      <c r="K22" s="9">
        <v>90</v>
      </c>
      <c r="L22" s="10">
        <f>'13-06'!$K22+('13-06'!$J22/90)</f>
        <v>92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29</v>
      </c>
      <c r="S22" s="16">
        <f t="shared" ref="S22:S26" si="5">Q22*R22</f>
        <v>145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29</v>
      </c>
      <c r="F23" s="16">
        <f t="shared" si="3"/>
        <v>290</v>
      </c>
      <c r="G23" s="7"/>
      <c r="H23" s="7" t="s">
        <v>6</v>
      </c>
      <c r="I23" s="2"/>
      <c r="J23" s="8">
        <v>50</v>
      </c>
      <c r="K23" s="9">
        <v>3</v>
      </c>
      <c r="L23" s="10">
        <f>'13-06'!$K23+('13-06'!$J23/90)</f>
        <v>3.5555555555555554</v>
      </c>
      <c r="M23" s="3"/>
      <c r="N23" s="13">
        <v>5</v>
      </c>
      <c r="O23" s="1">
        <v>7</v>
      </c>
      <c r="P23" s="14">
        <f t="shared" si="4"/>
        <v>35</v>
      </c>
      <c r="Q23" s="15">
        <v>10</v>
      </c>
      <c r="R23" s="1">
        <v>120</v>
      </c>
      <c r="S23" s="16">
        <f t="shared" si="5"/>
        <v>1200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112</v>
      </c>
      <c r="C24" s="14">
        <f t="shared" si="2"/>
        <v>1120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/>
      <c r="J24" s="8">
        <v>480</v>
      </c>
      <c r="K24" s="9"/>
      <c r="L24" s="10">
        <f>'13-06'!$K24+('13-06'!$J24/90)</f>
        <v>5.333333333333333</v>
      </c>
      <c r="M24" s="3"/>
      <c r="N24" s="13">
        <v>10</v>
      </c>
      <c r="O24" s="1">
        <v>123</v>
      </c>
      <c r="P24" s="14">
        <f t="shared" si="4"/>
        <v>1230</v>
      </c>
      <c r="Q24" s="15">
        <v>20</v>
      </c>
      <c r="R24" s="1">
        <v>81</v>
      </c>
      <c r="S24" s="16">
        <f t="shared" si="5"/>
        <v>1620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/>
      <c r="J25" s="8">
        <v>-90</v>
      </c>
      <c r="K25" s="9">
        <v>43</v>
      </c>
      <c r="L25" s="10">
        <f>'13-06'!$K25+('13-06'!$J25/90)</f>
        <v>42</v>
      </c>
      <c r="M25" s="3"/>
      <c r="N25" s="13">
        <v>20</v>
      </c>
      <c r="O25" s="1">
        <v>24</v>
      </c>
      <c r="P25" s="14">
        <f t="shared" si="4"/>
        <v>480</v>
      </c>
      <c r="Q25" s="15">
        <v>50</v>
      </c>
      <c r="R25" s="1">
        <v>10</v>
      </c>
      <c r="S25" s="16">
        <f t="shared" si="5"/>
        <v>500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49</v>
      </c>
      <c r="F26" s="16">
        <f t="shared" si="3"/>
        <v>4900</v>
      </c>
      <c r="G26" s="7"/>
      <c r="H26" s="7" t="s">
        <v>6</v>
      </c>
      <c r="I26" s="40" t="s">
        <v>1906</v>
      </c>
      <c r="J26" s="8">
        <v>-600</v>
      </c>
      <c r="K26" s="9">
        <v>-50</v>
      </c>
      <c r="L26" s="10">
        <f>'13-06'!$K26+('13-06'!$J26/90)</f>
        <v>-56.666666666666664</v>
      </c>
      <c r="M26" s="3"/>
      <c r="N26" s="13">
        <v>50</v>
      </c>
      <c r="O26" s="1">
        <v>15</v>
      </c>
      <c r="P26" s="14">
        <f t="shared" si="4"/>
        <v>750</v>
      </c>
      <c r="Q26" s="15">
        <v>100</v>
      </c>
      <c r="R26" s="1">
        <v>34</v>
      </c>
      <c r="S26" s="16">
        <f t="shared" si="5"/>
        <v>3400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5455</v>
      </c>
      <c r="G27" s="7"/>
      <c r="H27" s="7" t="s">
        <v>6</v>
      </c>
      <c r="I27" s="40" t="s">
        <v>1905</v>
      </c>
      <c r="J27" s="8">
        <v>-90</v>
      </c>
      <c r="K27" s="9">
        <v>58</v>
      </c>
      <c r="L27" s="10">
        <f>'13-06'!$K27+('13-06'!$J27/90)</f>
        <v>57</v>
      </c>
      <c r="M27" s="3"/>
      <c r="N27" s="13">
        <v>100</v>
      </c>
      <c r="O27" s="1">
        <v>32</v>
      </c>
      <c r="P27" s="14">
        <f t="shared" si="4"/>
        <v>3200</v>
      </c>
      <c r="Q27" s="12" t="s">
        <v>11</v>
      </c>
      <c r="R27" s="12"/>
      <c r="S27" s="17">
        <f>SUM(S22:S26)</f>
        <v>6865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1582</v>
      </c>
      <c r="D28" s="1"/>
      <c r="E28" s="1"/>
      <c r="F28" s="1"/>
      <c r="G28" s="1"/>
      <c r="H28" s="7" t="s">
        <v>6</v>
      </c>
      <c r="I28" s="40" t="s">
        <v>95</v>
      </c>
      <c r="J28" s="8"/>
      <c r="K28" s="9">
        <v>203</v>
      </c>
      <c r="L28" s="10">
        <f>'13-06'!$K28+('13-06'!$J28/90)</f>
        <v>203</v>
      </c>
      <c r="M28" s="3"/>
      <c r="N28" s="12" t="s">
        <v>11</v>
      </c>
      <c r="O28" s="12"/>
      <c r="P28" s="6">
        <f>SUM(P22:P27)</f>
        <v>5695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395</v>
      </c>
      <c r="G29" s="1"/>
      <c r="H29" s="7" t="s">
        <v>40</v>
      </c>
      <c r="I29" s="40" t="s">
        <v>95</v>
      </c>
      <c r="J29" s="8"/>
      <c r="K29" s="9">
        <v>-203</v>
      </c>
      <c r="L29" s="10">
        <f>'13-06'!$K29+('13-06'!$J29/90)</f>
        <v>-203</v>
      </c>
      <c r="M29" s="3"/>
      <c r="N29" s="1"/>
      <c r="O29" s="1"/>
      <c r="P29" s="18"/>
      <c r="Q29" s="237" t="s">
        <v>21</v>
      </c>
      <c r="R29" s="238"/>
      <c r="S29" s="17">
        <f>SUM('13-06'!$J$22:$J$155)</f>
        <v>-1135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117</v>
      </c>
      <c r="D30" s="1"/>
      <c r="E30" s="1"/>
      <c r="F30" s="8"/>
      <c r="G30" s="1"/>
      <c r="H30" s="7" t="s">
        <v>6</v>
      </c>
      <c r="I30" s="2"/>
      <c r="J30" s="8"/>
      <c r="K30" s="9">
        <v>25</v>
      </c>
      <c r="L30" s="10">
        <f>'13-06'!$K30+('13-06'!$J30/90)</f>
        <v>25</v>
      </c>
      <c r="M30" s="3"/>
      <c r="N30" s="237" t="s">
        <v>23</v>
      </c>
      <c r="O30" s="238"/>
      <c r="P30" s="6">
        <f>SUM('13-06'!$K$22:$K$155)</f>
        <v>213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70"/>
      <c r="H31" s="7" t="s">
        <v>6</v>
      </c>
      <c r="I31" s="2"/>
      <c r="J31" s="8">
        <v>100</v>
      </c>
      <c r="K31" s="9">
        <v>10</v>
      </c>
      <c r="L31" s="10">
        <f>'13-06'!$K31+('13-06'!$J31/90)</f>
        <v>11.111111111111111</v>
      </c>
      <c r="M31" s="3"/>
      <c r="N31" s="1"/>
      <c r="O31" s="1"/>
      <c r="P31" s="18"/>
      <c r="Q31" s="12" t="s">
        <v>25</v>
      </c>
      <c r="R31" s="12"/>
      <c r="S31" s="17">
        <f>S27-S29-F27</f>
        <v>2545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10</v>
      </c>
      <c r="L32" s="10">
        <f>'13-06'!$K32+('13-06'!$J32/90)</f>
        <v>10</v>
      </c>
      <c r="M32" s="3"/>
      <c r="N32" s="12" t="s">
        <v>25</v>
      </c>
      <c r="O32" s="12"/>
      <c r="P32" s="6">
        <f>P28-P30-C28</f>
        <v>3900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40" t="s">
        <v>64</v>
      </c>
      <c r="J33" s="8"/>
      <c r="K33" s="9">
        <v>250</v>
      </c>
      <c r="L33" s="10">
        <f>'13-06'!$K33+('13-06'!$J33/90)</f>
        <v>250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360</v>
      </c>
      <c r="K34" s="9"/>
      <c r="L34" s="10">
        <f>'13-06'!$K34+('13-06'!$J34/90)</f>
        <v>4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-315</v>
      </c>
      <c r="K35" s="9"/>
      <c r="L35" s="10">
        <f>'13-06'!$K35+('13-06'!$J35/90)</f>
        <v>-3.5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105</v>
      </c>
      <c r="L36" s="10">
        <f>'13-06'!$K36+('13-06'!$J36/90)</f>
        <v>105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130</v>
      </c>
      <c r="L37" s="10">
        <f>'13-06'!$K37+('13-06'!$J37/90)</f>
        <v>130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55</v>
      </c>
      <c r="L38" s="10">
        <f>'13-06'!$K38+('13-06'!$J38/90)</f>
        <v>55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-600</v>
      </c>
      <c r="K39" s="9">
        <v>10</v>
      </c>
      <c r="L39" s="10">
        <f>'13-06'!$K39+('13-06'!$J39/90)</f>
        <v>3.333333333333333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4</v>
      </c>
      <c r="L40" s="10">
        <f>'13-06'!$K40+('13-06'!$J40/90)</f>
        <v>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8</v>
      </c>
      <c r="L41" s="10">
        <f>'13-06'!$K41+('13-06'!$J41/90)</f>
        <v>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70" t="s">
        <v>834</v>
      </c>
      <c r="H42" s="7" t="s">
        <v>6</v>
      </c>
      <c r="I42" s="2"/>
      <c r="J42" s="8"/>
      <c r="K42" s="9">
        <v>20</v>
      </c>
      <c r="L42" s="10">
        <f>'13-06'!$K42+('13-06'!$J42/90)</f>
        <v>20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70" t="s">
        <v>834</v>
      </c>
      <c r="H43" s="7" t="s">
        <v>6</v>
      </c>
      <c r="I43" s="40" t="s">
        <v>1906</v>
      </c>
      <c r="J43" s="8"/>
      <c r="K43" s="9">
        <v>100</v>
      </c>
      <c r="L43" s="10">
        <f>'13-06'!$K43+('13-06'!$J43/90)</f>
        <v>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70" t="s">
        <v>834</v>
      </c>
      <c r="H44" s="7" t="s">
        <v>28</v>
      </c>
      <c r="I44" s="2"/>
      <c r="J44" s="8">
        <v>-300</v>
      </c>
      <c r="K44" s="9"/>
      <c r="L44" s="10">
        <f>'13-06'!$K44+('13-06'!$J44/90)</f>
        <v>-3.3333333333333335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1907</v>
      </c>
      <c r="J45" s="8"/>
      <c r="K45" s="9">
        <v>4500</v>
      </c>
      <c r="L45" s="10">
        <f>'13-06'!$K45+('13-06'!$J45/90)</f>
        <v>4500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1907</v>
      </c>
      <c r="J46" s="8"/>
      <c r="K46" s="9">
        <v>-4500</v>
      </c>
      <c r="L46" s="10">
        <f>'13-06'!$K46+('13-06'!$J46/90)</f>
        <v>-4500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70"/>
      <c r="H47" s="7" t="s">
        <v>6</v>
      </c>
      <c r="I47" s="2"/>
      <c r="J47" s="8">
        <v>100</v>
      </c>
      <c r="K47" s="9"/>
      <c r="L47" s="10">
        <f>'13-06'!$K47+('13-06'!$J47/90)</f>
        <v>1.1111111111111112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70" t="s">
        <v>834</v>
      </c>
      <c r="H48" s="7" t="s">
        <v>6</v>
      </c>
      <c r="I48" s="2"/>
      <c r="J48" s="8"/>
      <c r="K48" s="9">
        <v>10</v>
      </c>
      <c r="L48" s="10">
        <f>'13-06'!$K48+('13-06'!$J48/90)</f>
        <v>10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70" t="s">
        <v>834</v>
      </c>
      <c r="H49" s="7" t="s">
        <v>6</v>
      </c>
      <c r="I49" s="2"/>
      <c r="J49" s="8">
        <v>100</v>
      </c>
      <c r="K49" s="9"/>
      <c r="L49" s="10">
        <f>'13-06'!$K49+('13-06'!$J49/90)</f>
        <v>1.1111111111111112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70" t="s">
        <v>834</v>
      </c>
      <c r="H50" s="7" t="s">
        <v>6</v>
      </c>
      <c r="I50" s="2"/>
      <c r="J50" s="8"/>
      <c r="K50" s="9">
        <v>7</v>
      </c>
      <c r="L50" s="10">
        <f>'13-06'!$K50+('13-06'!$J50/90)</f>
        <v>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70" t="s">
        <v>834</v>
      </c>
      <c r="H51" s="7" t="s">
        <v>40</v>
      </c>
      <c r="I51" s="40" t="s">
        <v>95</v>
      </c>
      <c r="J51" s="8"/>
      <c r="K51" s="9">
        <v>-20</v>
      </c>
      <c r="L51" s="10">
        <f>'13-06'!$K51+('13-06'!$J51/90)</f>
        <v>-20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45" t="s">
        <v>834</v>
      </c>
      <c r="H52" s="7" t="s">
        <v>6</v>
      </c>
      <c r="I52" s="2"/>
      <c r="J52" s="8">
        <v>250</v>
      </c>
      <c r="K52" s="9"/>
      <c r="L52" s="10">
        <f>'13-06'!$K52+('13-06'!$J52/90)</f>
        <v>2.7777777777777777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45" t="s">
        <v>834</v>
      </c>
      <c r="H53" s="7" t="s">
        <v>6</v>
      </c>
      <c r="I53" s="2"/>
      <c r="J53" s="8">
        <v>-100</v>
      </c>
      <c r="K53" s="9">
        <v>8</v>
      </c>
      <c r="L53" s="10">
        <f>'13-06'!$K53+('13-06'!$J53/90)</f>
        <v>6.8888888888888893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45" t="s">
        <v>834</v>
      </c>
      <c r="H54" s="7" t="s">
        <v>6</v>
      </c>
      <c r="I54" s="2"/>
      <c r="J54" s="8">
        <v>540</v>
      </c>
      <c r="K54" s="9"/>
      <c r="L54" s="10">
        <f>'13-06'!$K54+('13-06'!$J54/90)</f>
        <v>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-270</v>
      </c>
      <c r="K55" s="9">
        <v>20</v>
      </c>
      <c r="L55" s="10">
        <f>'13-06'!$K55+('13-06'!$J55/90)</f>
        <v>17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250</v>
      </c>
      <c r="K56" s="9"/>
      <c r="L56" s="10">
        <f>'13-06'!$K56+('13-06'!$J56/90)</f>
        <v>2.7777777777777777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-50</v>
      </c>
      <c r="K57" s="9">
        <v>25</v>
      </c>
      <c r="L57" s="10">
        <f>'13-06'!$K57+('13-06'!$J57/90)</f>
        <v>24.444444444444443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24</v>
      </c>
      <c r="L58" s="10">
        <f>'13-06'!$K58+('13-06'!$J58/90)</f>
        <v>24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-300</v>
      </c>
      <c r="K59" s="9">
        <v>10</v>
      </c>
      <c r="L59" s="10">
        <f>'13-06'!$K59+('13-06'!$J59/90)</f>
        <v>6.6666666666666661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50</v>
      </c>
      <c r="K60" s="9"/>
      <c r="L60" s="10">
        <f>'13-06'!$K60+('13-06'!$J60/90)</f>
        <v>0.55555555555555558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71">
        <v>270</v>
      </c>
      <c r="K61" s="9"/>
      <c r="L61" s="10">
        <f>'13-06'!$K61+('13-06'!$J61/90)</f>
        <v>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400</v>
      </c>
      <c r="K62" s="9"/>
      <c r="L62" s="10">
        <f>'13-06'!$K62+('13-06'!$J62/90)</f>
        <v>4.4444444444444446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1908</v>
      </c>
      <c r="J63" s="8">
        <v>-270</v>
      </c>
      <c r="K63" s="9">
        <v>200</v>
      </c>
      <c r="L63" s="10">
        <f>'13-06'!$K63+('13-06'!$J63/90)</f>
        <v>197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700</v>
      </c>
      <c r="K64" s="9">
        <v>170</v>
      </c>
      <c r="L64" s="10">
        <f>'13-06'!$K64+('13-06'!$J64/90)</f>
        <v>177.77777777777777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15</v>
      </c>
      <c r="L65" s="37">
        <f>'13-06'!$K65+('13-06'!$J65/90)</f>
        <v>15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5</v>
      </c>
      <c r="L66" s="37">
        <f>'13-06'!$K66+('13-06'!$J66/90)</f>
        <v>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43" t="s">
        <v>6</v>
      </c>
      <c r="I67" s="44"/>
      <c r="J67" s="35"/>
      <c r="K67" s="36">
        <v>75</v>
      </c>
      <c r="L67" s="37">
        <f>'13-06'!$K67+('13-06'!$J67/90)</f>
        <v>75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43" t="s">
        <v>40</v>
      </c>
      <c r="I68" s="44"/>
      <c r="J68" s="38">
        <v>-200</v>
      </c>
      <c r="K68" s="39"/>
      <c r="L68" s="37">
        <f>'13-06'!$K68+('13-06'!$J68/90)</f>
        <v>-2.2222222222222223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-400</v>
      </c>
      <c r="K69" s="36">
        <v>10</v>
      </c>
      <c r="L69" s="37">
        <f>'13-06'!$K69+('13-06'!$J69/90)</f>
        <v>5.5555555555555554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229</v>
      </c>
      <c r="J70" s="35">
        <v>-300</v>
      </c>
      <c r="K70" s="36"/>
      <c r="L70" s="37">
        <f>'13-06'!$K70+('13-06'!$J70/90)</f>
        <v>-3.3333333333333335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360</v>
      </c>
      <c r="K71" s="9"/>
      <c r="L71" s="10">
        <f>'13-06'!$K71+('13-06'!$J71/90)</f>
        <v>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20</v>
      </c>
      <c r="L72" s="10">
        <f>'13-06'!$K72+('13-06'!$J72/90)</f>
        <v>20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19</v>
      </c>
      <c r="L73" s="10">
        <f>'13-06'!$K73+('13-06'!$J73/90)</f>
        <v>19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250</v>
      </c>
      <c r="K74" s="9"/>
      <c r="L74" s="10">
        <f>'13-06'!$K74+('13-06'!$J74/90)</f>
        <v>2.7777777777777777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155</v>
      </c>
      <c r="L75" s="10">
        <f>'13-06'!$K75+('13-06'!$J75/90)</f>
        <v>155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200</v>
      </c>
      <c r="L76" s="10">
        <f>'13-06'!$K76+('13-06'!$J76/90)</f>
        <v>200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-225</v>
      </c>
      <c r="K77" s="9">
        <v>50</v>
      </c>
      <c r="L77" s="10">
        <f>'13-06'!$K77+('13-06'!$J77/90)</f>
        <v>47.5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90</v>
      </c>
      <c r="L78" s="10">
        <f>'13-06'!$K78+('13-06'!$J78/90)</f>
        <v>90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-270</v>
      </c>
      <c r="K79" s="9">
        <v>10</v>
      </c>
      <c r="L79" s="10">
        <f>'13-06'!$K79+('13-06'!$J79/90)</f>
        <v>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30</v>
      </c>
      <c r="L80" s="10">
        <f>'13-06'!$K80+('13-06'!$J80/90)</f>
        <v>30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40" t="s">
        <v>1909</v>
      </c>
      <c r="J81" s="8"/>
      <c r="K81" s="9">
        <v>-10</v>
      </c>
      <c r="L81" s="10">
        <f>'13-06'!$K81+('13-06'!$J81/90)</f>
        <v>-10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5</v>
      </c>
      <c r="L82" s="10">
        <f>'13-06'!$K82+('13-06'!$J82/90)</f>
        <v>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1910</v>
      </c>
      <c r="J83" s="8">
        <v>150</v>
      </c>
      <c r="K83" s="9"/>
      <c r="L83" s="10">
        <f>'13-06'!$K83+('13-06'!$J83/90)</f>
        <v>1.6666666666666667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-270</v>
      </c>
      <c r="K84" s="9">
        <v>10</v>
      </c>
      <c r="L84" s="10">
        <f>'13-06'!$K84+('13-06'!$J84/90)</f>
        <v>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1804</v>
      </c>
      <c r="J85" s="8"/>
      <c r="K85" s="9">
        <v>500</v>
      </c>
      <c r="L85" s="10">
        <f>'13-06'!$K85+('13-06'!$J85/90)</f>
        <v>500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40" t="s">
        <v>1804</v>
      </c>
      <c r="J86" s="8"/>
      <c r="K86" s="9">
        <v>-500</v>
      </c>
      <c r="L86" s="10">
        <f>'13-06'!$K86+('13-06'!$J86/90)</f>
        <v>-500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699</v>
      </c>
      <c r="J87" s="8"/>
      <c r="K87" s="9">
        <v>100</v>
      </c>
      <c r="L87" s="10">
        <f>'13-06'!$K87+('13-06'!$J87/90)</f>
        <v>100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-315</v>
      </c>
      <c r="K88" s="9">
        <v>5</v>
      </c>
      <c r="L88" s="10">
        <f>'13-06'!$K88+('13-06'!$J88/90)</f>
        <v>1.5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285</v>
      </c>
      <c r="J89" s="8"/>
      <c r="K89" s="9">
        <v>500</v>
      </c>
      <c r="L89" s="10">
        <f>'13-06'!$K89+('13-06'!$J89/90)</f>
        <v>500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1664</v>
      </c>
      <c r="J90" s="8"/>
      <c r="K90" s="9">
        <v>50</v>
      </c>
      <c r="L90" s="10">
        <f>'13-06'!$K90+('13-06'!$J90/90)</f>
        <v>50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-50</v>
      </c>
      <c r="K91" s="9">
        <v>6</v>
      </c>
      <c r="L91" s="10">
        <f>'13-06'!$K91+('13-06'!$J91/90)</f>
        <v>5.4444444444444446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154</v>
      </c>
      <c r="J92" s="8">
        <v>100</v>
      </c>
      <c r="K92" s="9"/>
      <c r="L92" s="10">
        <f>'13-06'!$K92+('13-06'!$J92/90)</f>
        <v>1.1111111111111112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631</v>
      </c>
      <c r="J93" s="8">
        <v>-270</v>
      </c>
      <c r="K93" s="9"/>
      <c r="L93" s="10">
        <f>'13-06'!$K93+('13-06'!$J93/90)</f>
        <v>-3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1911</v>
      </c>
      <c r="J94" s="8">
        <v>350</v>
      </c>
      <c r="K94" s="9"/>
      <c r="L94" s="10">
        <f>'13-06'!$K94+('13-06'!$J94/90)</f>
        <v>3.8888888888888888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270</v>
      </c>
      <c r="K95" s="9"/>
      <c r="L95" s="10">
        <f>'13-06'!$K95+('13-06'!$J95/90)</f>
        <v>3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95</v>
      </c>
      <c r="J96" s="8"/>
      <c r="K96" s="9">
        <v>287</v>
      </c>
      <c r="L96" s="10">
        <f>'13-06'!$K96+('13-06'!$J96/90)</f>
        <v>287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43" t="s">
        <v>40</v>
      </c>
      <c r="I97" s="40" t="s">
        <v>95</v>
      </c>
      <c r="J97" s="8"/>
      <c r="K97" s="9">
        <v>-287</v>
      </c>
      <c r="L97" s="10">
        <f>'13-06'!$K97+('13-06'!$J97/90)</f>
        <v>-287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650</v>
      </c>
      <c r="K98" s="9"/>
      <c r="L98" s="10">
        <f>'13-06'!$K98+('13-06'!$J98/90)</f>
        <v>7.2222222222222223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300</v>
      </c>
      <c r="K99" s="9"/>
      <c r="L99" s="10">
        <f>'13-06'!$K99+('13-06'!$J99/90)</f>
        <v>3.3333333333333335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-250</v>
      </c>
      <c r="K100" s="9"/>
      <c r="L100" s="10">
        <f>'13-06'!$K100+('13-06'!$J100/90)</f>
        <v>-2.7777777777777777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1823</v>
      </c>
      <c r="J101" s="8"/>
      <c r="K101" s="9">
        <v>775</v>
      </c>
      <c r="L101" s="10">
        <f>'13-06'!$K101+('13-06'!$J101/90)</f>
        <v>775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200</v>
      </c>
      <c r="K102" s="9"/>
      <c r="L102" s="10">
        <f>'13-06'!$K102+('13-06'!$J102/90)</f>
        <v>2.2222222222222223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-180</v>
      </c>
      <c r="K103" s="9">
        <v>40</v>
      </c>
      <c r="L103" s="10">
        <f>'13-06'!$K103+('13-06'!$J103/90)</f>
        <v>38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1144</v>
      </c>
      <c r="J104" s="8">
        <v>-315</v>
      </c>
      <c r="K104" s="9"/>
      <c r="L104" s="10">
        <f>'13-06'!$K104+('13-06'!$J104/90)</f>
        <v>-3.5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229</v>
      </c>
      <c r="J105" s="8">
        <v>-315</v>
      </c>
      <c r="K105" s="9"/>
      <c r="L105" s="10">
        <f>'13-06'!$K105+('13-06'!$J105/90)</f>
        <v>-3.5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56</v>
      </c>
      <c r="J106" s="8">
        <v>-85</v>
      </c>
      <c r="K106" s="9">
        <v>-215</v>
      </c>
      <c r="L106" s="10">
        <f>'13-06'!$K106+('13-06'!$J106/90)</f>
        <v>-215.94444444444446</v>
      </c>
      <c r="M106" s="3"/>
      <c r="N106" s="9" t="s">
        <v>118</v>
      </c>
      <c r="O106" s="9"/>
      <c r="P106" s="6">
        <v>4852</v>
      </c>
      <c r="Q106" s="9"/>
      <c r="R106" s="9"/>
      <c r="S106" s="17">
        <v>5485</v>
      </c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250</v>
      </c>
      <c r="K107" s="9"/>
      <c r="L107" s="10">
        <f>'13-06'!$K107+('13-06'!$J107/90)</f>
        <v>2.7777777777777777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245</v>
      </c>
      <c r="K108" s="9">
        <v>200</v>
      </c>
      <c r="L108" s="10">
        <f>'13-06'!$K108+('13-06'!$J108/90)</f>
        <v>202.72222222222223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350</v>
      </c>
      <c r="K109" s="9"/>
      <c r="L109" s="10">
        <f>'13-06'!$K109+('13-06'!$J109/90)</f>
        <v>3.8888888888888888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1241</v>
      </c>
      <c r="J110" s="8">
        <v>-360</v>
      </c>
      <c r="K110" s="9">
        <v>10</v>
      </c>
      <c r="L110" s="10">
        <f>'13-06'!$K110+('13-06'!$J110/90)</f>
        <v>6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341</v>
      </c>
      <c r="J111" s="8">
        <v>50</v>
      </c>
      <c r="K111" s="9">
        <v>10</v>
      </c>
      <c r="L111" s="10">
        <f>'13-06'!$K111+('13-06'!$J111/90)</f>
        <v>10.555555555555555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-30</v>
      </c>
      <c r="K112" s="9">
        <v>10</v>
      </c>
      <c r="L112" s="10">
        <f>'13-06'!$K112+('13-06'!$J112/90)</f>
        <v>9.6666666666666661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250</v>
      </c>
      <c r="K113" s="9"/>
      <c r="L113" s="10">
        <f>'13-06'!$K113+('13-06'!$J113/90)</f>
        <v>2.7777777777777777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886</v>
      </c>
      <c r="J114" s="8">
        <v>-720</v>
      </c>
      <c r="K114" s="9">
        <v>170</v>
      </c>
      <c r="L114" s="10">
        <f>'13-06'!$K114+('13-06'!$J114/90)</f>
        <v>162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751</v>
      </c>
      <c r="J115" s="8">
        <v>180</v>
      </c>
      <c r="K115" s="9">
        <v>130</v>
      </c>
      <c r="L115" s="10">
        <f>'13-06'!$K115+('13-06'!$J115/90)</f>
        <v>132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28</v>
      </c>
      <c r="I116" s="40" t="s">
        <v>1749</v>
      </c>
      <c r="J116" s="8">
        <v>-300</v>
      </c>
      <c r="K116" s="9"/>
      <c r="L116" s="10">
        <f>'13-06'!$K116+('13-06'!$J116/90)</f>
        <v>-3.3333333333333335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150</v>
      </c>
      <c r="J117" s="8">
        <v>-225</v>
      </c>
      <c r="K117" s="9">
        <v>30</v>
      </c>
      <c r="L117" s="10">
        <f>'13-06'!$K117+('13-06'!$J117/90)</f>
        <v>27.5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-180</v>
      </c>
      <c r="K118" s="9">
        <v>10</v>
      </c>
      <c r="L118" s="10">
        <f>'13-06'!$K118+('13-06'!$J118/90)</f>
        <v>8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114</v>
      </c>
      <c r="J119" s="8">
        <v>300</v>
      </c>
      <c r="K119" s="9"/>
      <c r="L119" s="10">
        <f>'13-06'!$K119+('13-06'!$J119/90)</f>
        <v>3.3333333333333335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1912</v>
      </c>
      <c r="J120" s="8">
        <v>180</v>
      </c>
      <c r="K120" s="9"/>
      <c r="L120" s="10">
        <f>'13-06'!$K120+('13-06'!$J120/90)</f>
        <v>2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8</v>
      </c>
      <c r="L121" s="10">
        <f>'13-06'!$K121+('13-06'!$J121/90)</f>
        <v>8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95</v>
      </c>
      <c r="J122" s="8"/>
      <c r="K122" s="9">
        <v>318</v>
      </c>
      <c r="L122" s="10">
        <f>'13-06'!$K122+('13-06'!$J122/90)</f>
        <v>318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40" t="s">
        <v>95</v>
      </c>
      <c r="J123" s="8"/>
      <c r="K123" s="9">
        <v>-318</v>
      </c>
      <c r="L123" s="10">
        <f>'13-06'!$K123+('13-06'!$J123/90)</f>
        <v>-318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50</v>
      </c>
      <c r="K124" s="9">
        <v>15</v>
      </c>
      <c r="L124" s="10">
        <f>'13-06'!$K124+('13-06'!$J124/90)</f>
        <v>15.555555555555555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43" t="s">
        <v>40</v>
      </c>
      <c r="I125" s="40" t="s">
        <v>57</v>
      </c>
      <c r="J125" s="8">
        <v>1000</v>
      </c>
      <c r="K125" s="9"/>
      <c r="L125" s="10">
        <f>'13-06'!$K125+('13-06'!$J125/90)</f>
        <v>11.111111111111111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450</v>
      </c>
      <c r="K126" s="9">
        <v>10</v>
      </c>
      <c r="L126" s="10">
        <f>'13-06'!$K126+('13-06'!$J126/90)</f>
        <v>15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550</v>
      </c>
      <c r="K127" s="9">
        <v>40</v>
      </c>
      <c r="L127" s="10">
        <f>'13-06'!$K127+('13-06'!$J127/90)</f>
        <v>46.111111111111114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180</v>
      </c>
      <c r="K128" s="9"/>
      <c r="L128" s="10">
        <f>'13-06'!$K128+('13-06'!$J128/90)</f>
        <v>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-180</v>
      </c>
      <c r="K129" s="9">
        <v>30</v>
      </c>
      <c r="L129" s="10">
        <f>'13-06'!$K129+('13-06'!$J129/90)</f>
        <v>28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-200</v>
      </c>
      <c r="K130" s="9">
        <v>10</v>
      </c>
      <c r="L130" s="10">
        <f>'13-06'!$K130+('13-06'!$J130/90)</f>
        <v>7.7777777777777777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-360</v>
      </c>
      <c r="K131" s="9">
        <v>60</v>
      </c>
      <c r="L131" s="10">
        <f>'13-06'!$K131+('13-06'!$J131/90)</f>
        <v>56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90</v>
      </c>
      <c r="J132" s="8"/>
      <c r="K132" s="9">
        <v>10</v>
      </c>
      <c r="L132" s="10">
        <f>'13-06'!$K132+('13-06'!$J132/90)</f>
        <v>10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-50</v>
      </c>
      <c r="K133" s="9">
        <v>5</v>
      </c>
      <c r="L133" s="10">
        <f>'13-06'!$K133+('13-06'!$J133/90)</f>
        <v>4.4444444444444446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371</v>
      </c>
      <c r="J134" s="8">
        <v>200</v>
      </c>
      <c r="K134" s="9">
        <v>5</v>
      </c>
      <c r="L134" s="10">
        <f>'13-06'!$K134+('13-06'!$J134/90)</f>
        <v>7.2222222222222223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28</v>
      </c>
      <c r="I135" s="2" t="s">
        <v>43</v>
      </c>
      <c r="J135" s="8"/>
      <c r="K135" s="9">
        <v>-20</v>
      </c>
      <c r="L135" s="10">
        <f>'13-06'!$K135+('13-06'!$J135/90)</f>
        <v>-20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56</v>
      </c>
      <c r="J136" s="8">
        <v>-250</v>
      </c>
      <c r="K136" s="9">
        <v>100</v>
      </c>
      <c r="L136" s="10">
        <f>'13-06'!$K136+('13-06'!$J136/90)</f>
        <v>97.222222222222229</v>
      </c>
      <c r="M136" s="3"/>
      <c r="N136" s="9" t="s">
        <v>118</v>
      </c>
      <c r="O136" s="9"/>
      <c r="P136" s="6">
        <v>5695</v>
      </c>
      <c r="Q136" s="9"/>
      <c r="R136" s="9"/>
      <c r="S136" s="17">
        <v>6865</v>
      </c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-135</v>
      </c>
      <c r="K137" s="9">
        <v>20</v>
      </c>
      <c r="L137" s="10">
        <f>'13-06'!$K137+('13-06'!$J137/90)</f>
        <v>18.5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270</v>
      </c>
      <c r="K138" s="9"/>
      <c r="L138" s="10">
        <f>'13-06'!$K138+('13-06'!$J138/90)</f>
        <v>3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-50</v>
      </c>
      <c r="K139" s="9">
        <v>20</v>
      </c>
      <c r="L139" s="10">
        <f>'13-06'!$K139+('13-06'!$J139/90)</f>
        <v>19.444444444444443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-70</v>
      </c>
      <c r="K140" s="9">
        <v>5</v>
      </c>
      <c r="L140" s="10">
        <f>'13-06'!$K140+('13-06'!$J140/90)</f>
        <v>4.2222222222222223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-270</v>
      </c>
      <c r="K141" s="9">
        <v>85</v>
      </c>
      <c r="L141" s="10">
        <f>'13-06'!$K141+('13-06'!$J141/90)</f>
        <v>82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500</v>
      </c>
      <c r="K142" s="9"/>
      <c r="L142" s="10">
        <f>'13-06'!$K142+('13-06'!$J142/90)</f>
        <v>5.5555555555555554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40</v>
      </c>
      <c r="I143" s="2" t="s">
        <v>239</v>
      </c>
      <c r="J143" s="8">
        <v>-2000</v>
      </c>
      <c r="K143" s="9"/>
      <c r="L143" s="10">
        <f>'13-06'!$K143+('13-06'!$J143/90)</f>
        <v>-22.222222222222221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160</v>
      </c>
      <c r="K144" s="9"/>
      <c r="L144" s="10">
        <f>'13-06'!$K144+('13-06'!$J144/90)</f>
        <v>1.7777777777777777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40</v>
      </c>
      <c r="I145" s="2" t="s">
        <v>95</v>
      </c>
      <c r="J145" s="8">
        <v>-650</v>
      </c>
      <c r="K145" s="9"/>
      <c r="L145" s="10">
        <f>'13-06'!$K145+('13-06'!$J145/90)</f>
        <v>-7.2222222222222223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200</v>
      </c>
      <c r="L146" s="10">
        <f>'13-06'!$K146+('13-06'!$J146/90)</f>
        <v>200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40</v>
      </c>
      <c r="I147" s="2"/>
      <c r="J147" s="8"/>
      <c r="K147" s="9">
        <v>-200</v>
      </c>
      <c r="L147" s="10">
        <f>'13-06'!$K147+('13-06'!$J147/90)</f>
        <v>-200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/>
      <c r="J148" s="8"/>
      <c r="K148" s="9">
        <v>-4100</v>
      </c>
      <c r="L148" s="10">
        <f>'13-06'!$K148+('13-06'!$J148/90)</f>
        <v>-4100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>
        <v>60</v>
      </c>
      <c r="L149" s="10">
        <f>'13-06'!$K149+('13-06'!$J149/90)</f>
        <v>60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>
        <v>10</v>
      </c>
      <c r="L150" s="10">
        <f>'13-06'!$K150+('13-06'!$J150/90)</f>
        <v>10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-300</v>
      </c>
      <c r="K151" s="9"/>
      <c r="L151" s="10">
        <f>'13-06'!$K151+('13-06'!$J151/90)</f>
        <v>-3.3333333333333335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>
        <v>430</v>
      </c>
      <c r="L152" s="10">
        <f>'13-06'!$K152+('13-06'!$J152/90)</f>
        <v>430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40</v>
      </c>
      <c r="I153" s="2"/>
      <c r="J153" s="8"/>
      <c r="K153" s="9">
        <v>-430</v>
      </c>
      <c r="L153" s="10">
        <f>'13-06'!$K153+('13-06'!$J153/90)</f>
        <v>-430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'13-06'!$K154+('13-06'!$J154/90)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'13-06'!$K155+('13-06'!$J155/90)</f>
        <v>0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5" xr:uid="{EA9EBDE9-B4CB-47C9-83A9-508A041A781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112C-2004-422C-85FD-57C45C50D180}">
  <sheetPr codeName="Sheet66">
    <pageSetUpPr fitToPage="1"/>
  </sheetPr>
  <dimension ref="A1:Z170"/>
  <sheetViews>
    <sheetView rightToLeft="1" topLeftCell="A158" workbookViewId="0">
      <selection activeCell="A170" sqref="A17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9.109375" bestFit="1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-160</v>
      </c>
      <c r="K1" s="3">
        <f t="shared" si="0"/>
        <v>25</v>
      </c>
      <c r="L1" s="3">
        <f t="shared" si="0"/>
        <v>23.222222222222221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270</v>
      </c>
      <c r="K3" s="9"/>
      <c r="L3" s="10">
        <f t="shared" ref="L3:L18" si="1">K3+(J3/90)</f>
        <v>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-320</v>
      </c>
      <c r="K4" s="9">
        <v>10</v>
      </c>
      <c r="L4" s="10">
        <f t="shared" si="1"/>
        <v>6.4444444444444446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50</v>
      </c>
      <c r="K5" s="9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160</v>
      </c>
      <c r="K6" s="9"/>
      <c r="L6" s="10">
        <f t="shared" si="1"/>
        <v>1.7777777777777777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1914</v>
      </c>
      <c r="J7" s="8"/>
      <c r="K7" s="9">
        <v>-10</v>
      </c>
      <c r="L7" s="10">
        <f t="shared" si="1"/>
        <v>-10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1248</v>
      </c>
      <c r="J8" s="8">
        <v>-300</v>
      </c>
      <c r="K8" s="9"/>
      <c r="L8" s="10">
        <f t="shared" si="1"/>
        <v>-3.3333333333333335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35</v>
      </c>
      <c r="L9" s="10">
        <f t="shared" si="1"/>
        <v>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-20</v>
      </c>
      <c r="K10" s="9">
        <v>-10</v>
      </c>
      <c r="L10" s="10">
        <f t="shared" si="1"/>
        <v>-10.222222222222221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1902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SUM('15-06'!$J$22:$J$170)</f>
        <v>2040</v>
      </c>
      <c r="K20" s="3">
        <f>SUM('15-06'!$K$22:$K$170)</f>
        <v>0</v>
      </c>
      <c r="L20" s="3">
        <f>SUM('15-06'!$L$22:$L$170)</f>
        <v>22.66666666666714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28</v>
      </c>
      <c r="F22" s="16">
        <f t="shared" ref="F22:F26" si="3">D22*E22</f>
        <v>140</v>
      </c>
      <c r="G22" s="7"/>
      <c r="H22" s="7" t="s">
        <v>6</v>
      </c>
      <c r="I22" s="2"/>
      <c r="J22" s="8">
        <v>270</v>
      </c>
      <c r="K22" s="9"/>
      <c r="L22" s="10">
        <f>'15-06'!$K22+('15-06'!$J22/90)</f>
        <v>3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26</v>
      </c>
      <c r="S22" s="16">
        <f t="shared" ref="S22:S26" si="5">Q22*R22</f>
        <v>130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17</v>
      </c>
      <c r="F23" s="16">
        <f t="shared" si="3"/>
        <v>170</v>
      </c>
      <c r="G23" s="7"/>
      <c r="H23" s="7" t="s">
        <v>6</v>
      </c>
      <c r="I23" s="2"/>
      <c r="J23" s="8">
        <v>350</v>
      </c>
      <c r="K23" s="9"/>
      <c r="L23" s="10">
        <f>'15-06'!$K23+('15-06'!$J23/90)</f>
        <v>3.8888888888888888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11</v>
      </c>
      <c r="S23" s="16">
        <f t="shared" si="5"/>
        <v>110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120</v>
      </c>
      <c r="C24" s="14">
        <f t="shared" si="2"/>
        <v>1200</v>
      </c>
      <c r="D24" s="15">
        <v>20</v>
      </c>
      <c r="E24" s="1">
        <v>25</v>
      </c>
      <c r="F24" s="16">
        <f t="shared" si="3"/>
        <v>500</v>
      </c>
      <c r="G24" s="7"/>
      <c r="H24" s="7" t="s">
        <v>6</v>
      </c>
      <c r="I24" s="2"/>
      <c r="J24" s="8">
        <v>-90</v>
      </c>
      <c r="K24" s="9">
        <v>70</v>
      </c>
      <c r="L24" s="10">
        <f>'15-06'!$K24+('15-06'!$J24/90)</f>
        <v>69</v>
      </c>
      <c r="M24" s="3"/>
      <c r="N24" s="13">
        <v>10</v>
      </c>
      <c r="O24" s="1">
        <v>124</v>
      </c>
      <c r="P24" s="14">
        <f t="shared" si="4"/>
        <v>1240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25</v>
      </c>
      <c r="C25" s="14">
        <f t="shared" si="2"/>
        <v>500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 t="s">
        <v>229</v>
      </c>
      <c r="J25" s="8">
        <v>-200</v>
      </c>
      <c r="K25" s="9"/>
      <c r="L25" s="10">
        <f>'15-06'!$K25+('15-06'!$J25/90)</f>
        <v>-2.2222222222222223</v>
      </c>
      <c r="M25" s="3"/>
      <c r="N25" s="13">
        <v>20</v>
      </c>
      <c r="O25" s="1">
        <v>27</v>
      </c>
      <c r="P25" s="14">
        <f t="shared" si="4"/>
        <v>540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31</v>
      </c>
      <c r="F26" s="16">
        <f t="shared" si="3"/>
        <v>3100</v>
      </c>
      <c r="G26" s="7"/>
      <c r="H26" s="7" t="s">
        <v>28</v>
      </c>
      <c r="I26" s="2" t="s">
        <v>339</v>
      </c>
      <c r="J26" s="8">
        <v>-100</v>
      </c>
      <c r="K26" s="9"/>
      <c r="L26" s="10">
        <f>'15-06'!$K26+('15-06'!$J26/90)</f>
        <v>-1.1111111111111112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55</v>
      </c>
      <c r="S26" s="16">
        <f t="shared" si="5"/>
        <v>5500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4160</v>
      </c>
      <c r="G27" s="7"/>
      <c r="H27" s="7" t="s">
        <v>6</v>
      </c>
      <c r="I27" s="2" t="s">
        <v>1915</v>
      </c>
      <c r="J27" s="8"/>
      <c r="K27" s="9">
        <v>125</v>
      </c>
      <c r="L27" s="10">
        <f>'15-06'!$K27+('15-06'!$J27/90)</f>
        <v>125</v>
      </c>
      <c r="M27" s="3"/>
      <c r="N27" s="13">
        <v>100</v>
      </c>
      <c r="O27" s="1">
        <v>15</v>
      </c>
      <c r="P27" s="14">
        <f t="shared" si="4"/>
        <v>1500</v>
      </c>
      <c r="Q27" s="12" t="s">
        <v>11</v>
      </c>
      <c r="R27" s="12"/>
      <c r="S27" s="17">
        <f>SUM(S22:S26)</f>
        <v>5940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1820</v>
      </c>
      <c r="D28" s="1"/>
      <c r="E28" s="1"/>
      <c r="F28" s="1"/>
      <c r="G28" s="1"/>
      <c r="H28" s="7" t="s">
        <v>1796</v>
      </c>
      <c r="I28" s="2" t="s">
        <v>1916</v>
      </c>
      <c r="J28" s="8"/>
      <c r="K28" s="9">
        <v>560</v>
      </c>
      <c r="L28" s="10">
        <f>'15-06'!$K28+('15-06'!$J28/90)</f>
        <v>560</v>
      </c>
      <c r="M28" s="3"/>
      <c r="N28" s="12" t="s">
        <v>11</v>
      </c>
      <c r="O28" s="12"/>
      <c r="P28" s="6">
        <f>SUM(P22:P27)</f>
        <v>3485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-1295</v>
      </c>
      <c r="G29" s="1"/>
      <c r="H29" s="7" t="s">
        <v>1796</v>
      </c>
      <c r="I29" s="2"/>
      <c r="J29" s="8"/>
      <c r="K29" s="9">
        <v>800</v>
      </c>
      <c r="L29" s="10">
        <f>'15-06'!$K29+('15-06'!$J29/90)</f>
        <v>800</v>
      </c>
      <c r="M29" s="3"/>
      <c r="N29" s="1"/>
      <c r="O29" s="1"/>
      <c r="P29" s="18"/>
      <c r="Q29" s="237" t="s">
        <v>21</v>
      </c>
      <c r="R29" s="238"/>
      <c r="S29" s="17">
        <f>SUM('15-06'!$J$22:$J$170)</f>
        <v>2040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238</v>
      </c>
      <c r="D30" s="1"/>
      <c r="E30" s="1"/>
      <c r="F30" s="8"/>
      <c r="G30" s="1"/>
      <c r="H30" s="7" t="s">
        <v>40</v>
      </c>
      <c r="I30" s="2"/>
      <c r="J30" s="8"/>
      <c r="K30" s="9">
        <v>-800</v>
      </c>
      <c r="L30" s="10">
        <f>'15-06'!$K30+('15-06'!$J30/90)</f>
        <v>-800</v>
      </c>
      <c r="M30" s="3"/>
      <c r="N30" s="237" t="s">
        <v>23</v>
      </c>
      <c r="O30" s="238"/>
      <c r="P30" s="6">
        <f>SUM('15-06'!$K$22:$K$170)</f>
        <v>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2" t="s">
        <v>1914</v>
      </c>
      <c r="J31" s="8">
        <v>300</v>
      </c>
      <c r="K31" s="9"/>
      <c r="L31" s="10">
        <f>'15-06'!$K31+('15-06'!$J31/90)</f>
        <v>3.3333333333333335</v>
      </c>
      <c r="M31" s="3"/>
      <c r="N31" s="1"/>
      <c r="O31" s="1"/>
      <c r="P31" s="18"/>
      <c r="Q31" s="12" t="s">
        <v>25</v>
      </c>
      <c r="R31" s="12"/>
      <c r="S31" s="17">
        <f>S27-S29-F27</f>
        <v>-260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</v>
      </c>
      <c r="K32" s="9"/>
      <c r="L32" s="10">
        <f>'15-06'!$K32+('15-06'!$J32/90)</f>
        <v>1.1111111111111112</v>
      </c>
      <c r="M32" s="3"/>
      <c r="N32" s="12" t="s">
        <v>25</v>
      </c>
      <c r="O32" s="12"/>
      <c r="P32" s="6">
        <f>P28-P30-C28</f>
        <v>1665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341</v>
      </c>
      <c r="J33" s="8">
        <v>-360</v>
      </c>
      <c r="K33" s="9">
        <v>95</v>
      </c>
      <c r="L33" s="10">
        <f>'15-06'!$K33+('15-06'!$J33/90)</f>
        <v>91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1365</v>
      </c>
      <c r="J34" s="8"/>
      <c r="K34" s="9">
        <v>125</v>
      </c>
      <c r="L34" s="10">
        <f>'15-06'!$K34+('15-06'!$J34/90)</f>
        <v>125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1917</v>
      </c>
      <c r="J35" s="8">
        <v>450</v>
      </c>
      <c r="K35" s="9"/>
      <c r="L35" s="10">
        <f>'15-06'!$K35+('15-06'!$J35/90)</f>
        <v>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-200</v>
      </c>
      <c r="K36" s="9">
        <v>10</v>
      </c>
      <c r="L36" s="10">
        <f>'15-06'!$K36+('15-06'!$J36/90)</f>
        <v>7.7777777777777777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5</v>
      </c>
      <c r="L37" s="10">
        <f>'15-06'!$K37+('15-06'!$J37/90)</f>
        <v>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-400</v>
      </c>
      <c r="K38" s="9">
        <v>-5</v>
      </c>
      <c r="L38" s="10">
        <f>'15-06'!$K38+('15-06'!$J38/90)</f>
        <v>-9.4444444444444446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100</v>
      </c>
      <c r="K39" s="9">
        <v>20</v>
      </c>
      <c r="L39" s="10">
        <f>'15-06'!$K39+('15-06'!$J39/90)</f>
        <v>21.111111111111111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765</v>
      </c>
      <c r="K40" s="9">
        <v>10</v>
      </c>
      <c r="L40" s="10">
        <f>'15-06'!$K40+('15-06'!$J40/90)</f>
        <v>18.5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1918</v>
      </c>
      <c r="J41" s="8">
        <v>-800</v>
      </c>
      <c r="K41" s="9">
        <v>200</v>
      </c>
      <c r="L41" s="10">
        <f>'15-06'!$K41+('15-06'!$J41/90)</f>
        <v>191.11111111111111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229</v>
      </c>
      <c r="J42" s="8">
        <v>-20</v>
      </c>
      <c r="K42" s="9">
        <v>-5</v>
      </c>
      <c r="L42" s="10">
        <f>'15-06'!$K42+('15-06'!$J42/90)</f>
        <v>-5.2222222222222223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16</v>
      </c>
      <c r="J43" s="8"/>
      <c r="K43" s="9">
        <v>50</v>
      </c>
      <c r="L43" s="10">
        <f>'15-06'!$K43+('15-06'!$J43/90)</f>
        <v>50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1185</v>
      </c>
      <c r="J44" s="8"/>
      <c r="K44" s="9">
        <v>10</v>
      </c>
      <c r="L44" s="10">
        <f>'15-06'!$K44+('15-06'!$J44/90)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700</v>
      </c>
      <c r="K45" s="9">
        <v>100</v>
      </c>
      <c r="L45" s="10">
        <f>'15-06'!$K45+('15-06'!$J45/90)</f>
        <v>107.77777777777777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43" t="s">
        <v>40</v>
      </c>
      <c r="I46" s="40" t="s">
        <v>95</v>
      </c>
      <c r="J46" s="8">
        <v>-700</v>
      </c>
      <c r="K46" s="9">
        <v>-100</v>
      </c>
      <c r="L46" s="10">
        <f>'15-06'!$K46+('15-06'!$J46/90)</f>
        <v>-107.77777777777777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70" t="s">
        <v>834</v>
      </c>
      <c r="H47" s="7" t="s">
        <v>6</v>
      </c>
      <c r="I47" s="2"/>
      <c r="J47" s="8">
        <v>-450</v>
      </c>
      <c r="K47" s="9">
        <v>20</v>
      </c>
      <c r="L47" s="10">
        <f>'15-06'!$K47+('15-06'!$J47/90)</f>
        <v>15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70" t="s">
        <v>834</v>
      </c>
      <c r="H48" s="7" t="s">
        <v>6</v>
      </c>
      <c r="I48" s="40" t="s">
        <v>159</v>
      </c>
      <c r="J48" s="8">
        <v>-560</v>
      </c>
      <c r="K48" s="9">
        <v>10</v>
      </c>
      <c r="L48" s="10">
        <f>'15-06'!$K48+('15-06'!$J48/90)</f>
        <v>3.7777777777777777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70" t="s">
        <v>834</v>
      </c>
      <c r="H49" s="7" t="s">
        <v>6</v>
      </c>
      <c r="I49" s="2"/>
      <c r="J49" s="8"/>
      <c r="K49" s="9">
        <v>90</v>
      </c>
      <c r="L49" s="10">
        <f>'15-06'!$K49+('15-06'!$J49/90)</f>
        <v>90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70" t="s">
        <v>834</v>
      </c>
      <c r="H50" s="7" t="s">
        <v>6</v>
      </c>
      <c r="I50" s="2"/>
      <c r="J50" s="8">
        <v>-180</v>
      </c>
      <c r="K50" s="9">
        <v>140</v>
      </c>
      <c r="L50" s="10">
        <f>'15-06'!$K50+('15-06'!$J50/90)</f>
        <v>138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70" t="s">
        <v>834</v>
      </c>
      <c r="H51" s="7" t="s">
        <v>6</v>
      </c>
      <c r="I51" s="2"/>
      <c r="J51" s="8"/>
      <c r="K51" s="9">
        <v>11</v>
      </c>
      <c r="L51" s="10">
        <f>'15-06'!$K51+('15-06'!$J51/90)</f>
        <v>11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90</v>
      </c>
      <c r="K52" s="9"/>
      <c r="L52" s="10">
        <f>'15-06'!$K52+('15-06'!$J52/90)</f>
        <v>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1919</v>
      </c>
      <c r="J53" s="8">
        <v>-700</v>
      </c>
      <c r="K53" s="9">
        <v>80</v>
      </c>
      <c r="L53" s="10">
        <f>'15-06'!$K53+('15-06'!$J53/90)</f>
        <v>72.222222222222229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-450</v>
      </c>
      <c r="K54" s="9">
        <v>30</v>
      </c>
      <c r="L54" s="10">
        <f>'15-06'!$K54+('15-06'!$J54/90)</f>
        <v>25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-450</v>
      </c>
      <c r="K55" s="9">
        <v>40</v>
      </c>
      <c r="L55" s="10">
        <f>'15-06'!$K55+('15-06'!$J55/90)</f>
        <v>35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-180</v>
      </c>
      <c r="K56" s="9">
        <v>30</v>
      </c>
      <c r="L56" s="10">
        <f>'15-06'!$K56+('15-06'!$J56/90)</f>
        <v>28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630</v>
      </c>
      <c r="K57" s="9"/>
      <c r="L57" s="10">
        <f>'15-06'!$K57+('15-06'!$J57/90)</f>
        <v>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70</v>
      </c>
      <c r="K58" s="9"/>
      <c r="L58" s="10">
        <f>'15-06'!$K58+('15-06'!$J58/90)</f>
        <v>0.77777777777777779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40" t="s">
        <v>1920</v>
      </c>
      <c r="J59" s="8"/>
      <c r="K59" s="9">
        <v>-10</v>
      </c>
      <c r="L59" s="10">
        <f>'15-06'!$K59+('15-06'!$J59/90)</f>
        <v>-10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-360</v>
      </c>
      <c r="K60" s="9">
        <v>10</v>
      </c>
      <c r="L60" s="10">
        <f>'15-06'!$K60+('15-06'!$J60/90)</f>
        <v>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57</v>
      </c>
      <c r="J61" s="8">
        <v>2000</v>
      </c>
      <c r="K61" s="9"/>
      <c r="L61" s="10">
        <f>'15-06'!$K61+('15-06'!$J61/90)</f>
        <v>22.222222222222221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648</v>
      </c>
      <c r="J62" s="8">
        <v>-2000</v>
      </c>
      <c r="K62" s="9"/>
      <c r="L62" s="10">
        <f>'15-06'!$K62+('15-06'!$J62/90)</f>
        <v>-22.222222222222221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1921</v>
      </c>
      <c r="J63" s="8">
        <v>250</v>
      </c>
      <c r="K63" s="9"/>
      <c r="L63" s="10">
        <f>'15-06'!$K63+('15-06'!$J63/90)</f>
        <v>2.7777777777777777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8">
        <v>-250</v>
      </c>
      <c r="K64" s="9"/>
      <c r="L64" s="10">
        <f>'15-06'!$K64+('15-06'!$J64/90)</f>
        <v>-2.7777777777777777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330</v>
      </c>
      <c r="K65" s="36"/>
      <c r="L65" s="37">
        <f>'15-06'!$K65+('15-06'!$J65/90)</f>
        <v>3.6666666666666665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827</v>
      </c>
      <c r="J66" s="38"/>
      <c r="K66" s="39">
        <v>70</v>
      </c>
      <c r="L66" s="37">
        <f>'15-06'!$K66+('15-06'!$J66/90)</f>
        <v>70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-50</v>
      </c>
      <c r="K67" s="36"/>
      <c r="L67" s="37">
        <f>'15-06'!$K67+('15-06'!$J67/90)</f>
        <v>-0.55555555555555558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750</v>
      </c>
      <c r="J68" s="38"/>
      <c r="K68" s="39">
        <v>200</v>
      </c>
      <c r="L68" s="37">
        <f>'15-06'!$K68+('15-06'!$J68/90)</f>
        <v>200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957</v>
      </c>
      <c r="J69" s="35">
        <v>1700</v>
      </c>
      <c r="K69" s="36"/>
      <c r="L69" s="37">
        <f>'15-06'!$K69+('15-06'!$J69/90)</f>
        <v>18.888888888888889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200</v>
      </c>
      <c r="K70" s="36"/>
      <c r="L70" s="37">
        <f>'15-06'!$K70+('15-06'!$J70/90)</f>
        <v>2.2222222222222223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-540</v>
      </c>
      <c r="K71" s="9">
        <v>20</v>
      </c>
      <c r="L71" s="10">
        <f>'15-06'!$K71+('15-06'!$J71/90)</f>
        <v>14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-180</v>
      </c>
      <c r="K72" s="9">
        <v>20</v>
      </c>
      <c r="L72" s="10">
        <f>'15-06'!$K72+('15-06'!$J72/90)</f>
        <v>18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180</v>
      </c>
      <c r="K73" s="9">
        <v>140</v>
      </c>
      <c r="L73" s="10">
        <f>'15-06'!$K73+('15-06'!$J73/90)</f>
        <v>142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130</v>
      </c>
      <c r="L74" s="10">
        <f>'15-06'!$K74+('15-06'!$J74/90)</f>
        <v>130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953</v>
      </c>
      <c r="J75" s="8">
        <v>-900</v>
      </c>
      <c r="K75" s="9">
        <v>10</v>
      </c>
      <c r="L75" s="10">
        <f>'15-06'!$K75+('15-06'!$J75/90)</f>
        <v>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 t="s">
        <v>834</v>
      </c>
      <c r="H76" s="7" t="s">
        <v>6</v>
      </c>
      <c r="I76" s="40"/>
      <c r="J76" s="8">
        <v>200</v>
      </c>
      <c r="K76" s="9"/>
      <c r="L76" s="10">
        <f>'15-06'!$K76+('15-06'!$J76/90)</f>
        <v>2.2222222222222223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 t="s">
        <v>834</v>
      </c>
      <c r="H77" s="7" t="s">
        <v>6</v>
      </c>
      <c r="I77" s="40"/>
      <c r="J77" s="8"/>
      <c r="K77" s="9">
        <v>90</v>
      </c>
      <c r="L77" s="10">
        <f>'15-06'!$K77+('15-06'!$J77/90)</f>
        <v>90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 t="s">
        <v>834</v>
      </c>
      <c r="H78" s="7" t="s">
        <v>6</v>
      </c>
      <c r="I78" s="2"/>
      <c r="J78" s="8">
        <v>-800</v>
      </c>
      <c r="K78" s="9"/>
      <c r="L78" s="10">
        <f>'15-06'!$K78+('15-06'!$J78/90)</f>
        <v>-8.8888888888888893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 t="s">
        <v>834</v>
      </c>
      <c r="H79" s="7" t="s">
        <v>6</v>
      </c>
      <c r="I79" s="40"/>
      <c r="J79" s="8">
        <v>-120</v>
      </c>
      <c r="K79" s="9"/>
      <c r="L79" s="10">
        <f>'15-06'!$K79+('15-06'!$J79/90)</f>
        <v>-1.3333333333333333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 t="s">
        <v>834</v>
      </c>
      <c r="H80" s="7" t="s">
        <v>6</v>
      </c>
      <c r="I80" s="2"/>
      <c r="J80" s="8">
        <v>90</v>
      </c>
      <c r="K80" s="9"/>
      <c r="L80" s="10">
        <f>'15-06'!$K80+('15-06'!$J80/90)</f>
        <v>1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 t="s">
        <v>834</v>
      </c>
      <c r="H81" s="7" t="s">
        <v>6</v>
      </c>
      <c r="I81" s="2"/>
      <c r="J81" s="8"/>
      <c r="K81" s="9">
        <v>10</v>
      </c>
      <c r="L81" s="10">
        <f>'15-06'!$K81+('15-06'!$J81/90)</f>
        <v>10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 t="s">
        <v>834</v>
      </c>
      <c r="H82" s="7" t="s">
        <v>6</v>
      </c>
      <c r="I82" s="2"/>
      <c r="J82" s="8"/>
      <c r="K82" s="9">
        <v>-2500</v>
      </c>
      <c r="L82" s="10">
        <f>'15-06'!$K82+('15-06'!$J82/90)</f>
        <v>-2500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 t="s">
        <v>834</v>
      </c>
      <c r="H83" s="7" t="s">
        <v>6</v>
      </c>
      <c r="I83" s="2"/>
      <c r="J83" s="8"/>
      <c r="K83" s="9">
        <v>5</v>
      </c>
      <c r="L83" s="10">
        <f>'15-06'!$K83+('15-06'!$J83/90)</f>
        <v>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 t="s">
        <v>834</v>
      </c>
      <c r="H84" s="7" t="s">
        <v>6</v>
      </c>
      <c r="I84" s="2"/>
      <c r="J84" s="8">
        <v>800</v>
      </c>
      <c r="K84" s="9"/>
      <c r="L84" s="10">
        <f>'15-06'!$K84+('15-06'!$J84/90)</f>
        <v>8.8888888888888893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 t="s">
        <v>834</v>
      </c>
      <c r="H85" s="7" t="s">
        <v>6</v>
      </c>
      <c r="I85" s="2"/>
      <c r="J85" s="8">
        <v>250</v>
      </c>
      <c r="K85" s="9"/>
      <c r="L85" s="10">
        <f>'15-06'!$K85+('15-06'!$J85/90)</f>
        <v>2.7777777777777777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 t="s">
        <v>834</v>
      </c>
      <c r="H86" s="7" t="s">
        <v>6</v>
      </c>
      <c r="I86" s="2"/>
      <c r="J86" s="8"/>
      <c r="K86" s="9">
        <v>5</v>
      </c>
      <c r="L86" s="10">
        <f>'15-06'!$K86+('15-06'!$J86/90)</f>
        <v>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 t="s">
        <v>834</v>
      </c>
      <c r="H87" s="7" t="s">
        <v>6</v>
      </c>
      <c r="I87" s="2"/>
      <c r="J87" s="8"/>
      <c r="K87" s="9">
        <v>25</v>
      </c>
      <c r="L87" s="10">
        <f>'15-06'!$K87+('15-06'!$J87/90)</f>
        <v>25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 t="s">
        <v>834</v>
      </c>
      <c r="H88" s="7" t="s">
        <v>6</v>
      </c>
      <c r="I88" s="2"/>
      <c r="J88" s="8"/>
      <c r="K88" s="9">
        <v>5</v>
      </c>
      <c r="L88" s="10">
        <f>'15-06'!$K88+('15-06'!$J88/90)</f>
        <v>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 t="s">
        <v>834</v>
      </c>
      <c r="H89" s="7" t="s">
        <v>6</v>
      </c>
      <c r="I89" s="2"/>
      <c r="J89" s="8">
        <v>-250</v>
      </c>
      <c r="K89" s="9"/>
      <c r="L89" s="10">
        <f>'15-06'!$K89+('15-06'!$J89/90)</f>
        <v>-2.7777777777777777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 t="s">
        <v>834</v>
      </c>
      <c r="H90" s="7" t="s">
        <v>6</v>
      </c>
      <c r="I90" s="2"/>
      <c r="J90" s="8"/>
      <c r="K90" s="9">
        <v>30</v>
      </c>
      <c r="L90" s="10">
        <f>'15-06'!$K90+('15-06'!$J90/90)</f>
        <v>30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 t="s">
        <v>834</v>
      </c>
      <c r="H91" s="7" t="s">
        <v>6</v>
      </c>
      <c r="I91" s="2"/>
      <c r="J91" s="8">
        <v>-270</v>
      </c>
      <c r="K91" s="9">
        <v>10</v>
      </c>
      <c r="L91" s="10">
        <f>'15-06'!$K91+('15-06'!$J91/90)</f>
        <v>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 t="s">
        <v>834</v>
      </c>
      <c r="H92" s="7" t="s">
        <v>6</v>
      </c>
      <c r="I92" s="2"/>
      <c r="J92" s="8">
        <v>-270</v>
      </c>
      <c r="K92" s="9">
        <v>30</v>
      </c>
      <c r="L92" s="10">
        <f>'15-06'!$K92+('15-06'!$J92/90)</f>
        <v>27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 t="s">
        <v>834</v>
      </c>
      <c r="H93" s="7" t="s">
        <v>6</v>
      </c>
      <c r="I93" s="2"/>
      <c r="J93" s="8">
        <v>180</v>
      </c>
      <c r="K93" s="9"/>
      <c r="L93" s="10">
        <f>'15-06'!$K93+('15-06'!$J93/90)</f>
        <v>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 t="s">
        <v>834</v>
      </c>
      <c r="H94" s="7" t="s">
        <v>6</v>
      </c>
      <c r="I94" s="2"/>
      <c r="J94" s="8">
        <v>-270</v>
      </c>
      <c r="K94" s="9">
        <v>20</v>
      </c>
      <c r="L94" s="10">
        <f>'15-06'!$K94+('15-06'!$J94/90)</f>
        <v>17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 t="s">
        <v>834</v>
      </c>
      <c r="H95" s="7" t="s">
        <v>6</v>
      </c>
      <c r="I95" s="2"/>
      <c r="J95" s="8">
        <v>100</v>
      </c>
      <c r="K95" s="9"/>
      <c r="L95" s="10">
        <f>'15-06'!$K95+('15-06'!$J95/90)</f>
        <v>1.1111111111111112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 t="s">
        <v>834</v>
      </c>
      <c r="H96" s="7" t="s">
        <v>6</v>
      </c>
      <c r="I96" s="2"/>
      <c r="J96" s="8"/>
      <c r="K96" s="9">
        <v>30</v>
      </c>
      <c r="L96" s="10">
        <f>'15-06'!$K96+('15-06'!$J96/90)</f>
        <v>30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 t="s">
        <v>834</v>
      </c>
      <c r="H97" s="7" t="s">
        <v>6</v>
      </c>
      <c r="I97" s="2"/>
      <c r="J97" s="8">
        <v>70</v>
      </c>
      <c r="K97" s="9"/>
      <c r="L97" s="10">
        <f>'15-06'!$K97+('15-06'!$J97/90)</f>
        <v>0.77777777777777779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 t="s">
        <v>834</v>
      </c>
      <c r="H98" s="7" t="s">
        <v>6</v>
      </c>
      <c r="I98" s="2"/>
      <c r="J98" s="8"/>
      <c r="K98" s="9">
        <v>15</v>
      </c>
      <c r="L98" s="10">
        <f>'15-06'!$K98+('15-06'!$J98/90)</f>
        <v>15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 t="s">
        <v>834</v>
      </c>
      <c r="H99" s="7" t="s">
        <v>6</v>
      </c>
      <c r="I99" s="2"/>
      <c r="J99" s="8">
        <v>135</v>
      </c>
      <c r="K99" s="9"/>
      <c r="L99" s="10">
        <f>'15-06'!$K99+('15-06'!$J99/90)</f>
        <v>1.5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 t="s">
        <v>834</v>
      </c>
      <c r="H100" s="7" t="s">
        <v>6</v>
      </c>
      <c r="I100" s="2"/>
      <c r="J100" s="8">
        <v>500</v>
      </c>
      <c r="K100" s="9"/>
      <c r="L100" s="10">
        <f>'15-06'!$K100+('15-06'!$J100/90)</f>
        <v>5.5555555555555554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 t="s">
        <v>834</v>
      </c>
      <c r="H101" s="7" t="s">
        <v>6</v>
      </c>
      <c r="I101" s="2"/>
      <c r="J101" s="8">
        <v>60</v>
      </c>
      <c r="K101" s="9"/>
      <c r="L101" s="10">
        <f>'15-06'!$K101+('15-06'!$J101/90)</f>
        <v>0.66666666666666663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 t="s">
        <v>834</v>
      </c>
      <c r="H102" s="7" t="s">
        <v>6</v>
      </c>
      <c r="I102" s="2"/>
      <c r="J102" s="8"/>
      <c r="K102" s="9">
        <v>65</v>
      </c>
      <c r="L102" s="10">
        <f>'15-06'!$K102+('15-06'!$J102/90)</f>
        <v>65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 t="s">
        <v>834</v>
      </c>
      <c r="H103" s="7" t="s">
        <v>6</v>
      </c>
      <c r="I103" s="2"/>
      <c r="J103" s="8"/>
      <c r="K103" s="9">
        <v>30</v>
      </c>
      <c r="L103" s="10">
        <f>'15-06'!$K103+('15-06'!$J103/90)</f>
        <v>30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 t="s">
        <v>834</v>
      </c>
      <c r="H104" s="7" t="s">
        <v>6</v>
      </c>
      <c r="I104" s="2"/>
      <c r="J104" s="8">
        <v>450</v>
      </c>
      <c r="K104" s="9"/>
      <c r="L104" s="10">
        <f>'15-06'!$K104+('15-06'!$J104/90)</f>
        <v>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 t="s">
        <v>834</v>
      </c>
      <c r="H105" s="7" t="s">
        <v>6</v>
      </c>
      <c r="I105" s="2"/>
      <c r="J105" s="8">
        <v>540</v>
      </c>
      <c r="K105" s="9"/>
      <c r="L105" s="10">
        <f>'15-06'!$K105+('15-06'!$J105/90)</f>
        <v>6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 t="s">
        <v>834</v>
      </c>
      <c r="H106" s="7" t="s">
        <v>6</v>
      </c>
      <c r="I106" s="2"/>
      <c r="J106" s="8">
        <v>-500</v>
      </c>
      <c r="K106" s="9">
        <v>10</v>
      </c>
      <c r="L106" s="10">
        <f>'15-06'!$K106+('15-06'!$J106/90)</f>
        <v>4.4444444444444446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 t="s">
        <v>834</v>
      </c>
      <c r="H107" s="7" t="s">
        <v>6</v>
      </c>
      <c r="I107" s="2"/>
      <c r="J107" s="8">
        <v>650</v>
      </c>
      <c r="K107" s="9"/>
      <c r="L107" s="10">
        <f>'15-06'!$K107+('15-06'!$J107/90)</f>
        <v>7.2222222222222223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 t="s">
        <v>834</v>
      </c>
      <c r="H108" s="7" t="s">
        <v>6</v>
      </c>
      <c r="I108" s="2"/>
      <c r="J108" s="8">
        <v>100</v>
      </c>
      <c r="K108" s="9"/>
      <c r="L108" s="10">
        <f>'15-06'!$K108+('15-06'!$J108/90)</f>
        <v>1.1111111111111112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 t="s">
        <v>834</v>
      </c>
      <c r="H109" s="7" t="s">
        <v>6</v>
      </c>
      <c r="I109" s="2"/>
      <c r="J109" s="8"/>
      <c r="K109" s="9">
        <v>35</v>
      </c>
      <c r="L109" s="10">
        <f>'15-06'!$K109+('15-06'!$J109/90)</f>
        <v>35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 t="s">
        <v>834</v>
      </c>
      <c r="H110" s="7" t="s">
        <v>6</v>
      </c>
      <c r="I110" s="2"/>
      <c r="J110" s="8"/>
      <c r="K110" s="9">
        <v>40</v>
      </c>
      <c r="L110" s="10">
        <f>'15-06'!$K110+('15-06'!$J110/90)</f>
        <v>40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 t="s">
        <v>834</v>
      </c>
      <c r="H111" s="7" t="s">
        <v>6</v>
      </c>
      <c r="I111" s="2"/>
      <c r="J111" s="8"/>
      <c r="K111" s="9">
        <v>5</v>
      </c>
      <c r="L111" s="10">
        <f>'15-06'!$K111+('15-06'!$J111/90)</f>
        <v>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 t="s">
        <v>834</v>
      </c>
      <c r="H112" s="7" t="s">
        <v>6</v>
      </c>
      <c r="I112" s="2"/>
      <c r="J112" s="8">
        <v>-100</v>
      </c>
      <c r="K112" s="9">
        <v>10</v>
      </c>
      <c r="L112" s="10">
        <f>'15-06'!$K112+('15-06'!$J112/90)</f>
        <v>8.8888888888888893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 t="s">
        <v>834</v>
      </c>
      <c r="H113" s="7" t="s">
        <v>6</v>
      </c>
      <c r="I113" s="2"/>
      <c r="J113" s="8">
        <v>130</v>
      </c>
      <c r="K113" s="9"/>
      <c r="L113" s="10">
        <f>'15-06'!$K113+('15-06'!$J113/90)</f>
        <v>1.4444444444444444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 t="s">
        <v>834</v>
      </c>
      <c r="H114" s="7" t="s">
        <v>6</v>
      </c>
      <c r="I114" s="2"/>
      <c r="J114" s="8">
        <v>340</v>
      </c>
      <c r="K114" s="9">
        <v>30</v>
      </c>
      <c r="L114" s="10">
        <f>'15-06'!$K114+('15-06'!$J114/90)</f>
        <v>33.777777777777779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 t="s">
        <v>834</v>
      </c>
      <c r="H115" s="7" t="s">
        <v>6</v>
      </c>
      <c r="I115" s="2"/>
      <c r="J115" s="8"/>
      <c r="K115" s="9">
        <v>185</v>
      </c>
      <c r="L115" s="10">
        <f>'15-06'!$K115+('15-06'!$J115/90)</f>
        <v>185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 t="s">
        <v>834</v>
      </c>
      <c r="H116" s="7" t="s">
        <v>6</v>
      </c>
      <c r="I116" s="2"/>
      <c r="J116" s="8"/>
      <c r="K116" s="9">
        <v>85</v>
      </c>
      <c r="L116" s="10">
        <f>'15-06'!$K116+('15-06'!$J116/90)</f>
        <v>85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 t="s">
        <v>834</v>
      </c>
      <c r="H117" s="7" t="s">
        <v>6</v>
      </c>
      <c r="I117" s="2"/>
      <c r="J117" s="8">
        <v>300</v>
      </c>
      <c r="K117" s="9"/>
      <c r="L117" s="10">
        <f>'15-06'!$K117+('15-06'!$J117/90)</f>
        <v>3.3333333333333335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 t="s">
        <v>834</v>
      </c>
      <c r="H118" s="7" t="s">
        <v>6</v>
      </c>
      <c r="I118" s="2"/>
      <c r="J118" s="8">
        <v>-225</v>
      </c>
      <c r="K118" s="9">
        <v>40</v>
      </c>
      <c r="L118" s="10">
        <f>'15-06'!$K118+('15-06'!$J118/90)</f>
        <v>37.5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 t="s">
        <v>834</v>
      </c>
      <c r="H119" s="7" t="s">
        <v>6</v>
      </c>
      <c r="I119" s="2"/>
      <c r="J119" s="8">
        <v>70</v>
      </c>
      <c r="K119" s="9">
        <v>10</v>
      </c>
      <c r="L119" s="10">
        <f>'15-06'!$K119+('15-06'!$J119/90)</f>
        <v>10.777777777777779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 t="s">
        <v>834</v>
      </c>
      <c r="H120" s="7" t="s">
        <v>6</v>
      </c>
      <c r="I120" s="2"/>
      <c r="J120" s="8"/>
      <c r="K120" s="9">
        <v>35</v>
      </c>
      <c r="L120" s="10">
        <f>'15-06'!$K120+('15-06'!$J120/90)</f>
        <v>35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 t="s">
        <v>834</v>
      </c>
      <c r="H121" s="7" t="s">
        <v>6</v>
      </c>
      <c r="I121" s="2"/>
      <c r="J121" s="8">
        <v>300</v>
      </c>
      <c r="K121" s="9"/>
      <c r="L121" s="10">
        <f>'15-06'!$K121+('15-06'!$J121/90)</f>
        <v>3.3333333333333335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 t="s">
        <v>834</v>
      </c>
      <c r="H122" s="7" t="s">
        <v>6</v>
      </c>
      <c r="I122" s="2"/>
      <c r="J122" s="8">
        <v>-200</v>
      </c>
      <c r="K122" s="9">
        <v>10</v>
      </c>
      <c r="L122" s="10">
        <f>'15-06'!$K122+('15-06'!$J122/90)</f>
        <v>7.7777777777777777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 t="s">
        <v>834</v>
      </c>
      <c r="H123" s="7" t="s">
        <v>6</v>
      </c>
      <c r="I123" s="2"/>
      <c r="J123" s="8">
        <v>-60</v>
      </c>
      <c r="K123" s="9">
        <v>20</v>
      </c>
      <c r="L123" s="10">
        <f>'15-06'!$K123+('15-06'!$J123/90)</f>
        <v>19.333333333333332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 t="s">
        <v>834</v>
      </c>
      <c r="H124" s="7" t="s">
        <v>6</v>
      </c>
      <c r="I124" s="2"/>
      <c r="J124" s="8">
        <v>-100</v>
      </c>
      <c r="K124" s="9">
        <v>65</v>
      </c>
      <c r="L124" s="10">
        <f>'15-06'!$K124+('15-06'!$J124/90)</f>
        <v>63.888888888888886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 t="s">
        <v>834</v>
      </c>
      <c r="H125" s="7" t="s">
        <v>6</v>
      </c>
      <c r="I125" s="2"/>
      <c r="J125" s="8">
        <v>220</v>
      </c>
      <c r="K125" s="9"/>
      <c r="L125" s="10">
        <f>'15-06'!$K125+('15-06'!$J125/90)</f>
        <v>2.4444444444444446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67"/>
      <c r="D126" s="68"/>
      <c r="E126" s="9"/>
      <c r="F126" s="9"/>
      <c r="G126" s="9" t="s">
        <v>834</v>
      </c>
      <c r="H126" s="7" t="s">
        <v>6</v>
      </c>
      <c r="I126" s="2"/>
      <c r="J126" s="8">
        <v>90</v>
      </c>
      <c r="K126" s="9">
        <v>5</v>
      </c>
      <c r="L126" s="10">
        <f>'15-06'!$K126+('15-06'!$J126/90)</f>
        <v>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 t="s">
        <v>834</v>
      </c>
      <c r="H127" s="7" t="s">
        <v>6</v>
      </c>
      <c r="I127" s="2"/>
      <c r="J127" s="8">
        <v>-400</v>
      </c>
      <c r="K127" s="9">
        <v>10</v>
      </c>
      <c r="L127" s="10">
        <f>'15-06'!$K127+('15-06'!$J127/90)</f>
        <v>5.5555555555555554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 t="s">
        <v>834</v>
      </c>
      <c r="H128" s="7" t="s">
        <v>6</v>
      </c>
      <c r="I128" s="2"/>
      <c r="J128" s="8"/>
      <c r="K128" s="9">
        <v>5</v>
      </c>
      <c r="L128" s="10">
        <f>'15-06'!$K128+('15-06'!$J128/90)</f>
        <v>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56</v>
      </c>
      <c r="J129" s="8">
        <v>-260</v>
      </c>
      <c r="K129" s="9">
        <v>109</v>
      </c>
      <c r="L129" s="10">
        <f>'15-06'!$K129+('15-06'!$J129/90)</f>
        <v>106.11111111111111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67"/>
      <c r="D130" s="68"/>
      <c r="E130" s="9"/>
      <c r="F130" s="9"/>
      <c r="G130" s="9"/>
      <c r="H130" s="7" t="s">
        <v>6</v>
      </c>
      <c r="I130" s="2"/>
      <c r="J130" s="8"/>
      <c r="K130" s="9"/>
      <c r="L130" s="10">
        <f>'15-06'!$K130+('15-06'!$J130/90)</f>
        <v>0</v>
      </c>
      <c r="M130" s="3"/>
      <c r="N130" s="9" t="s">
        <v>118</v>
      </c>
      <c r="O130" s="9"/>
      <c r="P130" s="6">
        <v>2710</v>
      </c>
      <c r="Q130" s="9"/>
      <c r="R130" s="9"/>
      <c r="S130" s="17">
        <v>4275</v>
      </c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-200</v>
      </c>
      <c r="K131" s="9">
        <v>170</v>
      </c>
      <c r="L131" s="10">
        <f>'15-06'!$K131+('15-06'!$J131/90)</f>
        <v>167.77777777777777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500</v>
      </c>
      <c r="K132" s="9"/>
      <c r="L132" s="10">
        <f>'15-06'!$K132+('15-06'!$J132/90)</f>
        <v>5.5555555555555554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-50</v>
      </c>
      <c r="K133" s="9"/>
      <c r="L133" s="10">
        <f>'15-06'!$K133+('15-06'!$J133/90)</f>
        <v>-0.55555555555555558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95</v>
      </c>
      <c r="J134" s="8"/>
      <c r="K134" s="9">
        <v>24</v>
      </c>
      <c r="L134" s="10">
        <f>'15-06'!$K134+('15-06'!$J134/90)</f>
        <v>24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95</v>
      </c>
      <c r="J135" s="8"/>
      <c r="K135" s="9">
        <v>-24</v>
      </c>
      <c r="L135" s="10">
        <f>'15-06'!$K135+('15-06'!$J135/90)</f>
        <v>-24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350</v>
      </c>
      <c r="K136" s="9"/>
      <c r="L136" s="10">
        <f>'15-06'!$K136+('15-06'!$J136/90)</f>
        <v>3.8888888888888888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1922</v>
      </c>
      <c r="J137" s="8">
        <v>200</v>
      </c>
      <c r="K137" s="9"/>
      <c r="L137" s="10">
        <f>'15-06'!$K137+('15-06'!$J137/90)</f>
        <v>2.2222222222222223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229</v>
      </c>
      <c r="J138" s="8">
        <v>-100</v>
      </c>
      <c r="K138" s="9"/>
      <c r="L138" s="10">
        <f>'15-06'!$K138+('15-06'!$J138/90)</f>
        <v>-1.1111111111111112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>
        <v>115</v>
      </c>
      <c r="L139" s="10">
        <f>'15-06'!$K139+('15-06'!$J139/90)</f>
        <v>115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1260</v>
      </c>
      <c r="K140" s="9"/>
      <c r="L140" s="10">
        <f>'15-06'!$K140+('15-06'!$J140/90)</f>
        <v>14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100</v>
      </c>
      <c r="K141" s="9">
        <v>50</v>
      </c>
      <c r="L141" s="10">
        <f>'15-06'!$K141+('15-06'!$J141/90)</f>
        <v>51.111111111111114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28</v>
      </c>
      <c r="I142" s="2" t="s">
        <v>1021</v>
      </c>
      <c r="J142" s="8">
        <v>-120</v>
      </c>
      <c r="K142" s="9"/>
      <c r="L142" s="10">
        <f>'15-06'!$K142+('15-06'!$J142/90)</f>
        <v>-1.3333333333333333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754</v>
      </c>
      <c r="J143" s="8">
        <v>-180</v>
      </c>
      <c r="K143" s="9">
        <v>30</v>
      </c>
      <c r="L143" s="10">
        <f>'15-06'!$K143+('15-06'!$J143/90)</f>
        <v>28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-225</v>
      </c>
      <c r="K144" s="9">
        <v>5</v>
      </c>
      <c r="L144" s="10">
        <f>'15-06'!$K144+('15-06'!$J144/90)</f>
        <v>2.5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1796</v>
      </c>
      <c r="I145" s="40" t="s">
        <v>948</v>
      </c>
      <c r="J145" s="8"/>
      <c r="K145" s="9">
        <v>300</v>
      </c>
      <c r="L145" s="10">
        <f>'15-06'!$K145+('15-06'!$J145/90)</f>
        <v>300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28</v>
      </c>
      <c r="I146" s="2" t="s">
        <v>437</v>
      </c>
      <c r="J146" s="8">
        <v>-300</v>
      </c>
      <c r="K146" s="9"/>
      <c r="L146" s="10">
        <f>'15-06'!$K146+('15-06'!$J146/90)</f>
        <v>-3.3333333333333335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 t="s">
        <v>95</v>
      </c>
      <c r="J147" s="8"/>
      <c r="K147" s="9">
        <v>50</v>
      </c>
      <c r="L147" s="10">
        <f>'15-06'!$K147+('15-06'!$J147/90)</f>
        <v>50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95</v>
      </c>
      <c r="J148" s="8"/>
      <c r="K148" s="9">
        <v>-50</v>
      </c>
      <c r="L148" s="10">
        <f>'15-06'!$K148+('15-06'!$J148/90)</f>
        <v>-50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50</v>
      </c>
      <c r="K149" s="9">
        <v>10</v>
      </c>
      <c r="L149" s="10">
        <f>'15-06'!$K149+('15-06'!$J149/90)</f>
        <v>10.555555555555555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 t="s">
        <v>209</v>
      </c>
      <c r="J150" s="8">
        <v>200</v>
      </c>
      <c r="K150" s="9"/>
      <c r="L150" s="10">
        <f>'15-06'!$K150+('15-06'!$J150/90)</f>
        <v>2.2222222222222223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450</v>
      </c>
      <c r="K151" s="9">
        <v>10</v>
      </c>
      <c r="L151" s="10">
        <f>'15-06'!$K151+('15-06'!$J151/90)</f>
        <v>15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-650</v>
      </c>
      <c r="K152" s="9">
        <v>10</v>
      </c>
      <c r="L152" s="10">
        <f>'15-06'!$K152+('15-06'!$J152/90)</f>
        <v>2.7777777777777777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 t="s">
        <v>171</v>
      </c>
      <c r="J153" s="8"/>
      <c r="K153" s="9">
        <v>140</v>
      </c>
      <c r="L153" s="10">
        <f>'15-06'!$K153+('15-06'!$J153/90)</f>
        <v>140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>
        <v>-100</v>
      </c>
      <c r="K154" s="9">
        <v>5</v>
      </c>
      <c r="L154" s="10">
        <f>'15-06'!$K154+('15-06'!$J154/90)</f>
        <v>3.8888888888888888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180</v>
      </c>
      <c r="K155" s="9"/>
      <c r="L155" s="10">
        <f>'15-06'!$K155+('15-06'!$J155/90)</f>
        <v>2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 t="s">
        <v>56</v>
      </c>
      <c r="J156" s="8">
        <v>300</v>
      </c>
      <c r="K156" s="9">
        <v>-70</v>
      </c>
      <c r="L156" s="10">
        <f>'15-06'!$K156+('15-06'!$J156/90)</f>
        <v>-66.666666666666671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 t="s">
        <v>78</v>
      </c>
      <c r="J157" s="8">
        <v>-50</v>
      </c>
      <c r="K157" s="9">
        <v>5</v>
      </c>
      <c r="L157" s="10">
        <f>'15-06'!$K157+('15-06'!$J157/90)</f>
        <v>4.4444444444444446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 t="s">
        <v>171</v>
      </c>
      <c r="J158" s="8"/>
      <c r="K158" s="9">
        <v>90</v>
      </c>
      <c r="L158" s="10">
        <f>'15-06'!$K158+('15-06'!$J158/90)</f>
        <v>90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>
        <v>-200</v>
      </c>
      <c r="K159" s="9">
        <v>10</v>
      </c>
      <c r="L159" s="10">
        <f>'15-06'!$K159+('15-06'!$J159/90)</f>
        <v>7.7777777777777777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40</v>
      </c>
      <c r="I160" s="2" t="s">
        <v>95</v>
      </c>
      <c r="J160" s="8"/>
      <c r="K160" s="9">
        <v>-1800</v>
      </c>
      <c r="L160" s="10">
        <f>'15-06'!$K160+('15-06'!$J160/90)</f>
        <v>-1800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 t="s">
        <v>1630</v>
      </c>
      <c r="J161" s="8">
        <v>-360</v>
      </c>
      <c r="K161" s="9">
        <v>30</v>
      </c>
      <c r="L161" s="10">
        <f>'15-06'!$K161+('15-06'!$J161/90)</f>
        <v>26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>
        <v>60</v>
      </c>
      <c r="K162" s="9"/>
      <c r="L162" s="10">
        <f>'15-06'!$K162+('15-06'!$J162/90)</f>
        <v>0.66666666666666663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 t="s">
        <v>123</v>
      </c>
      <c r="J163" s="8">
        <v>-450</v>
      </c>
      <c r="K163" s="9"/>
      <c r="L163" s="10">
        <f>'15-06'!$K163+('15-06'!$J163/90)</f>
        <v>-5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8">
        <v>180</v>
      </c>
      <c r="K164" s="9"/>
      <c r="L164" s="10">
        <f>'15-06'!$K164+('15-06'!$J164/90)</f>
        <v>2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8"/>
      <c r="K165" s="9">
        <v>305</v>
      </c>
      <c r="L165" s="10">
        <f>'15-06'!$K165+('15-06'!$J165/90)</f>
        <v>305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40</v>
      </c>
      <c r="I166" s="2"/>
      <c r="J166" s="8"/>
      <c r="K166" s="9">
        <v>-305</v>
      </c>
      <c r="L166" s="10">
        <f>'15-06'!$K166+('15-06'!$J166/90)</f>
        <v>-305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>
        <v>1080</v>
      </c>
      <c r="K167" s="9"/>
      <c r="L167" s="10">
        <f>'15-06'!$K167+('15-06'!$J167/90)</f>
        <v>12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/>
      <c r="K168" s="9"/>
      <c r="L168" s="10">
        <f>'15-06'!$K168+('15-06'!$J168/90)</f>
        <v>0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8"/>
      <c r="K169" s="9"/>
      <c r="L169" s="10">
        <f>'15-06'!$K169+('15-06'!$J169/90)</f>
        <v>0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/>
      <c r="K170" s="9"/>
      <c r="L170" s="10">
        <f>'15-06'!$K170+('15-06'!$J170/90)</f>
        <v>0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70" xr:uid="{6EABA891-D419-4205-87EE-2F2F15D8029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88A4-4558-41E2-B5C9-9CD3F20876D4}">
  <sheetPr codeName="Sheet67">
    <pageSetUpPr fitToPage="1"/>
  </sheetPr>
  <dimension ref="A1:Z144"/>
  <sheetViews>
    <sheetView rightToLeft="1" topLeftCell="A132" workbookViewId="0">
      <selection activeCell="A144" sqref="A14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300</v>
      </c>
      <c r="K1" s="3">
        <f t="shared" si="0"/>
        <v>360</v>
      </c>
      <c r="L1" s="3">
        <f t="shared" si="0"/>
        <v>363.33333333333337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1899</v>
      </c>
      <c r="J3" s="8"/>
      <c r="K3" s="9">
        <v>40</v>
      </c>
      <c r="L3" s="10">
        <f t="shared" ref="L3:L18" si="1">K3+(J3/90)</f>
        <v>40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395</v>
      </c>
      <c r="J4" s="8">
        <v>-100</v>
      </c>
      <c r="K4" s="9">
        <v>25</v>
      </c>
      <c r="L4" s="10">
        <f t="shared" si="1"/>
        <v>23.888888888888889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751</v>
      </c>
      <c r="J5" s="8"/>
      <c r="K5" s="9">
        <v>45</v>
      </c>
      <c r="L5" s="10">
        <f t="shared" si="1"/>
        <v>45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90</v>
      </c>
      <c r="L6" s="10">
        <f t="shared" si="1"/>
        <v>90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553</v>
      </c>
      <c r="J7" s="8"/>
      <c r="K7" s="9">
        <v>100</v>
      </c>
      <c r="L7" s="10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1246</v>
      </c>
      <c r="J8" s="8">
        <v>180</v>
      </c>
      <c r="K8" s="9"/>
      <c r="L8" s="10">
        <f t="shared" si="1"/>
        <v>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540</v>
      </c>
      <c r="K9" s="9"/>
      <c r="L9" s="10">
        <f t="shared" si="1"/>
        <v>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350</v>
      </c>
      <c r="K10" s="9"/>
      <c r="L10" s="10">
        <f t="shared" si="1"/>
        <v>3.8888888888888888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95</v>
      </c>
      <c r="J11" s="8"/>
      <c r="K11" s="9">
        <v>543</v>
      </c>
      <c r="L11" s="10">
        <f t="shared" si="1"/>
        <v>543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40</v>
      </c>
      <c r="I12" s="11" t="s">
        <v>95</v>
      </c>
      <c r="J12" s="8"/>
      <c r="K12" s="9">
        <v>-543</v>
      </c>
      <c r="L12" s="10">
        <f t="shared" si="1"/>
        <v>-543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-720</v>
      </c>
      <c r="K13" s="9">
        <v>30</v>
      </c>
      <c r="L13" s="10">
        <f t="shared" si="1"/>
        <v>22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>
        <v>50</v>
      </c>
      <c r="K14" s="9"/>
      <c r="L14" s="10">
        <f t="shared" si="1"/>
        <v>0.55555555555555558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/>
      <c r="K15" s="9">
        <v>30</v>
      </c>
      <c r="L15" s="10">
        <f t="shared" si="1"/>
        <v>30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1913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SUM('16-06'!$J$22:$J$144)</f>
        <v>7540</v>
      </c>
      <c r="K20" s="3">
        <f>SUM('16-06'!$K$22:$K$144)</f>
        <v>3973</v>
      </c>
      <c r="L20" s="3">
        <f>SUM('16-06'!$L$22:$L$144)</f>
        <v>4056.7777777777796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24</v>
      </c>
      <c r="F22" s="16">
        <f t="shared" ref="F22:F26" si="3">D22*E22</f>
        <v>120</v>
      </c>
      <c r="G22" s="7"/>
      <c r="H22" s="7" t="s">
        <v>6</v>
      </c>
      <c r="I22" s="2"/>
      <c r="J22" s="8">
        <v>-650</v>
      </c>
      <c r="K22" s="9">
        <v>10</v>
      </c>
      <c r="L22" s="10">
        <f>'16-06'!$K22+('16-06'!$J22/90)</f>
        <v>2.7777777777777777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25</v>
      </c>
      <c r="S22" s="16">
        <f t="shared" ref="S22:S26" si="5">Q22*R22</f>
        <v>125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</v>
      </c>
      <c r="F23" s="16">
        <f t="shared" si="3"/>
        <v>80</v>
      </c>
      <c r="G23" s="7"/>
      <c r="H23" s="7" t="s">
        <v>6</v>
      </c>
      <c r="I23" s="2"/>
      <c r="J23" s="8">
        <v>50</v>
      </c>
      <c r="K23" s="9"/>
      <c r="L23" s="10">
        <f>'16-06'!$K23+('16-06'!$J23/90)</f>
        <v>0.55555555555555558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96</v>
      </c>
      <c r="S23" s="16">
        <f t="shared" si="5"/>
        <v>960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122</v>
      </c>
      <c r="C24" s="14">
        <f t="shared" si="2"/>
        <v>1220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40" t="s">
        <v>505</v>
      </c>
      <c r="J24" s="8"/>
      <c r="K24" s="9">
        <v>200</v>
      </c>
      <c r="L24" s="10">
        <f>'16-06'!$K24+('16-06'!$J24/90)</f>
        <v>200</v>
      </c>
      <c r="M24" s="3"/>
      <c r="N24" s="13">
        <v>10</v>
      </c>
      <c r="O24" s="1">
        <v>120</v>
      </c>
      <c r="P24" s="14">
        <f t="shared" si="4"/>
        <v>1200</v>
      </c>
      <c r="Q24" s="15">
        <v>20</v>
      </c>
      <c r="R24" s="1">
        <v>22</v>
      </c>
      <c r="S24" s="16">
        <f t="shared" si="5"/>
        <v>440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28</v>
      </c>
      <c r="C25" s="14">
        <f t="shared" si="2"/>
        <v>560</v>
      </c>
      <c r="D25" s="15">
        <v>50</v>
      </c>
      <c r="E25" s="1">
        <v>2</v>
      </c>
      <c r="F25" s="16">
        <f t="shared" si="3"/>
        <v>100</v>
      </c>
      <c r="G25" s="7"/>
      <c r="H25" s="7" t="s">
        <v>40</v>
      </c>
      <c r="I25" s="40" t="s">
        <v>505</v>
      </c>
      <c r="J25" s="8"/>
      <c r="K25" s="9">
        <v>-200</v>
      </c>
      <c r="L25" s="10">
        <f>'16-06'!$K25+('16-06'!$J25/90)</f>
        <v>-200</v>
      </c>
      <c r="M25" s="3"/>
      <c r="N25" s="13">
        <v>20</v>
      </c>
      <c r="O25" s="1">
        <v>22</v>
      </c>
      <c r="P25" s="14">
        <f t="shared" si="4"/>
        <v>440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62</v>
      </c>
      <c r="F26" s="16">
        <f t="shared" si="3"/>
        <v>6200</v>
      </c>
      <c r="G26" s="7"/>
      <c r="H26" s="7" t="s">
        <v>6</v>
      </c>
      <c r="I26" s="2"/>
      <c r="J26" s="8">
        <v>180</v>
      </c>
      <c r="K26" s="9"/>
      <c r="L26" s="10">
        <f>'16-06'!$K26+('16-06'!$J26/90)</f>
        <v>2</v>
      </c>
      <c r="M26" s="3"/>
      <c r="N26" s="13">
        <v>50</v>
      </c>
      <c r="O26" s="1">
        <v>8</v>
      </c>
      <c r="P26" s="14">
        <f t="shared" si="4"/>
        <v>400</v>
      </c>
      <c r="Q26" s="15">
        <v>100</v>
      </c>
      <c r="R26" s="1">
        <v>25</v>
      </c>
      <c r="S26" s="16">
        <f t="shared" si="5"/>
        <v>2500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6500</v>
      </c>
      <c r="G27" s="7"/>
      <c r="H27" s="7" t="s">
        <v>6</v>
      </c>
      <c r="I27" s="2"/>
      <c r="J27" s="8"/>
      <c r="K27" s="9">
        <v>30</v>
      </c>
      <c r="L27" s="10">
        <f>'16-06'!$K27+('16-06'!$J27/90)</f>
        <v>30</v>
      </c>
      <c r="M27" s="3"/>
      <c r="N27" s="13">
        <v>100</v>
      </c>
      <c r="O27" s="1">
        <v>25</v>
      </c>
      <c r="P27" s="14">
        <f t="shared" si="4"/>
        <v>2500</v>
      </c>
      <c r="Q27" s="12" t="s">
        <v>11</v>
      </c>
      <c r="R27" s="12"/>
      <c r="S27" s="17">
        <f>SUM(S22:S26)</f>
        <v>4025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2180</v>
      </c>
      <c r="D28" s="1"/>
      <c r="E28" s="1"/>
      <c r="F28" s="1"/>
      <c r="G28" s="1"/>
      <c r="H28" s="7" t="s">
        <v>6</v>
      </c>
      <c r="I28" s="2"/>
      <c r="J28" s="8">
        <v>-180</v>
      </c>
      <c r="K28" s="9">
        <v>190</v>
      </c>
      <c r="L28" s="10">
        <f>'16-06'!$K28+('16-06'!$J28/90)</f>
        <v>188</v>
      </c>
      <c r="M28" s="3"/>
      <c r="N28" s="12" t="s">
        <v>11</v>
      </c>
      <c r="O28" s="12"/>
      <c r="P28" s="6">
        <f>SUM(P22:P27)</f>
        <v>4543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2340</v>
      </c>
      <c r="G29" s="1"/>
      <c r="H29" s="7" t="s">
        <v>6</v>
      </c>
      <c r="I29" s="40" t="s">
        <v>257</v>
      </c>
      <c r="J29" s="8">
        <v>180</v>
      </c>
      <c r="K29" s="9">
        <v>10</v>
      </c>
      <c r="L29" s="10">
        <f>'16-06'!$K29+('16-06'!$J29/90)</f>
        <v>12</v>
      </c>
      <c r="M29" s="3"/>
      <c r="N29" s="1"/>
      <c r="O29" s="1"/>
      <c r="P29" s="18"/>
      <c r="Q29" s="237" t="s">
        <v>21</v>
      </c>
      <c r="R29" s="238"/>
      <c r="S29" s="17">
        <f>SUM('16-06'!$J$22:$J$144)</f>
        <v>7540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360</v>
      </c>
      <c r="D30" s="1"/>
      <c r="E30" s="1"/>
      <c r="F30" s="8"/>
      <c r="G30" s="1"/>
      <c r="H30" s="7" t="s">
        <v>6</v>
      </c>
      <c r="I30" s="40" t="s">
        <v>1924</v>
      </c>
      <c r="J30" s="8">
        <v>-450</v>
      </c>
      <c r="K30" s="9">
        <v>20</v>
      </c>
      <c r="L30" s="10">
        <f>'16-06'!$K30+('16-06'!$J30/90)</f>
        <v>15</v>
      </c>
      <c r="M30" s="3"/>
      <c r="N30" s="237" t="s">
        <v>23</v>
      </c>
      <c r="O30" s="238"/>
      <c r="P30" s="6">
        <f>SUM('16-06'!$K$22:$K$144)</f>
        <v>3973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-500</v>
      </c>
      <c r="K31" s="9">
        <v>10</v>
      </c>
      <c r="L31" s="10">
        <f>'16-06'!$K31+('16-06'!$J31/90)</f>
        <v>4.4444444444444446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-10015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150</v>
      </c>
      <c r="K32" s="9"/>
      <c r="L32" s="10">
        <f>'16-06'!$K32+('16-06'!$J32/90)</f>
        <v>1.6666666666666667</v>
      </c>
      <c r="M32" s="3"/>
      <c r="N32" s="12" t="s">
        <v>25</v>
      </c>
      <c r="O32" s="12"/>
      <c r="P32" s="6">
        <f>P28-P30-C28</f>
        <v>-1610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849</v>
      </c>
      <c r="J33" s="8">
        <v>2000</v>
      </c>
      <c r="K33" s="9"/>
      <c r="L33" s="10">
        <f>'16-06'!$K33+('16-06'!$J33/90)</f>
        <v>22.222222222222221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50</v>
      </c>
      <c r="K34" s="9"/>
      <c r="L34" s="10">
        <f>'16-06'!$K34+('16-06'!$J34/90)</f>
        <v>0.55555555555555558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279</v>
      </c>
      <c r="J35" s="8">
        <v>80</v>
      </c>
      <c r="K35" s="9"/>
      <c r="L35" s="10">
        <f>'16-06'!$K35+('16-06'!$J35/90)</f>
        <v>0.88888888888888884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-180</v>
      </c>
      <c r="K36" s="9">
        <v>10</v>
      </c>
      <c r="L36" s="10">
        <f>'16-06'!$K36+('16-06'!$J36/90)</f>
        <v>8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76</v>
      </c>
      <c r="J37" s="8">
        <v>180</v>
      </c>
      <c r="K37" s="9"/>
      <c r="L37" s="10">
        <f>'16-06'!$K37+('16-06'!$J37/90)</f>
        <v>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1322</v>
      </c>
      <c r="J38" s="8"/>
      <c r="K38" s="9">
        <v>560</v>
      </c>
      <c r="L38" s="10">
        <f>'16-06'!$K38+('16-06'!$J38/90)</f>
        <v>560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1925</v>
      </c>
      <c r="J39" s="8">
        <v>-600</v>
      </c>
      <c r="K39" s="9">
        <v>117</v>
      </c>
      <c r="L39" s="10">
        <f>'16-06'!$K39+('16-06'!$J39/90)</f>
        <v>110.33333333333333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8</v>
      </c>
      <c r="L40" s="10">
        <f>'16-06'!$K40+('16-06'!$J40/90)</f>
        <v>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250</v>
      </c>
      <c r="K41" s="9"/>
      <c r="L41" s="10">
        <f>'16-06'!$K41+('16-06'!$J41/90)</f>
        <v>2.7777777777777777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-200</v>
      </c>
      <c r="K42" s="9">
        <v>5</v>
      </c>
      <c r="L42" s="10">
        <f>'16-06'!$K42+('16-06'!$J42/90)</f>
        <v>2.7777777777777777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10</v>
      </c>
      <c r="L43" s="10">
        <f>'16-06'!$K43+('16-06'!$J43/90)</f>
        <v>10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80</v>
      </c>
      <c r="J44" s="8">
        <v>-270</v>
      </c>
      <c r="K44" s="9">
        <v>60</v>
      </c>
      <c r="L44" s="10">
        <f>'16-06'!$K44+('16-06'!$J44/90)</f>
        <v>57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-270</v>
      </c>
      <c r="K45" s="9">
        <v>20</v>
      </c>
      <c r="L45" s="10">
        <f>'16-06'!$K45+('16-06'!$J45/90)</f>
        <v>17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250</v>
      </c>
      <c r="K46" s="9"/>
      <c r="L46" s="10">
        <f>'16-06'!$K46+('16-06'!$J46/90)</f>
        <v>2.7777777777777777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45</v>
      </c>
      <c r="K47" s="9">
        <v>11</v>
      </c>
      <c r="L47" s="10">
        <f>'16-06'!$K47+('16-06'!$J47/90)</f>
        <v>11.5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225</v>
      </c>
      <c r="K48" s="9"/>
      <c r="L48" s="10">
        <f>'16-06'!$K48+('16-06'!$J48/90)</f>
        <v>2.5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-180</v>
      </c>
      <c r="K49" s="9">
        <v>30</v>
      </c>
      <c r="L49" s="10">
        <f>'16-06'!$K49+('16-06'!$J49/90)</f>
        <v>28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200</v>
      </c>
      <c r="K50" s="9"/>
      <c r="L50" s="10">
        <f>'16-06'!$K50+('16-06'!$J50/90)</f>
        <v>2.2222222222222223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-675</v>
      </c>
      <c r="K51" s="9">
        <v>10</v>
      </c>
      <c r="L51" s="10">
        <f>'16-06'!$K51+('16-06'!$J51/90)</f>
        <v>2.5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180</v>
      </c>
      <c r="K52" s="9">
        <v>20</v>
      </c>
      <c r="L52" s="10">
        <f>'16-06'!$K52+('16-06'!$J52/90)</f>
        <v>22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2"/>
      <c r="J53" s="8"/>
      <c r="K53" s="9">
        <v>18</v>
      </c>
      <c r="L53" s="10">
        <f>'16-06'!$K53+('16-06'!$J53/90)</f>
        <v>18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400</v>
      </c>
      <c r="K54" s="9"/>
      <c r="L54" s="10">
        <f>'16-06'!$K54+('16-06'!$J54/90)</f>
        <v>4.4444444444444446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1051</v>
      </c>
      <c r="J55" s="8"/>
      <c r="K55" s="9">
        <v>-296</v>
      </c>
      <c r="L55" s="10">
        <f>'16-06'!$K55+('16-06'!$J55/90)</f>
        <v>-296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180</v>
      </c>
      <c r="K56" s="9"/>
      <c r="L56" s="10">
        <f>'16-06'!$K56+('16-06'!$J56/90)</f>
        <v>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6</v>
      </c>
      <c r="L57" s="10">
        <f>'16-06'!$K57+('16-06'!$J57/90)</f>
        <v>6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300</v>
      </c>
      <c r="K58" s="9"/>
      <c r="L58" s="10">
        <f>'16-06'!$K58+('16-06'!$J58/90)</f>
        <v>3.3333333333333335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180</v>
      </c>
      <c r="K59" s="9"/>
      <c r="L59" s="10">
        <f>'16-06'!$K59+('16-06'!$J59/90)</f>
        <v>2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7</v>
      </c>
      <c r="L60" s="10">
        <f>'16-06'!$K60+('16-06'!$J60/90)</f>
        <v>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-270</v>
      </c>
      <c r="K61" s="9">
        <v>140</v>
      </c>
      <c r="L61" s="10">
        <f>'16-06'!$K61+('16-06'!$J61/90)</f>
        <v>137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62</v>
      </c>
      <c r="J62" s="8">
        <v>80</v>
      </c>
      <c r="K62" s="9"/>
      <c r="L62" s="10">
        <f>'16-06'!$K62+('16-06'!$J62/90)</f>
        <v>0.88888888888888884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250</v>
      </c>
      <c r="K63" s="9"/>
      <c r="L63" s="10">
        <f>'16-06'!$K63+('16-06'!$J63/90)</f>
        <v>2.7777777777777777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70</v>
      </c>
      <c r="K64" s="9">
        <v>20</v>
      </c>
      <c r="L64" s="10">
        <f>'16-06'!$K64+('16-06'!$J64/90)</f>
        <v>20.777777777777779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-700</v>
      </c>
      <c r="K65" s="36">
        <v>10</v>
      </c>
      <c r="L65" s="37">
        <f>'16-06'!$K65+('16-06'!$J65/90)</f>
        <v>2.2222222222222223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-720</v>
      </c>
      <c r="K66" s="39">
        <v>10</v>
      </c>
      <c r="L66" s="37">
        <f>'16-06'!$K66+('16-06'!$J66/90)</f>
        <v>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-270</v>
      </c>
      <c r="K67" s="36">
        <v>120</v>
      </c>
      <c r="L67" s="37">
        <f>'16-06'!$K67+('16-06'!$J67/90)</f>
        <v>117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50</v>
      </c>
      <c r="K68" s="39">
        <v>5</v>
      </c>
      <c r="L68" s="37">
        <f>'16-06'!$K68+('16-06'!$J68/90)</f>
        <v>5.5555555555555554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847</v>
      </c>
      <c r="J69" s="35"/>
      <c r="K69" s="36">
        <v>309</v>
      </c>
      <c r="L69" s="37">
        <f>'16-06'!$K69+('16-06'!$J69/90)</f>
        <v>309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673</v>
      </c>
      <c r="J70" s="35"/>
      <c r="K70" s="36">
        <v>65</v>
      </c>
      <c r="L70" s="37">
        <f>'16-06'!$K70+('16-06'!$J70/90)</f>
        <v>65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-540</v>
      </c>
      <c r="K71" s="9">
        <v>20</v>
      </c>
      <c r="L71" s="10">
        <f>'16-06'!$K71+('16-06'!$J71/90)</f>
        <v>14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/>
      <c r="L72" s="10">
        <f>'16-06'!$K72+('16-06'!$J72/90)</f>
        <v>1.1111111111111112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1298</v>
      </c>
      <c r="J73" s="8">
        <v>250</v>
      </c>
      <c r="K73" s="9"/>
      <c r="L73" s="10">
        <f>'16-06'!$K73+('16-06'!$J73/90)</f>
        <v>2.7777777777777777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35</v>
      </c>
      <c r="L74" s="10">
        <f>'16-06'!$K74+('16-06'!$J74/90)</f>
        <v>35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-720</v>
      </c>
      <c r="K75" s="9">
        <v>70</v>
      </c>
      <c r="L75" s="10">
        <f>'16-06'!$K75+('16-06'!$J75/90)</f>
        <v>62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5</v>
      </c>
      <c r="L76" s="10">
        <f>'16-06'!$K76+('16-06'!$J76/90)</f>
        <v>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1025</v>
      </c>
      <c r="J77" s="8">
        <v>-200</v>
      </c>
      <c r="K77" s="9">
        <v>70</v>
      </c>
      <c r="L77" s="10">
        <f>'16-06'!$K77+('16-06'!$J77/90)</f>
        <v>67.777777777777771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-470</v>
      </c>
      <c r="K78" s="9">
        <v>10</v>
      </c>
      <c r="L78" s="10">
        <f>'16-06'!$K78+('16-06'!$J78/90)</f>
        <v>4.7777777777777777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1022</v>
      </c>
      <c r="J79" s="8"/>
      <c r="K79" s="9">
        <v>10</v>
      </c>
      <c r="L79" s="10">
        <f>'16-06'!$K79+('16-06'!$J79/90)</f>
        <v>10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60</v>
      </c>
      <c r="L80" s="10">
        <f>'16-06'!$K80+('16-06'!$J80/90)</f>
        <v>60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-650</v>
      </c>
      <c r="K81" s="9">
        <v>30</v>
      </c>
      <c r="L81" s="10">
        <f>'16-06'!$K81+('16-06'!$J81/90)</f>
        <v>22.777777777777779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229</v>
      </c>
      <c r="J82" s="8"/>
      <c r="K82" s="9">
        <v>-5</v>
      </c>
      <c r="L82" s="10">
        <f>'16-06'!$K82+('16-06'!$J82/90)</f>
        <v>-5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30</v>
      </c>
      <c r="L83" s="10">
        <f>'16-06'!$K83+('16-06'!$J83/90)</f>
        <v>30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-250</v>
      </c>
      <c r="K84" s="9">
        <v>10</v>
      </c>
      <c r="L84" s="10">
        <f>'16-06'!$K84+('16-06'!$J84/90)</f>
        <v>7.2222222222222223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45</v>
      </c>
      <c r="L85" s="10">
        <f>'16-06'!$K85+('16-06'!$J85/90)</f>
        <v>45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229</v>
      </c>
      <c r="J86" s="8">
        <v>-630</v>
      </c>
      <c r="K86" s="9"/>
      <c r="L86" s="10">
        <f>'16-06'!$K86+('16-06'!$J86/90)</f>
        <v>-7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1366</v>
      </c>
      <c r="J87" s="8">
        <v>-630</v>
      </c>
      <c r="K87" s="9">
        <v>20</v>
      </c>
      <c r="L87" s="10">
        <f>'16-06'!$K87+('16-06'!$J87/90)</f>
        <v>13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40" t="s">
        <v>57</v>
      </c>
      <c r="J88" s="8">
        <v>1045</v>
      </c>
      <c r="K88" s="9"/>
      <c r="L88" s="10">
        <f>'16-06'!$K88+('16-06'!$J88/90)</f>
        <v>11.611111111111111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/>
      <c r="J89" s="8">
        <v>-100</v>
      </c>
      <c r="K89" s="9">
        <v>90</v>
      </c>
      <c r="L89" s="10">
        <f>'16-06'!$K89+('16-06'!$J89/90)</f>
        <v>88.888888888888886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1653</v>
      </c>
      <c r="J90" s="8">
        <v>1000</v>
      </c>
      <c r="K90" s="9"/>
      <c r="L90" s="10">
        <f>'16-06'!$K90+('16-06'!$J90/90)</f>
        <v>11.111111111111111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250</v>
      </c>
      <c r="K91" s="9"/>
      <c r="L91" s="10">
        <f>'16-06'!$K91+('16-06'!$J91/90)</f>
        <v>2.7777777777777777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1926</v>
      </c>
      <c r="J92" s="8"/>
      <c r="K92" s="9">
        <v>2</v>
      </c>
      <c r="L92" s="10">
        <f>'16-06'!$K92+('16-06'!$J92/90)</f>
        <v>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161</v>
      </c>
      <c r="J93" s="8"/>
      <c r="K93" s="9">
        <v>35</v>
      </c>
      <c r="L93" s="10">
        <f>'16-06'!$K93+('16-06'!$J93/90)</f>
        <v>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190</v>
      </c>
      <c r="L94" s="10">
        <f>'16-06'!$K94+('16-06'!$J94/90)</f>
        <v>190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80</v>
      </c>
      <c r="J95" s="8">
        <v>145</v>
      </c>
      <c r="K95" s="9">
        <v>20</v>
      </c>
      <c r="L95" s="10">
        <f>'16-06'!$K95+('16-06'!$J95/90)</f>
        <v>21.611111111111111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28</v>
      </c>
      <c r="I96" s="40" t="s">
        <v>437</v>
      </c>
      <c r="J96" s="8">
        <v>-300</v>
      </c>
      <c r="K96" s="9"/>
      <c r="L96" s="10">
        <f>'16-06'!$K96+('16-06'!$J96/90)</f>
        <v>-3.3333333333333335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-630</v>
      </c>
      <c r="K97" s="9">
        <v>30</v>
      </c>
      <c r="L97" s="10">
        <f>'16-06'!$K97+('16-06'!$J97/90)</f>
        <v>23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1927</v>
      </c>
      <c r="J98" s="8">
        <v>200</v>
      </c>
      <c r="K98" s="9">
        <v>110</v>
      </c>
      <c r="L98" s="10">
        <f>'16-06'!$K98+('16-06'!$J98/90)</f>
        <v>112.22222222222223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1365</v>
      </c>
      <c r="J99" s="8">
        <v>810</v>
      </c>
      <c r="K99" s="9"/>
      <c r="L99" s="10">
        <f>'16-06'!$K99+('16-06'!$J99/90)</f>
        <v>9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100</v>
      </c>
      <c r="K100" s="9"/>
      <c r="L100" s="10">
        <f>'16-06'!$K100+('16-06'!$J100/90)</f>
        <v>1.1111111111111112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56</v>
      </c>
      <c r="J101" s="8">
        <v>-670</v>
      </c>
      <c r="K101" s="9">
        <v>-69</v>
      </c>
      <c r="L101" s="10">
        <f>'16-06'!$K101+('16-06'!$J101/90)</f>
        <v>-76.444444444444443</v>
      </c>
      <c r="M101" s="3"/>
      <c r="N101" s="9" t="s">
        <v>118</v>
      </c>
      <c r="O101" s="9"/>
      <c r="P101" s="6">
        <v>4543</v>
      </c>
      <c r="Q101" s="9"/>
      <c r="R101" s="9"/>
      <c r="S101" s="17">
        <v>4025</v>
      </c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1019</v>
      </c>
      <c r="J102" s="8">
        <v>120</v>
      </c>
      <c r="K102" s="9"/>
      <c r="L102" s="10">
        <f>'16-06'!$K102+('16-06'!$J102/90)</f>
        <v>1.3333333333333333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229</v>
      </c>
      <c r="J103" s="8">
        <v>-540</v>
      </c>
      <c r="K103" s="9">
        <v>-30</v>
      </c>
      <c r="L103" s="10">
        <f>'16-06'!$K103+('16-06'!$J103/90)</f>
        <v>-36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-450</v>
      </c>
      <c r="K104" s="9">
        <v>30</v>
      </c>
      <c r="L104" s="10">
        <f>'16-06'!$K104+('16-06'!$J104/90)</f>
        <v>25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275</v>
      </c>
      <c r="K105" s="9"/>
      <c r="L105" s="10">
        <f>'16-06'!$K105+('16-06'!$J105/90)</f>
        <v>3.0555555555555554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11</v>
      </c>
      <c r="L106" s="10">
        <f>'16-06'!$K106+('16-06'!$J106/90)</f>
        <v>11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250</v>
      </c>
      <c r="K107" s="9"/>
      <c r="L107" s="10">
        <f>'16-06'!$K107+('16-06'!$J107/90)</f>
        <v>2.7777777777777777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-450</v>
      </c>
      <c r="K108" s="9">
        <v>10</v>
      </c>
      <c r="L108" s="10">
        <f>'16-06'!$K108+('16-06'!$J108/90)</f>
        <v>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50</v>
      </c>
      <c r="K109" s="9"/>
      <c r="L109" s="10">
        <f>'16-06'!$K109+('16-06'!$J109/90)</f>
        <v>0.55555555555555558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135</v>
      </c>
      <c r="K110" s="9"/>
      <c r="L110" s="10">
        <f>'16-06'!$K110+('16-06'!$J110/90)</f>
        <v>1.5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1025</v>
      </c>
      <c r="J111" s="8"/>
      <c r="K111" s="9">
        <v>160</v>
      </c>
      <c r="L111" s="10">
        <f>'16-06'!$K111+('16-06'!$J111/90)</f>
        <v>160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283</v>
      </c>
      <c r="J112" s="8">
        <v>300</v>
      </c>
      <c r="K112" s="9"/>
      <c r="L112" s="10">
        <f>'16-06'!$K112+('16-06'!$J112/90)</f>
        <v>3.3333333333333335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1683</v>
      </c>
      <c r="J113" s="8">
        <v>100</v>
      </c>
      <c r="K113" s="9">
        <v>860</v>
      </c>
      <c r="L113" s="10">
        <f>'16-06'!$K113+('16-06'!$J113/90)</f>
        <v>861.11111111111109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300</v>
      </c>
      <c r="K114" s="9"/>
      <c r="L114" s="10">
        <f>'16-06'!$K114+('16-06'!$J114/90)</f>
        <v>3.3333333333333335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</v>
      </c>
      <c r="K115" s="9"/>
      <c r="L115" s="10">
        <f>'16-06'!$K115+('16-06'!$J115/90)</f>
        <v>0.33333333333333331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700</v>
      </c>
      <c r="K116" s="9"/>
      <c r="L116" s="10">
        <f>'16-06'!$K116+('16-06'!$J116/90)</f>
        <v>7.7777777777777777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1102</v>
      </c>
      <c r="J117" s="8">
        <v>-400</v>
      </c>
      <c r="K117" s="9">
        <v>10</v>
      </c>
      <c r="L117" s="10">
        <f>'16-06'!$K117+('16-06'!$J117/90)</f>
        <v>5.5555555555555554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150</v>
      </c>
      <c r="K118" s="9"/>
      <c r="L118" s="10">
        <f>'16-06'!$K118+('16-06'!$J118/90)</f>
        <v>1.6666666666666667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-400</v>
      </c>
      <c r="K119" s="9">
        <v>10</v>
      </c>
      <c r="L119" s="10">
        <f>'16-06'!$K119+('16-06'!$J119/90)</f>
        <v>5.5555555555555554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1928</v>
      </c>
      <c r="J120" s="8">
        <v>100</v>
      </c>
      <c r="K120" s="9">
        <v>20</v>
      </c>
      <c r="L120" s="10">
        <f>'16-06'!$K120+('16-06'!$J120/90)</f>
        <v>21.111111111111111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756</v>
      </c>
      <c r="J121" s="8">
        <v>700</v>
      </c>
      <c r="K121" s="9"/>
      <c r="L121" s="10">
        <f>'16-06'!$K121+('16-06'!$J121/90)</f>
        <v>7.7777777777777777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190</v>
      </c>
      <c r="J122" s="8">
        <v>630</v>
      </c>
      <c r="K122" s="9">
        <v>100</v>
      </c>
      <c r="L122" s="10">
        <f>'16-06'!$K122+('16-06'!$J122/90)</f>
        <v>107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52</v>
      </c>
      <c r="L123" s="10">
        <f>'16-06'!$K123+('16-06'!$J123/90)</f>
        <v>52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-630</v>
      </c>
      <c r="K124" s="9">
        <v>30</v>
      </c>
      <c r="L124" s="10">
        <f>'16-06'!$K124+('16-06'!$J124/90)</f>
        <v>23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600</v>
      </c>
      <c r="K125" s="9"/>
      <c r="L125" s="10">
        <f>'16-06'!$K125+('16-06'!$J125/90)</f>
        <v>6.666666666666667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300</v>
      </c>
      <c r="K126" s="9">
        <v>5</v>
      </c>
      <c r="L126" s="10">
        <f>'16-06'!$K126+('16-06'!$J126/90)</f>
        <v>8.3333333333333339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810</v>
      </c>
      <c r="K127" s="9">
        <v>60</v>
      </c>
      <c r="L127" s="10">
        <f>'16-06'!$K127+('16-06'!$J127/90)</f>
        <v>69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-250</v>
      </c>
      <c r="K128" s="9">
        <v>5</v>
      </c>
      <c r="L128" s="10">
        <f>'16-06'!$K128+('16-06'!$J128/90)</f>
        <v>2.2222222222222223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598</v>
      </c>
      <c r="J129" s="8">
        <v>200</v>
      </c>
      <c r="K129" s="9"/>
      <c r="L129" s="10">
        <f>'16-06'!$K129+('16-06'!$J129/90)</f>
        <v>2.2222222222222223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800</v>
      </c>
      <c r="K130" s="9"/>
      <c r="L130" s="10">
        <f>'16-06'!$K130+('16-06'!$J130/90)</f>
        <v>8.8888888888888893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1454</v>
      </c>
      <c r="J131" s="8">
        <v>180</v>
      </c>
      <c r="K131" s="9">
        <v>30</v>
      </c>
      <c r="L131" s="10">
        <f>'16-06'!$K131+('16-06'!$J131/90)</f>
        <v>32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1929</v>
      </c>
      <c r="J132" s="8">
        <v>6100</v>
      </c>
      <c r="K132" s="9"/>
      <c r="L132" s="10">
        <f>'16-06'!$K132+('16-06'!$J132/90)</f>
        <v>67.777777777777771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92</v>
      </c>
      <c r="L133" s="10">
        <f>'16-06'!$K133+('16-06'!$J133/90)</f>
        <v>92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1930</v>
      </c>
      <c r="J134" s="8"/>
      <c r="K134" s="9">
        <v>-70</v>
      </c>
      <c r="L134" s="10">
        <f>'16-06'!$K134+('16-06'!$J134/90)</f>
        <v>-70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-135</v>
      </c>
      <c r="K135" s="9">
        <v>10</v>
      </c>
      <c r="L135" s="10">
        <f>'16-06'!$K135+('16-06'!$J135/90)</f>
        <v>8.5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-360</v>
      </c>
      <c r="K136" s="9">
        <v>140</v>
      </c>
      <c r="L136" s="10">
        <f>'16-06'!$K136+('16-06'!$J136/90)</f>
        <v>136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100</v>
      </c>
      <c r="K137" s="9"/>
      <c r="L137" s="10">
        <f>'16-06'!$K137+('16-06'!$J137/90)</f>
        <v>1.1111111111111112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554</v>
      </c>
      <c r="J138" s="8">
        <v>1000</v>
      </c>
      <c r="K138" s="9"/>
      <c r="L138" s="10">
        <f>'16-06'!$K138+('16-06'!$J138/90)</f>
        <v>11.111111111111111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-300</v>
      </c>
      <c r="K139" s="9">
        <v>20</v>
      </c>
      <c r="L139" s="10">
        <f>'16-06'!$K139+('16-06'!$J139/90)</f>
        <v>16.666666666666668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>
        <v>55</v>
      </c>
      <c r="L140" s="10">
        <f>'16-06'!$K140+('16-06'!$J140/90)</f>
        <v>55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'16-06'!$K141+('16-06'!$J141/90)</f>
        <v>0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'16-06'!$K142+('16-06'!$J142/90)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'16-06'!$K143+('16-06'!$J143/90)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'16-06'!$K144+('16-06'!$J144/90)</f>
        <v>0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disablePrompts="1" count="1">
    <dataValidation type="list" allowBlank="1" showInputMessage="1" showErrorMessage="1" sqref="H3:H18 H22:H144" xr:uid="{B5AA31CC-768D-4644-B653-3958FA6722C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F82F-D336-4829-9972-0C37B58CBBB8}">
  <sheetPr codeName="Sheet68">
    <pageSetUpPr fitToPage="1"/>
  </sheetPr>
  <dimension ref="A1:Z113"/>
  <sheetViews>
    <sheetView rightToLeft="1" topLeftCell="A101" workbookViewId="0">
      <selection activeCell="C113" sqref="C11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-3870</v>
      </c>
      <c r="K1" s="3">
        <f t="shared" si="0"/>
        <v>510</v>
      </c>
      <c r="L1" s="3">
        <f t="shared" si="0"/>
        <v>467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389</v>
      </c>
      <c r="J3" s="8">
        <v>200</v>
      </c>
      <c r="K3" s="9">
        <v>100</v>
      </c>
      <c r="L3" s="10">
        <f t="shared" ref="L3:L18" si="1">K3+(J3/90)</f>
        <v>102.22222222222223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1934</v>
      </c>
      <c r="J4" s="8">
        <v>-380</v>
      </c>
      <c r="K4" s="9">
        <v>50</v>
      </c>
      <c r="L4" s="10">
        <f t="shared" si="1"/>
        <v>45.777777777777779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156</v>
      </c>
      <c r="J5" s="8">
        <v>400</v>
      </c>
      <c r="K5" s="9"/>
      <c r="L5" s="10">
        <f t="shared" si="1"/>
        <v>4.4444444444444446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137</v>
      </c>
      <c r="J6" s="8"/>
      <c r="K6" s="9">
        <v>150</v>
      </c>
      <c r="L6" s="10">
        <f t="shared" si="1"/>
        <v>150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95</v>
      </c>
      <c r="J7" s="8">
        <v>-4000</v>
      </c>
      <c r="K7" s="9"/>
      <c r="L7" s="10">
        <f t="shared" si="1"/>
        <v>-44.444444444444443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1933</v>
      </c>
      <c r="J8" s="8"/>
      <c r="K8" s="9">
        <v>200</v>
      </c>
      <c r="L8" s="10">
        <f t="shared" si="1"/>
        <v>200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1935</v>
      </c>
      <c r="J9" s="8">
        <v>-720</v>
      </c>
      <c r="K9" s="9">
        <v>20</v>
      </c>
      <c r="L9" s="10">
        <f t="shared" si="1"/>
        <v>12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180</v>
      </c>
      <c r="K10" s="9"/>
      <c r="L10" s="10">
        <f t="shared" si="1"/>
        <v>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8">
        <v>450</v>
      </c>
      <c r="K11" s="9">
        <v>-10</v>
      </c>
      <c r="L11" s="10">
        <f t="shared" si="1"/>
        <v>-5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1923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SUM('17-06'!$J$22:$J$113)</f>
        <v>-3345</v>
      </c>
      <c r="K20" s="3">
        <f>SUM('17-06'!$K$22:$K$113)</f>
        <v>-4877</v>
      </c>
      <c r="L20" s="3">
        <f>SUM('17-06'!$L$22:$L$113)</f>
        <v>-4914.1666666666652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22</v>
      </c>
      <c r="F22" s="16">
        <f t="shared" ref="F22:F26" si="3">D22*E22</f>
        <v>110</v>
      </c>
      <c r="G22" s="7"/>
      <c r="H22" s="7" t="s">
        <v>6</v>
      </c>
      <c r="I22" s="2" t="s">
        <v>1932</v>
      </c>
      <c r="J22" s="8">
        <v>90</v>
      </c>
      <c r="K22" s="9"/>
      <c r="L22" s="10">
        <f>'17-06'!$K22+('17-06'!$J22/90)</f>
        <v>1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21</v>
      </c>
      <c r="S22" s="16">
        <f t="shared" ref="S22:S26" si="5">Q22*R22</f>
        <v>105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87</v>
      </c>
      <c r="F23" s="16">
        <f t="shared" si="3"/>
        <v>870</v>
      </c>
      <c r="G23" s="7"/>
      <c r="H23" s="7" t="s">
        <v>28</v>
      </c>
      <c r="I23" s="2" t="s">
        <v>339</v>
      </c>
      <c r="J23" s="8">
        <v>-50</v>
      </c>
      <c r="K23" s="9"/>
      <c r="L23" s="10">
        <f>'17-06'!$K23+('17-06'!$J23/90)</f>
        <v>-0.55555555555555558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76</v>
      </c>
      <c r="S23" s="16">
        <f t="shared" si="5"/>
        <v>760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135</v>
      </c>
      <c r="C24" s="14">
        <f t="shared" si="2"/>
        <v>1350</v>
      </c>
      <c r="D24" s="15">
        <v>20</v>
      </c>
      <c r="E24" s="1">
        <v>12</v>
      </c>
      <c r="F24" s="16">
        <f t="shared" si="3"/>
        <v>240</v>
      </c>
      <c r="G24" s="7"/>
      <c r="H24" s="7" t="s">
        <v>6</v>
      </c>
      <c r="I24" s="2"/>
      <c r="J24" s="8"/>
      <c r="K24" s="9">
        <v>120</v>
      </c>
      <c r="L24" s="10">
        <f>'17-06'!$K24+('17-06'!$J24/90)</f>
        <v>120</v>
      </c>
      <c r="M24" s="3"/>
      <c r="N24" s="13">
        <v>10</v>
      </c>
      <c r="O24" s="1">
        <v>134</v>
      </c>
      <c r="P24" s="14">
        <f t="shared" si="4"/>
        <v>1340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23</v>
      </c>
      <c r="C25" s="14">
        <f t="shared" si="2"/>
        <v>460</v>
      </c>
      <c r="D25" s="15">
        <v>50</v>
      </c>
      <c r="E25" s="1">
        <v>1</v>
      </c>
      <c r="F25" s="16">
        <f t="shared" si="3"/>
        <v>50</v>
      </c>
      <c r="G25" s="7"/>
      <c r="H25" s="7" t="s">
        <v>40</v>
      </c>
      <c r="I25" s="2" t="s">
        <v>209</v>
      </c>
      <c r="J25" s="8"/>
      <c r="K25" s="9">
        <v>-12</v>
      </c>
      <c r="L25" s="10">
        <f>'17-06'!$K25+('17-06'!$J25/90)</f>
        <v>-12</v>
      </c>
      <c r="M25" s="3"/>
      <c r="N25" s="13">
        <v>20</v>
      </c>
      <c r="O25" s="1">
        <v>16</v>
      </c>
      <c r="P25" s="14">
        <f t="shared" si="4"/>
        <v>320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9</v>
      </c>
      <c r="C26" s="14">
        <f t="shared" si="2"/>
        <v>450</v>
      </c>
      <c r="D26" s="15">
        <v>100</v>
      </c>
      <c r="E26" s="1">
        <v>89</v>
      </c>
      <c r="F26" s="16">
        <f t="shared" si="3"/>
        <v>8900</v>
      </c>
      <c r="G26" s="7"/>
      <c r="H26" s="7" t="s">
        <v>6</v>
      </c>
      <c r="I26" s="2" t="s">
        <v>128</v>
      </c>
      <c r="J26" s="8">
        <v>-450</v>
      </c>
      <c r="K26" s="9">
        <v>30</v>
      </c>
      <c r="L26" s="10">
        <f>'17-06'!$K26+('17-06'!$J26/90)</f>
        <v>25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65</v>
      </c>
      <c r="S26" s="16">
        <f t="shared" si="5"/>
        <v>6500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44</v>
      </c>
      <c r="C27" s="14">
        <f t="shared" si="2"/>
        <v>4400</v>
      </c>
      <c r="D27" s="12" t="s">
        <v>11</v>
      </c>
      <c r="E27" s="12"/>
      <c r="F27" s="17">
        <f>SUM(F22:F26)</f>
        <v>10170</v>
      </c>
      <c r="G27" s="7"/>
      <c r="H27" s="7" t="s">
        <v>40</v>
      </c>
      <c r="I27" s="2" t="s">
        <v>1396</v>
      </c>
      <c r="J27" s="8"/>
      <c r="K27" s="9">
        <v>-30</v>
      </c>
      <c r="L27" s="10">
        <f>'17-06'!$K27+('17-06'!$J27/90)</f>
        <v>-30</v>
      </c>
      <c r="M27" s="3"/>
      <c r="N27" s="13">
        <v>100</v>
      </c>
      <c r="O27" s="1">
        <v>1</v>
      </c>
      <c r="P27" s="14">
        <f t="shared" si="4"/>
        <v>100</v>
      </c>
      <c r="Q27" s="12" t="s">
        <v>11</v>
      </c>
      <c r="R27" s="12"/>
      <c r="S27" s="17">
        <f>SUM(S22:S26)</f>
        <v>7365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6663</v>
      </c>
      <c r="D28" s="1"/>
      <c r="E28" s="1"/>
      <c r="F28" s="1"/>
      <c r="G28" s="1"/>
      <c r="H28" s="7" t="s">
        <v>40</v>
      </c>
      <c r="I28" s="2" t="s">
        <v>1936</v>
      </c>
      <c r="J28" s="8">
        <v>-450</v>
      </c>
      <c r="K28" s="9">
        <v>-60</v>
      </c>
      <c r="L28" s="10">
        <f>'17-06'!$K28+('17-06'!$J28/90)</f>
        <v>-65</v>
      </c>
      <c r="M28" s="3"/>
      <c r="N28" s="12" t="s">
        <v>11</v>
      </c>
      <c r="O28" s="12"/>
      <c r="P28" s="6">
        <f>SUM(P22:P27)</f>
        <v>1766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3670</v>
      </c>
      <c r="G29" s="1"/>
      <c r="H29" s="7" t="s">
        <v>6</v>
      </c>
      <c r="I29" s="2" t="s">
        <v>787</v>
      </c>
      <c r="J29" s="8">
        <v>20</v>
      </c>
      <c r="K29" s="9"/>
      <c r="L29" s="10">
        <f>'17-06'!$K29+('17-06'!$J29/90)</f>
        <v>0.22222222222222221</v>
      </c>
      <c r="M29" s="3"/>
      <c r="N29" s="1"/>
      <c r="O29" s="1"/>
      <c r="P29" s="18"/>
      <c r="Q29" s="237" t="s">
        <v>21</v>
      </c>
      <c r="R29" s="238"/>
      <c r="S29" s="17">
        <f>SUM('17-06'!$J$22:$J$113)</f>
        <v>-3345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4483</v>
      </c>
      <c r="D30" s="1"/>
      <c r="E30" s="1"/>
      <c r="F30" s="8"/>
      <c r="G30" s="1"/>
      <c r="H30" s="7" t="s">
        <v>6</v>
      </c>
      <c r="I30" s="2" t="s">
        <v>298</v>
      </c>
      <c r="J30" s="8">
        <v>100</v>
      </c>
      <c r="K30" s="9">
        <v>21</v>
      </c>
      <c r="L30" s="10">
        <f>'17-06'!$K30+('17-06'!$J30/90)</f>
        <v>22.111111111111111</v>
      </c>
      <c r="M30" s="3"/>
      <c r="N30" s="237" t="s">
        <v>23</v>
      </c>
      <c r="O30" s="238"/>
      <c r="P30" s="6">
        <f>SUM('17-06'!$K$22:$K$113)</f>
        <v>-4877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673</v>
      </c>
      <c r="J31" s="8">
        <v>50</v>
      </c>
      <c r="K31" s="9">
        <v>11</v>
      </c>
      <c r="L31" s="10">
        <f>'17-06'!$K31+('17-06'!$J31/90)</f>
        <v>11.555555555555555</v>
      </c>
      <c r="M31" s="3"/>
      <c r="N31" s="1"/>
      <c r="O31" s="1"/>
      <c r="P31" s="18"/>
      <c r="Q31" s="12" t="s">
        <v>25</v>
      </c>
      <c r="R31" s="12"/>
      <c r="S31" s="17">
        <f>S27-S29-F27</f>
        <v>540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833</v>
      </c>
      <c r="J32" s="8">
        <v>50</v>
      </c>
      <c r="K32" s="9"/>
      <c r="L32" s="10">
        <f>'17-06'!$K32+('17-06'!$J32/90)</f>
        <v>0.55555555555555558</v>
      </c>
      <c r="M32" s="3"/>
      <c r="N32" s="12" t="s">
        <v>25</v>
      </c>
      <c r="O32" s="12"/>
      <c r="P32" s="6">
        <f>P28-P30-C28</f>
        <v>-20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95</v>
      </c>
      <c r="J33" s="8"/>
      <c r="K33" s="9">
        <v>400</v>
      </c>
      <c r="L33" s="10">
        <f>'17-06'!$K33+('17-06'!$J33/90)</f>
        <v>400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8"/>
      <c r="K34" s="9">
        <v>-400</v>
      </c>
      <c r="L34" s="10">
        <f>'17-06'!$K34+('17-06'!$J34/90)</f>
        <v>-400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200</v>
      </c>
      <c r="K35" s="9"/>
      <c r="L35" s="10">
        <f>'17-06'!$K35+('17-06'!$J35/90)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1937</v>
      </c>
      <c r="J36" s="8">
        <v>180</v>
      </c>
      <c r="K36" s="9">
        <v>20</v>
      </c>
      <c r="L36" s="10">
        <f>'17-06'!$K36+('17-06'!$J36/90)</f>
        <v>22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2"/>
      <c r="J37" s="8"/>
      <c r="K37" s="9">
        <v>-100</v>
      </c>
      <c r="L37" s="10">
        <f>'17-06'!$K37+('17-06'!$J37/90)</f>
        <v>-100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70</v>
      </c>
      <c r="L38" s="10">
        <f>'17-06'!$K38+('17-06'!$J38/90)</f>
        <v>70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1938</v>
      </c>
      <c r="J39" s="8">
        <v>-540</v>
      </c>
      <c r="K39" s="9">
        <v>60</v>
      </c>
      <c r="L39" s="10">
        <f>'17-06'!$K39+('17-06'!$J39/90)</f>
        <v>54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28</v>
      </c>
      <c r="I40" s="40" t="s">
        <v>437</v>
      </c>
      <c r="J40" s="8">
        <v>-300</v>
      </c>
      <c r="K40" s="9"/>
      <c r="L40" s="10">
        <f>'17-06'!$K40+('17-06'!$J40/90)</f>
        <v>-3.3333333333333335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1286</v>
      </c>
      <c r="J41" s="8"/>
      <c r="K41" s="9">
        <v>50</v>
      </c>
      <c r="L41" s="10">
        <f>'17-06'!$K41+('17-06'!$J41/90)</f>
        <v>50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-400</v>
      </c>
      <c r="K42" s="9">
        <v>20</v>
      </c>
      <c r="L42" s="10">
        <f>'17-06'!$K42+('17-06'!$J42/90)</f>
        <v>15.555555555555555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103</v>
      </c>
      <c r="J43" s="8">
        <v>-450</v>
      </c>
      <c r="K43" s="9">
        <v>130</v>
      </c>
      <c r="L43" s="10">
        <f>'17-06'!$K43+('17-06'!$J43/90)</f>
        <v>125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1939</v>
      </c>
      <c r="J44" s="8">
        <v>10</v>
      </c>
      <c r="K44" s="9"/>
      <c r="L44" s="10">
        <f>'17-06'!$K44+('17-06'!$J44/90)</f>
        <v>0.1111111111111111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-540</v>
      </c>
      <c r="K45" s="9">
        <v>10</v>
      </c>
      <c r="L45" s="10">
        <f>'17-06'!$K45+('17-06'!$J45/90)</f>
        <v>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180</v>
      </c>
      <c r="K46" s="9"/>
      <c r="L46" s="10">
        <f>'17-06'!$K46+('17-06'!$J46/90)</f>
        <v>2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1661</v>
      </c>
      <c r="J47" s="8"/>
      <c r="K47" s="9">
        <v>480</v>
      </c>
      <c r="L47" s="10">
        <f>'17-06'!$K47+('17-06'!$J47/90)</f>
        <v>480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28</v>
      </c>
      <c r="I48" s="40" t="s">
        <v>43</v>
      </c>
      <c r="J48" s="8">
        <v>-1000</v>
      </c>
      <c r="K48" s="9"/>
      <c r="L48" s="10">
        <f>'17-06'!$K48+('17-06'!$J48/90)</f>
        <v>-11.111111111111111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1940</v>
      </c>
      <c r="J49" s="8"/>
      <c r="K49" s="9">
        <v>68</v>
      </c>
      <c r="L49" s="10">
        <f>'17-06'!$K49+('17-06'!$J49/90)</f>
        <v>68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1941</v>
      </c>
      <c r="J50" s="8">
        <v>-500</v>
      </c>
      <c r="K50" s="9">
        <v>10</v>
      </c>
      <c r="L50" s="10">
        <f>'17-06'!$K50+('17-06'!$J50/90)</f>
        <v>4.4444444444444446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1942</v>
      </c>
      <c r="J51" s="8">
        <v>350</v>
      </c>
      <c r="K51" s="9"/>
      <c r="L51" s="10">
        <f>'17-06'!$K51+('17-06'!$J51/90)</f>
        <v>3.8888888888888888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154</v>
      </c>
      <c r="J52" s="8"/>
      <c r="K52" s="9">
        <v>20</v>
      </c>
      <c r="L52" s="10">
        <f>'17-06'!$K52+('17-06'!$J52/90)</f>
        <v>20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73</v>
      </c>
      <c r="J53" s="8">
        <v>-200</v>
      </c>
      <c r="K53" s="9">
        <v>25</v>
      </c>
      <c r="L53" s="10">
        <f>'17-06'!$K53+('17-06'!$J53/90)</f>
        <v>22.777777777777779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1008</v>
      </c>
      <c r="J54" s="8"/>
      <c r="K54" s="9">
        <v>-50</v>
      </c>
      <c r="L54" s="10">
        <f>'17-06'!$K54+('17-06'!$J54/90)</f>
        <v>-50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1200</v>
      </c>
      <c r="K55" s="9"/>
      <c r="L55" s="10">
        <f>'17-06'!$K55+('17-06'!$J55/90)</f>
        <v>13.333333333333334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1553</v>
      </c>
      <c r="J56" s="8"/>
      <c r="K56" s="9">
        <v>500</v>
      </c>
      <c r="L56" s="10">
        <f>'17-06'!$K56+('17-06'!$J56/90)</f>
        <v>500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-225</v>
      </c>
      <c r="K57" s="9">
        <v>5</v>
      </c>
      <c r="L57" s="10">
        <f>'17-06'!$K57+('17-06'!$J57/90)</f>
        <v>2.5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28</v>
      </c>
      <c r="I58" s="2" t="s">
        <v>1749</v>
      </c>
      <c r="J58" s="8">
        <v>-300</v>
      </c>
      <c r="K58" s="9"/>
      <c r="L58" s="10">
        <f>'17-06'!$K58+('17-06'!$J58/90)</f>
        <v>-3.3333333333333335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1574</v>
      </c>
      <c r="J59" s="8"/>
      <c r="K59" s="9">
        <v>5</v>
      </c>
      <c r="L59" s="10">
        <f>'17-06'!$K59+('17-06'!$J59/90)</f>
        <v>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1035</v>
      </c>
      <c r="K60" s="9"/>
      <c r="L60" s="10">
        <f>'17-06'!$K60+('17-06'!$J60/90)</f>
        <v>11.5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65</v>
      </c>
      <c r="K61" s="9"/>
      <c r="L61" s="10">
        <f>'17-06'!$K61+('17-06'!$J61/90)</f>
        <v>0.72222222222222221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1780</v>
      </c>
      <c r="J62" s="8">
        <v>100</v>
      </c>
      <c r="K62" s="9"/>
      <c r="L62" s="10">
        <f>'17-06'!$K62+('17-06'!$J62/90)</f>
        <v>1.1111111111111112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/>
      <c r="L63" s="10">
        <f>'17-06'!$K63+('17-06'!$J63/90)</f>
        <v>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-700</v>
      </c>
      <c r="K64" s="9">
        <v>10</v>
      </c>
      <c r="L64" s="10">
        <f>'17-06'!$K64+('17-06'!$J64/90)</f>
        <v>2.2222222222222223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-450</v>
      </c>
      <c r="K65" s="36">
        <v>10</v>
      </c>
      <c r="L65" s="37">
        <f>'17-06'!$K65+('17-06'!$J65/90)</f>
        <v>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1150</v>
      </c>
      <c r="J66" s="38"/>
      <c r="K66" s="39">
        <v>1000</v>
      </c>
      <c r="L66" s="37">
        <f>'17-06'!$K66+('17-06'!$J66/90)</f>
        <v>1000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100</v>
      </c>
      <c r="K67" s="36"/>
      <c r="L67" s="37">
        <f>'17-06'!$K67+('17-06'!$J67/90)</f>
        <v>1.1111111111111112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300</v>
      </c>
      <c r="K68" s="39">
        <v>20</v>
      </c>
      <c r="L68" s="37">
        <f>'17-06'!$K68+('17-06'!$J68/90)</f>
        <v>23.333333333333332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-650</v>
      </c>
      <c r="K69" s="36">
        <v>40</v>
      </c>
      <c r="L69" s="37">
        <f>'17-06'!$K69+('17-06'!$J69/90)</f>
        <v>32.777777777777779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1943</v>
      </c>
      <c r="J70" s="35">
        <v>250</v>
      </c>
      <c r="K70" s="36"/>
      <c r="L70" s="37">
        <f>'17-06'!$K70+('17-06'!$J70/90)</f>
        <v>2.7777777777777777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95</v>
      </c>
      <c r="J71" s="8"/>
      <c r="K71" s="9">
        <v>-20</v>
      </c>
      <c r="L71" s="10">
        <f>'17-06'!$K71+('17-06'!$J71/90)</f>
        <v>-20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154</v>
      </c>
      <c r="J72" s="8">
        <v>50</v>
      </c>
      <c r="K72" s="9"/>
      <c r="L72" s="10">
        <f>'17-06'!$K72+('17-06'!$J72/90)</f>
        <v>0.55555555555555558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56</v>
      </c>
      <c r="J73" s="8">
        <v>-10</v>
      </c>
      <c r="K73" s="9">
        <v>100</v>
      </c>
      <c r="L73" s="10">
        <f>'17-06'!$K73+('17-06'!$J73/90)</f>
        <v>99.888888888888886</v>
      </c>
      <c r="M73" s="3"/>
      <c r="N73" s="9" t="s">
        <v>118</v>
      </c>
      <c r="O73" s="9"/>
      <c r="P73" s="6">
        <v>9226</v>
      </c>
      <c r="Q73" s="9"/>
      <c r="R73" s="9"/>
      <c r="S73" s="17">
        <v>7285</v>
      </c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1944</v>
      </c>
      <c r="J74" s="8"/>
      <c r="K74" s="9">
        <v>-5</v>
      </c>
      <c r="L74" s="10">
        <f>'17-06'!$K74+('17-06'!$J74/90)</f>
        <v>-5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40</v>
      </c>
      <c r="K75" s="9"/>
      <c r="L75" s="10">
        <f>'17-06'!$K75+('17-06'!$J75/90)</f>
        <v>0.44444444444444442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-600</v>
      </c>
      <c r="K76" s="9">
        <v>10</v>
      </c>
      <c r="L76" s="10">
        <f>'17-06'!$K76+('17-06'!$J76/90)</f>
        <v>3.333333333333333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180</v>
      </c>
      <c r="K77" s="9"/>
      <c r="L77" s="10">
        <f>'17-06'!$K77+('17-06'!$J77/90)</f>
        <v>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120</v>
      </c>
      <c r="K78" s="9"/>
      <c r="L78" s="10">
        <f>'17-06'!$K78+('17-06'!$J78/90)</f>
        <v>1.3333333333333333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95</v>
      </c>
      <c r="J79" s="8"/>
      <c r="K79" s="9">
        <v>305</v>
      </c>
      <c r="L79" s="10">
        <f>'17-06'!$K79+('17-06'!$J79/90)</f>
        <v>305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95</v>
      </c>
      <c r="J80" s="8"/>
      <c r="K80" s="9">
        <v>-305</v>
      </c>
      <c r="L80" s="10">
        <f>'17-06'!$K80+('17-06'!$J80/90)</f>
        <v>-305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1400</v>
      </c>
      <c r="K81" s="9"/>
      <c r="L81" s="10">
        <f>'17-06'!$K81+('17-06'!$J81/90)</f>
        <v>15.555555555555555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270</v>
      </c>
      <c r="K82" s="9"/>
      <c r="L82" s="10">
        <f>'17-06'!$K82+('17-06'!$J82/90)</f>
        <v>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90</v>
      </c>
      <c r="K83" s="9"/>
      <c r="L83" s="10">
        <f>'17-06'!$K83+('17-06'!$J83/90)</f>
        <v>1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280</v>
      </c>
      <c r="K84" s="9"/>
      <c r="L84" s="10">
        <f>'17-06'!$K84+('17-06'!$J84/90)</f>
        <v>3.1111111111111112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220</v>
      </c>
      <c r="K85" s="9"/>
      <c r="L85" s="10">
        <f>'17-06'!$K85+('17-06'!$J85/90)</f>
        <v>2.4444444444444446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143</v>
      </c>
      <c r="J86" s="8"/>
      <c r="K86" s="9">
        <v>10</v>
      </c>
      <c r="L86" s="10">
        <f>'17-06'!$K86+('17-06'!$J86/90)</f>
        <v>10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-650</v>
      </c>
      <c r="K87" s="9">
        <v>10</v>
      </c>
      <c r="L87" s="10">
        <f>'17-06'!$K87+('17-06'!$J87/90)</f>
        <v>2.7777777777777777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180</v>
      </c>
      <c r="K88" s="9">
        <v>-20</v>
      </c>
      <c r="L88" s="10">
        <f>'17-06'!$K88+('17-06'!$J88/90)</f>
        <v>-18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1945</v>
      </c>
      <c r="J89" s="8">
        <v>-720</v>
      </c>
      <c r="K89" s="9">
        <v>20</v>
      </c>
      <c r="L89" s="10">
        <f>'17-06'!$K89+('17-06'!$J89/90)</f>
        <v>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229</v>
      </c>
      <c r="J90" s="8">
        <v>-300</v>
      </c>
      <c r="K90" s="9"/>
      <c r="L90" s="10">
        <f>'17-06'!$K90+('17-06'!$J90/90)</f>
        <v>-3.3333333333333335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180</v>
      </c>
      <c r="K91" s="9"/>
      <c r="L91" s="10">
        <f>'17-06'!$K91+('17-06'!$J91/90)</f>
        <v>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213</v>
      </c>
      <c r="J92" s="8">
        <v>400</v>
      </c>
      <c r="K92" s="9"/>
      <c r="L92" s="10">
        <f>'17-06'!$K92+('17-06'!$J92/90)</f>
        <v>4.4444444444444446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50</v>
      </c>
      <c r="K93" s="9"/>
      <c r="L93" s="10">
        <f>'17-06'!$K93+('17-06'!$J93/90)</f>
        <v>0.55555555555555558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180</v>
      </c>
      <c r="K94" s="9"/>
      <c r="L94" s="10">
        <f>'17-06'!$K94+('17-06'!$J94/90)</f>
        <v>2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-80</v>
      </c>
      <c r="K95" s="9"/>
      <c r="L95" s="10">
        <f>'17-06'!$K95+('17-06'!$J95/90)</f>
        <v>-0.88888888888888884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120</v>
      </c>
      <c r="K96" s="9"/>
      <c r="L96" s="10">
        <f>'17-06'!$K96+('17-06'!$J96/90)</f>
        <v>1.3333333333333333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10</v>
      </c>
      <c r="L97" s="10">
        <f>'17-06'!$K97+('17-06'!$J97/90)</f>
        <v>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915</v>
      </c>
      <c r="J98" s="8">
        <v>-180</v>
      </c>
      <c r="K98" s="9">
        <v>-30</v>
      </c>
      <c r="L98" s="10">
        <f>'17-06'!$K98+('17-06'!$J98/90)</f>
        <v>-32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-450</v>
      </c>
      <c r="K99" s="9">
        <v>60</v>
      </c>
      <c r="L99" s="10">
        <f>'17-06'!$K99+('17-06'!$J99/90)</f>
        <v>55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821</v>
      </c>
      <c r="J100" s="8"/>
      <c r="K100" s="9">
        <v>85</v>
      </c>
      <c r="L100" s="10">
        <f>'17-06'!$K100+('17-06'!$J100/90)</f>
        <v>85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821</v>
      </c>
      <c r="J101" s="8"/>
      <c r="K101" s="9">
        <v>180</v>
      </c>
      <c r="L101" s="10">
        <f>'17-06'!$K101+('17-06'!$J101/90)</f>
        <v>180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-320</v>
      </c>
      <c r="K102" s="9">
        <v>10</v>
      </c>
      <c r="L102" s="10">
        <f>'17-06'!$K102+('17-06'!$J102/90)</f>
        <v>6.4444444444444446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-360</v>
      </c>
      <c r="K103" s="9">
        <v>20</v>
      </c>
      <c r="L103" s="10">
        <f>'17-06'!$K103+('17-06'!$J103/90)</f>
        <v>16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95</v>
      </c>
      <c r="J104" s="8"/>
      <c r="K104" s="9">
        <v>-7900</v>
      </c>
      <c r="L104" s="10">
        <f>'17-06'!$K104+('17-06'!$J104/90)</f>
        <v>-7900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1946</v>
      </c>
      <c r="J105" s="8"/>
      <c r="K105" s="9">
        <v>100</v>
      </c>
      <c r="L105" s="10">
        <f>'17-06'!$K105+('17-06'!$J105/90)</f>
        <v>100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2" t="s">
        <v>95</v>
      </c>
      <c r="J106" s="8"/>
      <c r="K106" s="9">
        <v>-100</v>
      </c>
      <c r="L106" s="10">
        <f>'17-06'!$K106+('17-06'!$J106/90)</f>
        <v>-100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957</v>
      </c>
      <c r="J107" s="8">
        <v>100</v>
      </c>
      <c r="K107" s="9">
        <v>80</v>
      </c>
      <c r="L107" s="10">
        <f>'17-06'!$K107+('17-06'!$J107/90)</f>
        <v>81.111111111111114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200</v>
      </c>
      <c r="K108" s="9"/>
      <c r="L108" s="10">
        <f>'17-06'!$K108+('17-06'!$J108/90)</f>
        <v>2.2222222222222223</v>
      </c>
      <c r="M108" s="3"/>
      <c r="N108" s="9" t="s">
        <v>118</v>
      </c>
      <c r="O108" s="9"/>
      <c r="P108" s="6">
        <v>1766</v>
      </c>
      <c r="Q108" s="9"/>
      <c r="R108" s="9"/>
      <c r="S108" s="17">
        <v>7365</v>
      </c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-540</v>
      </c>
      <c r="K109" s="9">
        <v>20</v>
      </c>
      <c r="L109" s="10">
        <f>'17-06'!$K109+('17-06'!$J109/90)</f>
        <v>14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57</v>
      </c>
      <c r="J110" s="8">
        <v>2000</v>
      </c>
      <c r="K110" s="9"/>
      <c r="L110" s="10">
        <f>'17-06'!$K110+('17-06'!$J110/90)</f>
        <v>22.222222222222221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28</v>
      </c>
      <c r="I111" s="2" t="s">
        <v>648</v>
      </c>
      <c r="J111" s="8">
        <v>-2000</v>
      </c>
      <c r="K111" s="9"/>
      <c r="L111" s="10">
        <f>'17-06'!$K111+('17-06'!$J111/90)</f>
        <v>-22.222222222222221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'17-06'!$K112+('17-06'!$J112/90)</f>
        <v>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/>
      <c r="L113" s="10">
        <f>'17-06'!$K113+('17-06'!$J113/90)</f>
        <v>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3" xr:uid="{B7FB6923-E574-4D83-ABE9-4449BA2D5E5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839C-D857-4D93-86AB-2DBED8397435}">
  <sheetPr codeName="Sheet69">
    <pageSetUpPr fitToPage="1"/>
  </sheetPr>
  <dimension ref="A1:Z113"/>
  <sheetViews>
    <sheetView rightToLeft="1" topLeftCell="A101" workbookViewId="0">
      <selection activeCell="A112" sqref="A11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645</v>
      </c>
      <c r="K1" s="3">
        <f t="shared" si="0"/>
        <v>504</v>
      </c>
      <c r="L1" s="3">
        <f t="shared" si="0"/>
        <v>511.16666666666663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71</v>
      </c>
      <c r="J3" s="8">
        <v>250</v>
      </c>
      <c r="K3" s="9"/>
      <c r="L3" s="10">
        <f t="shared" ref="L3:L18" si="1">K3+(J3/90)</f>
        <v>2.7777777777777777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631</v>
      </c>
      <c r="J4" s="8">
        <v>-100</v>
      </c>
      <c r="K4" s="9">
        <v>10</v>
      </c>
      <c r="L4" s="10">
        <f t="shared" si="1"/>
        <v>8.8888888888888893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363</v>
      </c>
      <c r="J5" s="8"/>
      <c r="K5" s="9">
        <v>170</v>
      </c>
      <c r="L5" s="10">
        <f t="shared" si="1"/>
        <v>170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1226</v>
      </c>
      <c r="J6" s="8">
        <v>-360</v>
      </c>
      <c r="K6" s="9">
        <v>20</v>
      </c>
      <c r="L6" s="10">
        <f t="shared" si="1"/>
        <v>16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333</v>
      </c>
      <c r="J7" s="8">
        <v>-250</v>
      </c>
      <c r="K7" s="9">
        <v>10</v>
      </c>
      <c r="L7" s="10">
        <f t="shared" si="1"/>
        <v>7.2222222222222223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1948</v>
      </c>
      <c r="J8" s="8">
        <v>500</v>
      </c>
      <c r="K8" s="9"/>
      <c r="L8" s="10">
        <f t="shared" si="1"/>
        <v>5.5555555555555554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1949</v>
      </c>
      <c r="J9" s="8"/>
      <c r="K9" s="9">
        <v>30</v>
      </c>
      <c r="L9" s="10">
        <f t="shared" si="1"/>
        <v>30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13</v>
      </c>
      <c r="J10" s="8">
        <v>150</v>
      </c>
      <c r="K10" s="9"/>
      <c r="L10" s="10">
        <f t="shared" si="1"/>
        <v>1.6666666666666667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751</v>
      </c>
      <c r="J11" s="8"/>
      <c r="K11" s="9">
        <v>139</v>
      </c>
      <c r="L11" s="10">
        <f t="shared" si="1"/>
        <v>139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132</v>
      </c>
      <c r="J12" s="8">
        <v>90</v>
      </c>
      <c r="K12" s="9"/>
      <c r="L12" s="10">
        <f t="shared" si="1"/>
        <v>1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1381</v>
      </c>
      <c r="J13" s="8">
        <v>100</v>
      </c>
      <c r="K13" s="9">
        <v>5</v>
      </c>
      <c r="L13" s="10">
        <f t="shared" si="1"/>
        <v>6.1111111111111107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1950</v>
      </c>
      <c r="J14" s="8">
        <v>450</v>
      </c>
      <c r="K14" s="9">
        <v>120</v>
      </c>
      <c r="L14" s="10">
        <f t="shared" si="1"/>
        <v>125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28</v>
      </c>
      <c r="I15" s="40" t="s">
        <v>437</v>
      </c>
      <c r="J15" s="8">
        <v>-300</v>
      </c>
      <c r="K15" s="9"/>
      <c r="L15" s="10">
        <f t="shared" si="1"/>
        <v>-3.3333333333333335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8">
        <v>115</v>
      </c>
      <c r="K16" s="9"/>
      <c r="L16" s="10">
        <f t="shared" si="1"/>
        <v>1.2777777777777777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1931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SUM('18-06'!$J$22:$J$113)</f>
        <v>-2205</v>
      </c>
      <c r="K20" s="3">
        <f>SUM('18-06'!$K$22:$K$113)</f>
        <v>-547</v>
      </c>
      <c r="L20" s="3">
        <f>SUM('18-06'!$L$22:$L$113)</f>
        <v>-571.49999999999977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 t="s">
        <v>1962</v>
      </c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244</v>
      </c>
      <c r="J22" s="8">
        <v>100</v>
      </c>
      <c r="K22" s="9">
        <v>70</v>
      </c>
      <c r="L22" s="10">
        <f>'18-06'!$K22+('18-06'!$J22/90)</f>
        <v>71.111111111111114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25</v>
      </c>
      <c r="S22" s="16">
        <f t="shared" ref="S22:S26" si="5">Q22*R22</f>
        <v>125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60</v>
      </c>
      <c r="F23" s="16">
        <f t="shared" si="3"/>
        <v>600</v>
      </c>
      <c r="G23" s="7"/>
      <c r="H23" s="7" t="s">
        <v>6</v>
      </c>
      <c r="I23" s="40" t="s">
        <v>132</v>
      </c>
      <c r="J23" s="8">
        <v>350</v>
      </c>
      <c r="K23" s="9"/>
      <c r="L23" s="10">
        <f>'18-06'!$K23+('18-06'!$J23/90)</f>
        <v>3.8888888888888888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34</v>
      </c>
      <c r="S23" s="16">
        <f t="shared" si="5"/>
        <v>340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134</v>
      </c>
      <c r="C24" s="14">
        <f t="shared" si="2"/>
        <v>1340</v>
      </c>
      <c r="D24" s="15">
        <v>20</v>
      </c>
      <c r="E24" s="1">
        <v>21</v>
      </c>
      <c r="F24" s="16">
        <f t="shared" si="3"/>
        <v>420</v>
      </c>
      <c r="G24" s="7"/>
      <c r="H24" s="7" t="s">
        <v>6</v>
      </c>
      <c r="I24" s="2"/>
      <c r="J24" s="8">
        <v>170</v>
      </c>
      <c r="K24" s="9"/>
      <c r="L24" s="10">
        <f>'18-06'!$K24+('18-06'!$J24/90)</f>
        <v>1.8888888888888888</v>
      </c>
      <c r="M24" s="3"/>
      <c r="N24" s="13">
        <v>10</v>
      </c>
      <c r="O24" s="1">
        <v>140</v>
      </c>
      <c r="P24" s="14">
        <f t="shared" si="4"/>
        <v>1400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250</v>
      </c>
      <c r="K25" s="9">
        <v>1</v>
      </c>
      <c r="L25" s="10">
        <f>'18-06'!$K25+('18-06'!$J25/90)</f>
        <v>3.7777777777777777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64</v>
      </c>
      <c r="F26" s="16">
        <f t="shared" si="3"/>
        <v>6400</v>
      </c>
      <c r="G26" s="7"/>
      <c r="H26" s="7" t="s">
        <v>6</v>
      </c>
      <c r="I26" s="2"/>
      <c r="J26" s="8">
        <v>300</v>
      </c>
      <c r="K26" s="9"/>
      <c r="L26" s="10">
        <f>'18-06'!$K26+('18-06'!$J26/90)</f>
        <v>3.3333333333333335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77</v>
      </c>
      <c r="S26" s="16">
        <f t="shared" si="5"/>
        <v>7700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7470</v>
      </c>
      <c r="G27" s="7"/>
      <c r="H27" s="7" t="s">
        <v>6</v>
      </c>
      <c r="I27" s="2"/>
      <c r="J27" s="8">
        <v>360</v>
      </c>
      <c r="K27" s="9"/>
      <c r="L27" s="10">
        <f>'18-06'!$K27+('18-06'!$J27/90)</f>
        <v>4</v>
      </c>
      <c r="M27" s="3"/>
      <c r="N27" s="13">
        <v>100</v>
      </c>
      <c r="O27" s="1">
        <v>4</v>
      </c>
      <c r="P27" s="14">
        <f t="shared" si="4"/>
        <v>400</v>
      </c>
      <c r="Q27" s="12" t="s">
        <v>11</v>
      </c>
      <c r="R27" s="12"/>
      <c r="S27" s="17">
        <f>SUM(S22:S26)</f>
        <v>8165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2290</v>
      </c>
      <c r="D28" s="1"/>
      <c r="E28" s="1"/>
      <c r="F28" s="1"/>
      <c r="G28" s="1"/>
      <c r="H28" s="7" t="s">
        <v>6</v>
      </c>
      <c r="I28" s="40" t="s">
        <v>1951</v>
      </c>
      <c r="J28" s="8">
        <v>-450</v>
      </c>
      <c r="K28" s="9">
        <v>30</v>
      </c>
      <c r="L28" s="10">
        <f>'18-06'!$K28+('18-06'!$J28/90)</f>
        <v>25</v>
      </c>
      <c r="M28" s="3"/>
      <c r="N28" s="12" t="s">
        <v>11</v>
      </c>
      <c r="O28" s="12"/>
      <c r="P28" s="6">
        <f>SUM(P22:P27)</f>
        <v>2331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-2700</v>
      </c>
      <c r="G29" s="1"/>
      <c r="H29" s="7" t="s">
        <v>6</v>
      </c>
      <c r="I29" s="2"/>
      <c r="J29" s="8">
        <v>-225</v>
      </c>
      <c r="K29" s="9">
        <v>30</v>
      </c>
      <c r="L29" s="10">
        <f>'18-06'!$K29+('18-06'!$J29/90)</f>
        <v>27.5</v>
      </c>
      <c r="M29" s="3"/>
      <c r="N29" s="1"/>
      <c r="O29" s="1"/>
      <c r="P29" s="18"/>
      <c r="Q29" s="237" t="s">
        <v>21</v>
      </c>
      <c r="R29" s="238"/>
      <c r="S29" s="17">
        <f>SUM('18-06'!$J$22:$J$113)</f>
        <v>-2205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-4373</v>
      </c>
      <c r="D30" s="1"/>
      <c r="E30" s="1"/>
      <c r="F30" s="8"/>
      <c r="G30" s="1"/>
      <c r="H30" s="7" t="s">
        <v>1796</v>
      </c>
      <c r="I30" s="40" t="s">
        <v>95</v>
      </c>
      <c r="J30" s="8"/>
      <c r="K30" s="9">
        <v>160</v>
      </c>
      <c r="L30" s="10">
        <f>'18-06'!$K30+('18-06'!$J30/90)</f>
        <v>160</v>
      </c>
      <c r="M30" s="3"/>
      <c r="N30" s="237" t="s">
        <v>23</v>
      </c>
      <c r="O30" s="238"/>
      <c r="P30" s="6">
        <f>SUM('18-06'!$K$22:$K$113)</f>
        <v>-547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/>
      <c r="K31" s="9">
        <v>-160</v>
      </c>
      <c r="L31" s="10">
        <f>'18-06'!$K31+('18-06'!$J31/90)</f>
        <v>-160</v>
      </c>
      <c r="M31" s="3"/>
      <c r="N31" s="1"/>
      <c r="O31" s="1"/>
      <c r="P31" s="18"/>
      <c r="Q31" s="12" t="s">
        <v>25</v>
      </c>
      <c r="R31" s="12"/>
      <c r="S31" s="17">
        <f>S27-S29-F27</f>
        <v>2900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1954</v>
      </c>
      <c r="J32" s="8"/>
      <c r="K32" s="9">
        <v>200</v>
      </c>
      <c r="L32" s="10">
        <f>'18-06'!$K32+('18-06'!$J32/90)</f>
        <v>200</v>
      </c>
      <c r="M32" s="3"/>
      <c r="N32" s="12" t="s">
        <v>25</v>
      </c>
      <c r="O32" s="12"/>
      <c r="P32" s="6">
        <f>P28-P30-C28</f>
        <v>588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1952</v>
      </c>
      <c r="J33" s="8"/>
      <c r="K33" s="9">
        <v>-200</v>
      </c>
      <c r="L33" s="10">
        <f>'18-06'!$K33+('18-06'!$J33/90)</f>
        <v>-200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229</v>
      </c>
      <c r="J34" s="8">
        <v>90</v>
      </c>
      <c r="K34" s="9">
        <v>-10</v>
      </c>
      <c r="L34" s="10">
        <f>'18-06'!$K34+('18-06'!$J34/90)</f>
        <v>-9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32</v>
      </c>
      <c r="L35" s="10">
        <f>'18-06'!$K35+('18-06'!$J35/90)</f>
        <v>32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229</v>
      </c>
      <c r="J36" s="8"/>
      <c r="K36" s="9">
        <v>-50</v>
      </c>
      <c r="L36" s="10">
        <f>'18-06'!$K36+('18-06'!$J36/90)</f>
        <v>-50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500</v>
      </c>
      <c r="K37" s="9"/>
      <c r="L37" s="10">
        <f>'18-06'!$K37+('18-06'!$J37/90)</f>
        <v>5.5555555555555554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1953</v>
      </c>
      <c r="J38" s="8"/>
      <c r="K38" s="9">
        <v>130</v>
      </c>
      <c r="L38" s="10">
        <f>'18-06'!$K38+('18-06'!$J38/90)</f>
        <v>130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18</v>
      </c>
      <c r="L39" s="10">
        <f>'18-06'!$K39+('18-06'!$J39/90)</f>
        <v>18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500</v>
      </c>
      <c r="K40" s="9"/>
      <c r="L40" s="10">
        <f>'18-06'!$K40+('18-06'!$J40/90)</f>
        <v>5.5555555555555554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50</v>
      </c>
      <c r="K41" s="9"/>
      <c r="L41" s="10">
        <f>'18-06'!$K41+('18-06'!$J41/90)</f>
        <v>0.55555555555555558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140</v>
      </c>
      <c r="K42" s="9"/>
      <c r="L42" s="10">
        <f>'18-06'!$K42+('18-06'!$J42/90)</f>
        <v>1.5555555555555556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20</v>
      </c>
      <c r="L43" s="10">
        <f>'18-06'!$K43+('18-06'!$J43/90)</f>
        <v>20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130</v>
      </c>
      <c r="K44" s="9"/>
      <c r="L44" s="10">
        <f>'18-06'!$K44+('18-06'!$J44/90)</f>
        <v>1.4444444444444444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605</v>
      </c>
      <c r="K45" s="9"/>
      <c r="L45" s="10">
        <f>'18-06'!$K45+('18-06'!$J45/90)</f>
        <v>6.7222222222222223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300</v>
      </c>
      <c r="K46" s="9"/>
      <c r="L46" s="10">
        <f>'18-06'!$K46+('18-06'!$J46/90)</f>
        <v>3.3333333333333335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200</v>
      </c>
      <c r="K47" s="9">
        <v>80</v>
      </c>
      <c r="L47" s="10">
        <f>'18-06'!$K47+('18-06'!$J47/90)</f>
        <v>82.222222222222229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-720</v>
      </c>
      <c r="K48" s="9">
        <v>80</v>
      </c>
      <c r="L48" s="10">
        <f>'18-06'!$K48+('18-06'!$J48/90)</f>
        <v>72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2" t="s">
        <v>1955</v>
      </c>
      <c r="J49" s="8"/>
      <c r="K49" s="9">
        <v>-300</v>
      </c>
      <c r="L49" s="10">
        <f>'18-06'!$K49+('18-06'!$J49/90)</f>
        <v>-300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-200</v>
      </c>
      <c r="K50" s="9">
        <v>30</v>
      </c>
      <c r="L50" s="10">
        <f>'18-06'!$K50+('18-06'!$J50/90)</f>
        <v>27.777777777777779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-450</v>
      </c>
      <c r="K51" s="9">
        <v>20</v>
      </c>
      <c r="L51" s="10">
        <f>'18-06'!$K51+('18-06'!$J51/90)</f>
        <v>15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100</v>
      </c>
      <c r="K52" s="9"/>
      <c r="L52" s="10">
        <f>'18-06'!$K52+('18-06'!$J52/90)</f>
        <v>1.1111111111111112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-450</v>
      </c>
      <c r="K53" s="9">
        <v>30</v>
      </c>
      <c r="L53" s="10">
        <f>'18-06'!$K53+('18-06'!$J53/90)</f>
        <v>25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1179</v>
      </c>
      <c r="J54" s="8">
        <v>-200</v>
      </c>
      <c r="K54" s="9">
        <v>10</v>
      </c>
      <c r="L54" s="10">
        <f>'18-06'!$K54+('18-06'!$J54/90)</f>
        <v>7.7777777777777777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1956</v>
      </c>
      <c r="J55" s="8">
        <v>-100</v>
      </c>
      <c r="K55" s="9">
        <v>60</v>
      </c>
      <c r="L55" s="10">
        <f>'18-06'!$K55+('18-06'!$J55/90)</f>
        <v>58.888888888888886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200</v>
      </c>
      <c r="K56" s="9"/>
      <c r="L56" s="10">
        <f>'18-06'!$K56+('18-06'!$J56/90)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-720</v>
      </c>
      <c r="K57" s="9">
        <v>20</v>
      </c>
      <c r="L57" s="10">
        <f>'18-06'!$K57+('18-06'!$J57/90)</f>
        <v>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-720</v>
      </c>
      <c r="K58" s="9">
        <v>90</v>
      </c>
      <c r="L58" s="10">
        <f>'18-06'!$K58+('18-06'!$J58/90)</f>
        <v>82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1957</v>
      </c>
      <c r="J59" s="8"/>
      <c r="K59" s="9">
        <v>475</v>
      </c>
      <c r="L59" s="10">
        <f>'18-06'!$K59+('18-06'!$J59/90)</f>
        <v>475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1908</v>
      </c>
      <c r="J60" s="8">
        <v>-540</v>
      </c>
      <c r="K60" s="9">
        <v>40</v>
      </c>
      <c r="L60" s="10">
        <f>'18-06'!$K60+('18-06'!$J60/90)</f>
        <v>34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10</v>
      </c>
      <c r="L61" s="10">
        <f>'18-06'!$K61+('18-06'!$J61/90)</f>
        <v>10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-100</v>
      </c>
      <c r="K62" s="9">
        <v>24</v>
      </c>
      <c r="L62" s="10">
        <f>'18-06'!$K62+('18-06'!$J62/90)</f>
        <v>22.888888888888889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50</v>
      </c>
      <c r="K63" s="9"/>
      <c r="L63" s="10">
        <f>'18-06'!$K63+('18-06'!$J63/90)</f>
        <v>0.55555555555555558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100</v>
      </c>
      <c r="K64" s="9"/>
      <c r="L64" s="10">
        <f>'18-06'!$K64+('18-06'!$J64/90)</f>
        <v>1.1111111111111112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250</v>
      </c>
      <c r="K65" s="36"/>
      <c r="L65" s="37">
        <f>'18-06'!$K65+('18-06'!$J65/90)</f>
        <v>2.7777777777777777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28</v>
      </c>
      <c r="I66" s="44" t="s">
        <v>1749</v>
      </c>
      <c r="J66" s="38">
        <v>-300</v>
      </c>
      <c r="K66" s="39"/>
      <c r="L66" s="37">
        <f>'18-06'!$K66+('18-06'!$J66/90)</f>
        <v>-3.3333333333333335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1958</v>
      </c>
      <c r="J67" s="35">
        <v>900</v>
      </c>
      <c r="K67" s="36"/>
      <c r="L67" s="37">
        <f>'18-06'!$K67+('18-06'!$J67/90)</f>
        <v>10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134</v>
      </c>
      <c r="J68" s="38">
        <v>300</v>
      </c>
      <c r="K68" s="39"/>
      <c r="L68" s="37">
        <f>'18-06'!$K68+('18-06'!$J68/90)</f>
        <v>3.3333333333333335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-600</v>
      </c>
      <c r="K69" s="36">
        <v>10</v>
      </c>
      <c r="L69" s="37">
        <f>'18-06'!$K69+('18-06'!$J69/90)</f>
        <v>3.333333333333333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180</v>
      </c>
      <c r="K70" s="36">
        <v>40</v>
      </c>
      <c r="L70" s="37">
        <f>'18-06'!$K70+('18-06'!$J70/90)</f>
        <v>42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'18-06'!$K71+('18-06'!$J71/90)</f>
        <v>1.1111111111111112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-100</v>
      </c>
      <c r="K72" s="9">
        <v>10</v>
      </c>
      <c r="L72" s="10">
        <f>'18-06'!$K72+('18-06'!$J72/90)</f>
        <v>8.8888888888888893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720</v>
      </c>
      <c r="K73" s="9"/>
      <c r="L73" s="10">
        <f>'18-06'!$K73+('18-06'!$J73/90)</f>
        <v>8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957</v>
      </c>
      <c r="J74" s="8">
        <v>140</v>
      </c>
      <c r="K74" s="9"/>
      <c r="L74" s="10">
        <f>'18-06'!$K74+('18-06'!$J74/90)</f>
        <v>1.5555555555555556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517</v>
      </c>
      <c r="J75" s="8"/>
      <c r="K75" s="9">
        <v>-10</v>
      </c>
      <c r="L75" s="10">
        <f>'18-06'!$K75+('18-06'!$J75/90)</f>
        <v>-10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917</v>
      </c>
      <c r="J76" s="8">
        <v>-600</v>
      </c>
      <c r="K76" s="9">
        <v>10</v>
      </c>
      <c r="L76" s="10">
        <f>'18-06'!$K76+('18-06'!$J76/90)</f>
        <v>3.333333333333333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50</v>
      </c>
      <c r="K77" s="9"/>
      <c r="L77" s="10">
        <f>'18-06'!$K77+('18-06'!$J77/90)</f>
        <v>0.55555555555555558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1521</v>
      </c>
      <c r="J78" s="8"/>
      <c r="K78" s="9">
        <v>50</v>
      </c>
      <c r="L78" s="10">
        <f>'18-06'!$K78+('18-06'!$J78/90)</f>
        <v>50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275</v>
      </c>
      <c r="J79" s="8">
        <v>-180</v>
      </c>
      <c r="K79" s="9">
        <v>10</v>
      </c>
      <c r="L79" s="10">
        <f>'18-06'!$K79+('18-06'!$J79/90)</f>
        <v>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1959</v>
      </c>
      <c r="J80" s="8"/>
      <c r="K80" s="9">
        <v>20</v>
      </c>
      <c r="L80" s="10">
        <f>'18-06'!$K80+('18-06'!$J80/90)</f>
        <v>20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>
        <v>20</v>
      </c>
      <c r="L81" s="10">
        <f>'18-06'!$K81+('18-06'!$J81/90)</f>
        <v>22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154</v>
      </c>
      <c r="J82" s="8">
        <v>520</v>
      </c>
      <c r="K82" s="9"/>
      <c r="L82" s="10">
        <f>'18-06'!$K82+('18-06'!$J82/90)</f>
        <v>5.7777777777777777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1960</v>
      </c>
      <c r="J83" s="8"/>
      <c r="K83" s="9">
        <v>11</v>
      </c>
      <c r="L83" s="10">
        <f>'18-06'!$K83+('18-06'!$J83/90)</f>
        <v>11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1961</v>
      </c>
      <c r="J84" s="8">
        <v>-540</v>
      </c>
      <c r="K84" s="9">
        <v>-1170</v>
      </c>
      <c r="L84" s="10">
        <f>'18-06'!$K84+('18-06'!$J84/90)</f>
        <v>-1176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300</v>
      </c>
      <c r="K85" s="9"/>
      <c r="L85" s="10">
        <f>'18-06'!$K85+('18-06'!$J85/90)</f>
        <v>3.3333333333333335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180</v>
      </c>
      <c r="K86" s="9"/>
      <c r="L86" s="10">
        <f>'18-06'!$K86+('18-06'!$J86/90)</f>
        <v>2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56</v>
      </c>
      <c r="J87" s="8">
        <v>-425</v>
      </c>
      <c r="K87" s="9">
        <v>100</v>
      </c>
      <c r="L87" s="10">
        <f>'18-06'!$K87+('18-06'!$J87/90)</f>
        <v>95.277777777777771</v>
      </c>
      <c r="M87" s="3"/>
      <c r="N87" s="72" t="s">
        <v>118</v>
      </c>
      <c r="O87" s="9"/>
      <c r="P87" s="6">
        <v>2331</v>
      </c>
      <c r="Q87" s="9"/>
      <c r="R87" s="9"/>
      <c r="S87" s="17">
        <v>8165</v>
      </c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-200</v>
      </c>
      <c r="K88" s="9">
        <v>10</v>
      </c>
      <c r="L88" s="10">
        <f>'18-06'!$K88+('18-06'!$J88/90)</f>
        <v>7.7777777777777777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120</v>
      </c>
      <c r="K89" s="9"/>
      <c r="L89" s="10">
        <f>'18-06'!$K89+('18-06'!$J89/90)</f>
        <v>1.3333333333333333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1777</v>
      </c>
      <c r="J90" s="8"/>
      <c r="K90" s="9">
        <v>30</v>
      </c>
      <c r="L90" s="10">
        <f>'18-06'!$K90+('18-06'!$J90/90)</f>
        <v>30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1964</v>
      </c>
      <c r="J91" s="8">
        <v>-450</v>
      </c>
      <c r="K91" s="9">
        <v>250</v>
      </c>
      <c r="L91" s="10">
        <f>'18-06'!$K91+('18-06'!$J91/90)</f>
        <v>245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/>
      <c r="J92" s="8">
        <v>180</v>
      </c>
      <c r="K92" s="9"/>
      <c r="L92" s="10">
        <f>'18-06'!$K92+('18-06'!$J92/90)</f>
        <v>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10</v>
      </c>
      <c r="L93" s="10">
        <f>'18-06'!$K93+('18-06'!$J93/90)</f>
        <v>10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/>
      <c r="J94" s="8">
        <v>-700</v>
      </c>
      <c r="K94" s="9">
        <v>-30</v>
      </c>
      <c r="L94" s="10">
        <f>'18-06'!$K94+('18-06'!$J94/90)</f>
        <v>-37.777777777777779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250</v>
      </c>
      <c r="K95" s="9"/>
      <c r="L95" s="10">
        <f>'18-06'!$K95+('18-06'!$J95/90)</f>
        <v>2.7777777777777777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40</v>
      </c>
      <c r="L96" s="10">
        <f>'18-06'!$K96+('18-06'!$J96/90)</f>
        <v>40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40" t="s">
        <v>57</v>
      </c>
      <c r="J97" s="8"/>
      <c r="K97" s="9">
        <v>20</v>
      </c>
      <c r="L97" s="10">
        <f>'18-06'!$K97+('18-06'!$J97/90)</f>
        <v>20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43" t="s">
        <v>28</v>
      </c>
      <c r="I98" s="40" t="s">
        <v>43</v>
      </c>
      <c r="J98" s="8"/>
      <c r="K98" s="9">
        <v>-20</v>
      </c>
      <c r="L98" s="10">
        <f>'18-06'!$K98+('18-06'!$J98/90)</f>
        <v>-20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40" t="s">
        <v>95</v>
      </c>
      <c r="J99" s="8"/>
      <c r="K99" s="9">
        <v>-103</v>
      </c>
      <c r="L99" s="10">
        <f>'18-06'!$K99+('18-06'!$J99/90)</f>
        <v>-103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57</v>
      </c>
      <c r="J100" s="8"/>
      <c r="K100" s="9">
        <v>35</v>
      </c>
      <c r="L100" s="10">
        <f>'18-06'!$K100+('18-06'!$J100/90)</f>
        <v>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28</v>
      </c>
      <c r="I101" s="40" t="s">
        <v>437</v>
      </c>
      <c r="J101" s="8">
        <v>-300</v>
      </c>
      <c r="K101" s="9"/>
      <c r="L101" s="10">
        <f>'18-06'!$K101+('18-06'!$J101/90)</f>
        <v>-3.3333333333333335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-630</v>
      </c>
      <c r="K102" s="9">
        <v>240</v>
      </c>
      <c r="L102" s="10">
        <f>'18-06'!$K102+('18-06'!$J102/90)</f>
        <v>233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-450</v>
      </c>
      <c r="K103" s="9">
        <v>40</v>
      </c>
      <c r="L103" s="10">
        <f>'18-06'!$K103+('18-06'!$J103/90)</f>
        <v>35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40" t="s">
        <v>95</v>
      </c>
      <c r="J104" s="8"/>
      <c r="K104" s="9">
        <v>-1100</v>
      </c>
      <c r="L104" s="10">
        <f>'18-06'!$K104+('18-06'!$J104/90)</f>
        <v>-1100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1965</v>
      </c>
      <c r="J105" s="8"/>
      <c r="K105" s="9">
        <v>-10</v>
      </c>
      <c r="L105" s="10">
        <f>'18-06'!$K105+('18-06'!$J105/90)</f>
        <v>-10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40" t="s">
        <v>57</v>
      </c>
      <c r="J106" s="8"/>
      <c r="K106" s="9">
        <v>50</v>
      </c>
      <c r="L106" s="10">
        <f>'18-06'!$K106+('18-06'!$J106/90)</f>
        <v>50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28</v>
      </c>
      <c r="I107" s="40" t="s">
        <v>1966</v>
      </c>
      <c r="J107" s="8"/>
      <c r="K107" s="9">
        <v>-50</v>
      </c>
      <c r="L107" s="10">
        <f>'18-06'!$K107+('18-06'!$J107/90)</f>
        <v>-50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95</v>
      </c>
      <c r="J108" s="8"/>
      <c r="K108" s="9">
        <v>150</v>
      </c>
      <c r="L108" s="10">
        <f>'18-06'!$K108+('18-06'!$J108/90)</f>
        <v>150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95</v>
      </c>
      <c r="J109" s="8"/>
      <c r="K109" s="9">
        <v>-150</v>
      </c>
      <c r="L109" s="10">
        <f>'18-06'!$K109+('18-06'!$J109/90)</f>
        <v>-150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1968</v>
      </c>
      <c r="J110" s="8">
        <v>-720</v>
      </c>
      <c r="K110" s="9"/>
      <c r="L110" s="10">
        <f>'18-06'!$K110+('18-06'!$J110/90)</f>
        <v>-8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'18-06'!$K111+('18-06'!$J111/90)</f>
        <v>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'18-06'!$K112+('18-06'!$J112/90)</f>
        <v>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/>
      <c r="L113" s="10">
        <f>'18-06'!$K113+('18-06'!$J113/90)</f>
        <v>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3" xr:uid="{484BA195-48BD-4CF2-8C17-B7D74916ECE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2389-AA03-4235-A8A0-8E42C5433E0A}">
  <sheetPr codeName="Sheet70">
    <pageSetUpPr fitToPage="1"/>
  </sheetPr>
  <dimension ref="A1:Z120"/>
  <sheetViews>
    <sheetView rightToLeft="1" topLeftCell="A108" workbookViewId="0">
      <selection activeCell="A120" sqref="A12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1030</v>
      </c>
      <c r="K1" s="3">
        <f t="shared" si="0"/>
        <v>614</v>
      </c>
      <c r="L1" s="3">
        <f t="shared" si="0"/>
        <v>625.44444444444446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389</v>
      </c>
      <c r="J3" s="8"/>
      <c r="K3" s="9">
        <v>270</v>
      </c>
      <c r="L3" s="10">
        <f t="shared" ref="L3:L18" si="1">K3+(J3/90)</f>
        <v>270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154</v>
      </c>
      <c r="J4" s="8"/>
      <c r="K4" s="9">
        <v>50</v>
      </c>
      <c r="L4" s="10">
        <f t="shared" si="1"/>
        <v>50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1131</v>
      </c>
      <c r="J5" s="8">
        <v>380</v>
      </c>
      <c r="K5" s="9"/>
      <c r="L5" s="10">
        <f t="shared" si="1"/>
        <v>4.2222222222222223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1848</v>
      </c>
      <c r="J6" s="8"/>
      <c r="K6" s="9">
        <v>90</v>
      </c>
      <c r="L6" s="10">
        <f t="shared" si="1"/>
        <v>90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1073</v>
      </c>
      <c r="J7" s="8"/>
      <c r="K7" s="9">
        <v>98</v>
      </c>
      <c r="L7" s="10">
        <f t="shared" si="1"/>
        <v>98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1969</v>
      </c>
      <c r="J8" s="8">
        <v>400</v>
      </c>
      <c r="K8" s="9"/>
      <c r="L8" s="10">
        <f t="shared" si="1"/>
        <v>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1970</v>
      </c>
      <c r="J9" s="8"/>
      <c r="K9" s="9">
        <v>45</v>
      </c>
      <c r="L9" s="10">
        <f t="shared" si="1"/>
        <v>45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-50</v>
      </c>
      <c r="K10" s="9">
        <v>50</v>
      </c>
      <c r="L10" s="10">
        <f t="shared" si="1"/>
        <v>49.444444444444443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-1</v>
      </c>
      <c r="L11" s="10">
        <f t="shared" si="1"/>
        <v>-1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1971</v>
      </c>
      <c r="J12" s="8"/>
      <c r="K12" s="9">
        <v>88</v>
      </c>
      <c r="L12" s="10">
        <f t="shared" si="1"/>
        <v>88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56</v>
      </c>
      <c r="J13" s="8">
        <v>300</v>
      </c>
      <c r="K13" s="9">
        <v>-76</v>
      </c>
      <c r="L13" s="10">
        <f t="shared" si="1"/>
        <v>-72.666666666666671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1947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SUM('19-06'!$J$22:$J$120)</f>
        <v>-1625</v>
      </c>
      <c r="K20" s="3">
        <f>SUM('19-06'!$K$22:$K$120)</f>
        <v>-230</v>
      </c>
      <c r="L20" s="3">
        <f>SUM('19-06'!$L$22:$L$120)</f>
        <v>-248.05555555555475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27</v>
      </c>
      <c r="C22" s="14">
        <f t="shared" ref="C22:C27" si="2">A22*B22</f>
        <v>27</v>
      </c>
      <c r="D22" s="15">
        <v>5</v>
      </c>
      <c r="E22" s="1">
        <v>25</v>
      </c>
      <c r="F22" s="16">
        <f t="shared" ref="F22:F26" si="3">D22*E22</f>
        <v>125</v>
      </c>
      <c r="G22" s="7"/>
      <c r="H22" s="7" t="s">
        <v>6</v>
      </c>
      <c r="I22" s="2"/>
      <c r="J22" s="8">
        <v>100</v>
      </c>
      <c r="K22" s="9"/>
      <c r="L22" s="10">
        <f>'19-06'!$K22+('19-06'!$J22/90)</f>
        <v>1.1111111111111112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14</v>
      </c>
      <c r="S22" s="16">
        <f t="shared" ref="S22:S26" si="5">Q22*R22</f>
        <v>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15</v>
      </c>
      <c r="F23" s="16">
        <f t="shared" si="3"/>
        <v>150</v>
      </c>
      <c r="G23" s="7"/>
      <c r="H23" s="7" t="s">
        <v>1796</v>
      </c>
      <c r="I23" s="2" t="s">
        <v>64</v>
      </c>
      <c r="J23" s="8"/>
      <c r="K23" s="9">
        <v>100</v>
      </c>
      <c r="L23" s="10">
        <f>'19-06'!$K23+('19-06'!$J23/90)</f>
        <v>100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1</v>
      </c>
      <c r="S23" s="16">
        <f t="shared" si="5"/>
        <v>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130</v>
      </c>
      <c r="C24" s="14">
        <f t="shared" si="2"/>
        <v>1300</v>
      </c>
      <c r="D24" s="15">
        <v>20</v>
      </c>
      <c r="E24" s="1">
        <v>1</v>
      </c>
      <c r="F24" s="16">
        <f t="shared" si="3"/>
        <v>20</v>
      </c>
      <c r="G24" s="7"/>
      <c r="H24" s="7" t="s">
        <v>40</v>
      </c>
      <c r="I24" s="2" t="s">
        <v>95</v>
      </c>
      <c r="J24" s="8"/>
      <c r="K24" s="9">
        <v>-103</v>
      </c>
      <c r="L24" s="10">
        <f>'19-06'!$K24+('19-06'!$J24/90)</f>
        <v>-103</v>
      </c>
      <c r="M24" s="3"/>
      <c r="N24" s="13">
        <v>10</v>
      </c>
      <c r="O24" s="1">
        <v>129</v>
      </c>
      <c r="P24" s="14">
        <f t="shared" si="4"/>
        <v>1290</v>
      </c>
      <c r="Q24" s="15">
        <v>20</v>
      </c>
      <c r="R24" s="1">
        <v>8</v>
      </c>
      <c r="S24" s="16">
        <f t="shared" si="5"/>
        <v>160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19</v>
      </c>
      <c r="C25" s="14">
        <f t="shared" si="2"/>
        <v>380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95</v>
      </c>
      <c r="J25" s="8"/>
      <c r="K25" s="9">
        <v>-24</v>
      </c>
      <c r="L25" s="10">
        <f>'19-06'!$K25+('19-06'!$J25/90)</f>
        <v>-24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60</v>
      </c>
      <c r="F26" s="16">
        <f t="shared" si="3"/>
        <v>6000</v>
      </c>
      <c r="G26" s="7"/>
      <c r="H26" s="7" t="s">
        <v>6</v>
      </c>
      <c r="I26" s="2"/>
      <c r="J26" s="8">
        <v>50</v>
      </c>
      <c r="K26" s="9"/>
      <c r="L26" s="10">
        <f>'19-06'!$K26+('19-06'!$J26/90)</f>
        <v>0.55555555555555558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67</v>
      </c>
      <c r="S26" s="16">
        <f t="shared" si="5"/>
        <v>6700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6295</v>
      </c>
      <c r="G27" s="7"/>
      <c r="H27" s="7" t="s">
        <v>6</v>
      </c>
      <c r="I27" s="2"/>
      <c r="J27" s="8">
        <v>-135</v>
      </c>
      <c r="K27" s="9">
        <v>10</v>
      </c>
      <c r="L27" s="10">
        <f>'19-06'!$K27+('19-06'!$J27/90)</f>
        <v>8.5</v>
      </c>
      <c r="M27" s="3"/>
      <c r="N27" s="13">
        <v>100</v>
      </c>
      <c r="O27" s="1">
        <v>50</v>
      </c>
      <c r="P27" s="14">
        <f t="shared" si="4"/>
        <v>5000</v>
      </c>
      <c r="Q27" s="12" t="s">
        <v>11</v>
      </c>
      <c r="R27" s="12"/>
      <c r="S27" s="17">
        <f>SUM(S22:S26)</f>
        <v>7040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2357</v>
      </c>
      <c r="D28" s="1"/>
      <c r="E28" s="1"/>
      <c r="F28" s="1"/>
      <c r="G28" s="1"/>
      <c r="H28" s="7" t="s">
        <v>6</v>
      </c>
      <c r="I28" s="2"/>
      <c r="J28" s="8">
        <v>-450</v>
      </c>
      <c r="K28" s="9">
        <v>30</v>
      </c>
      <c r="L28" s="10">
        <f>'19-06'!$K28+('19-06'!$J28/90)</f>
        <v>25</v>
      </c>
      <c r="M28" s="3"/>
      <c r="N28" s="12" t="s">
        <v>11</v>
      </c>
      <c r="O28" s="12"/>
      <c r="P28" s="6">
        <f>SUM(P22:P27)</f>
        <v>7001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-1175</v>
      </c>
      <c r="G29" s="1"/>
      <c r="H29" s="7" t="s">
        <v>28</v>
      </c>
      <c r="I29" s="2" t="s">
        <v>335</v>
      </c>
      <c r="J29" s="8">
        <v>-50</v>
      </c>
      <c r="K29" s="9"/>
      <c r="L29" s="10">
        <f>'19-06'!$K29+('19-06'!$J29/90)</f>
        <v>-0.55555555555555558</v>
      </c>
      <c r="M29" s="3"/>
      <c r="N29" s="1"/>
      <c r="O29" s="1"/>
      <c r="P29" s="18"/>
      <c r="Q29" s="237" t="s">
        <v>21</v>
      </c>
      <c r="R29" s="238"/>
      <c r="S29" s="17">
        <f>SUM('19-06'!$J$22:$J$120)</f>
        <v>-1625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67</v>
      </c>
      <c r="D30" s="1"/>
      <c r="E30" s="1"/>
      <c r="F30" s="8"/>
      <c r="G30" s="1"/>
      <c r="H30" s="7" t="s">
        <v>6</v>
      </c>
      <c r="I30" s="2" t="s">
        <v>229</v>
      </c>
      <c r="J30" s="8"/>
      <c r="K30" s="9">
        <v>-4</v>
      </c>
      <c r="L30" s="10">
        <f>'19-06'!$K30+('19-06'!$J30/90)</f>
        <v>-4</v>
      </c>
      <c r="M30" s="3"/>
      <c r="N30" s="237" t="s">
        <v>23</v>
      </c>
      <c r="O30" s="238"/>
      <c r="P30" s="6">
        <f>SUM('19-06'!$K$22:$K$120)</f>
        <v>-230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1395</v>
      </c>
      <c r="J31" s="8">
        <v>-540</v>
      </c>
      <c r="K31" s="9"/>
      <c r="L31" s="10">
        <f>'19-06'!$K31+('19-06'!$J31/90)</f>
        <v>-6</v>
      </c>
      <c r="M31" s="3"/>
      <c r="N31" s="1"/>
      <c r="O31" s="1"/>
      <c r="P31" s="18"/>
      <c r="Q31" s="12" t="s">
        <v>25</v>
      </c>
      <c r="R31" s="12"/>
      <c r="S31" s="17">
        <f>S27-S29-F27</f>
        <v>2370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1455</v>
      </c>
      <c r="J32" s="8">
        <v>-450</v>
      </c>
      <c r="K32" s="9"/>
      <c r="L32" s="10">
        <f>'19-06'!$K32+('19-06'!$J32/90)</f>
        <v>-5</v>
      </c>
      <c r="M32" s="3"/>
      <c r="N32" s="12" t="s">
        <v>25</v>
      </c>
      <c r="O32" s="12"/>
      <c r="P32" s="6">
        <f>P28-P30-C28</f>
        <v>4874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1417</v>
      </c>
      <c r="J33" s="8"/>
      <c r="K33" s="9">
        <v>89</v>
      </c>
      <c r="L33" s="10">
        <f>'19-06'!$K33+('19-06'!$J33/90)</f>
        <v>89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1384</v>
      </c>
      <c r="J34" s="8">
        <v>-225</v>
      </c>
      <c r="K34" s="9">
        <v>10</v>
      </c>
      <c r="L34" s="10">
        <f>'19-06'!$K34+('19-06'!$J34/90)</f>
        <v>7.5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100</v>
      </c>
      <c r="K35" s="9"/>
      <c r="L35" s="10">
        <f>'19-06'!$K35+('19-06'!$J35/90)</f>
        <v>1.1111111111111112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200</v>
      </c>
      <c r="K36" s="9"/>
      <c r="L36" s="10">
        <f>'19-06'!$K36+('19-06'!$J36/90)</f>
        <v>2.2222222222222223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300</v>
      </c>
      <c r="K37" s="9"/>
      <c r="L37" s="10">
        <f>'19-06'!$K37+('19-06'!$J37/90)</f>
        <v>3.3333333333333335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1787</v>
      </c>
      <c r="J38" s="8"/>
      <c r="K38" s="9">
        <v>48</v>
      </c>
      <c r="L38" s="10">
        <f>'19-06'!$K38+('19-06'!$J38/90)</f>
        <v>48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400</v>
      </c>
      <c r="K39" s="9"/>
      <c r="L39" s="10">
        <f>'19-06'!$K39+('19-06'!$J39/90)</f>
        <v>4.4444444444444446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/>
      <c r="J40" s="8"/>
      <c r="K40" s="9">
        <v>-40</v>
      </c>
      <c r="L40" s="10">
        <f>'19-06'!$K40+('19-06'!$J40/90)</f>
        <v>-40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-600</v>
      </c>
      <c r="K41" s="9">
        <v>10</v>
      </c>
      <c r="L41" s="10">
        <f>'19-06'!$K41+('19-06'!$J41/90)</f>
        <v>3.333333333333333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-500</v>
      </c>
      <c r="K42" s="9">
        <v>10</v>
      </c>
      <c r="L42" s="10">
        <f>'19-06'!$K42+('19-06'!$J42/90)</f>
        <v>4.4444444444444446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25</v>
      </c>
      <c r="L43" s="10">
        <f>'19-06'!$K43+('19-06'!$J43/90)</f>
        <v>25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180</v>
      </c>
      <c r="K44" s="9"/>
      <c r="L44" s="10">
        <f>'19-06'!$K44+('19-06'!$J44/90)</f>
        <v>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450</v>
      </c>
      <c r="K45" s="9">
        <v>5</v>
      </c>
      <c r="L45" s="10">
        <f>'19-06'!$K45+('19-06'!$J45/90)</f>
        <v>10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-225</v>
      </c>
      <c r="K46" s="9">
        <v>10</v>
      </c>
      <c r="L46" s="10">
        <f>'19-06'!$K46+('19-06'!$J46/90)</f>
        <v>7.5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1972</v>
      </c>
      <c r="J47" s="8"/>
      <c r="K47" s="9">
        <v>80</v>
      </c>
      <c r="L47" s="10">
        <f>'19-06'!$K47+('19-06'!$J47/90)</f>
        <v>80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46</v>
      </c>
      <c r="J48" s="8">
        <v>250</v>
      </c>
      <c r="K48" s="9">
        <v>10</v>
      </c>
      <c r="L48" s="10">
        <f>'19-06'!$K48+('19-06'!$J48/90)</f>
        <v>12.777777777777779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513</v>
      </c>
      <c r="J49" s="8">
        <v>-600</v>
      </c>
      <c r="K49" s="9">
        <v>10</v>
      </c>
      <c r="L49" s="10">
        <f>'19-06'!$K49+('19-06'!$J49/90)</f>
        <v>3.333333333333333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-150</v>
      </c>
      <c r="K50" s="9">
        <v>5</v>
      </c>
      <c r="L50" s="10">
        <f>'19-06'!$K50+('19-06'!$J50/90)</f>
        <v>3.333333333333333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80</v>
      </c>
      <c r="K51" s="9"/>
      <c r="L51" s="10">
        <f>'19-06'!$K51+('19-06'!$J51/90)</f>
        <v>0.88888888888888884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500</v>
      </c>
      <c r="K52" s="9"/>
      <c r="L52" s="10">
        <f>'19-06'!$K52+('19-06'!$J52/90)</f>
        <v>5.5555555555555554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2" t="s">
        <v>658</v>
      </c>
      <c r="J53" s="8"/>
      <c r="K53" s="9">
        <v>-2</v>
      </c>
      <c r="L53" s="10">
        <f>'19-06'!$K53+('19-06'!$J53/90)</f>
        <v>-2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95</v>
      </c>
      <c r="J54" s="8"/>
      <c r="K54" s="9">
        <v>676</v>
      </c>
      <c r="L54" s="10">
        <f>'19-06'!$K54+('19-06'!$J54/90)</f>
        <v>676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2" t="s">
        <v>95</v>
      </c>
      <c r="J55" s="8"/>
      <c r="K55" s="9">
        <v>-676</v>
      </c>
      <c r="L55" s="10">
        <f>'19-06'!$K55+('19-06'!$J55/90)</f>
        <v>-676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90</v>
      </c>
      <c r="J56" s="8"/>
      <c r="K56" s="9">
        <v>95</v>
      </c>
      <c r="L56" s="10">
        <f>'19-06'!$K56+('19-06'!$J56/90)</f>
        <v>95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150</v>
      </c>
      <c r="K57" s="9"/>
      <c r="L57" s="10">
        <f>'19-06'!$K57+('19-06'!$J57/90)</f>
        <v>1.6666666666666667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50</v>
      </c>
      <c r="K58" s="9"/>
      <c r="L58" s="10">
        <f>'19-06'!$K58+('19-06'!$J58/90)</f>
        <v>0.55555555555555558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1796</v>
      </c>
      <c r="I59" s="2" t="s">
        <v>1448</v>
      </c>
      <c r="J59" s="8"/>
      <c r="K59" s="9">
        <v>395</v>
      </c>
      <c r="L59" s="10">
        <f>'19-06'!$K59+('19-06'!$J59/90)</f>
        <v>395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1675</v>
      </c>
      <c r="J60" s="8"/>
      <c r="K60" s="9">
        <v>3065</v>
      </c>
      <c r="L60" s="10">
        <f>'19-06'!$K60+('19-06'!$J60/90)</f>
        <v>3065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-500</v>
      </c>
      <c r="K61" s="9">
        <v>10</v>
      </c>
      <c r="L61" s="10">
        <f>'19-06'!$K61+('19-06'!$J61/90)</f>
        <v>4.4444444444444446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300</v>
      </c>
      <c r="K62" s="9"/>
      <c r="L62" s="10">
        <f>'19-06'!$K62+('19-06'!$J62/90)</f>
        <v>3.3333333333333335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345</v>
      </c>
      <c r="K63" s="9"/>
      <c r="L63" s="10">
        <f>'19-06'!$K63+('19-06'!$J63/90)</f>
        <v>3.8333333333333335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40</v>
      </c>
      <c r="K64" s="9"/>
      <c r="L64" s="10">
        <f>'19-06'!$K64+('19-06'!$J64/90)</f>
        <v>0.44444444444444442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-400</v>
      </c>
      <c r="K65" s="36">
        <v>10</v>
      </c>
      <c r="L65" s="37">
        <f>'19-06'!$K65+('19-06'!$J65/90)</f>
        <v>5.5555555555555554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12</v>
      </c>
      <c r="L66" s="37">
        <f>'19-06'!$K66+('19-06'!$J66/90)</f>
        <v>12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390</v>
      </c>
      <c r="K67" s="36"/>
      <c r="L67" s="37">
        <f>'19-06'!$K67+('19-06'!$J67/90)</f>
        <v>4.333333333333333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843</v>
      </c>
      <c r="J68" s="38"/>
      <c r="K68" s="39">
        <v>30</v>
      </c>
      <c r="L68" s="37">
        <f>'19-06'!$K68+('19-06'!$J68/90)</f>
        <v>30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1973</v>
      </c>
      <c r="J69" s="35"/>
      <c r="K69" s="36">
        <v>100</v>
      </c>
      <c r="L69" s="37">
        <f>'19-06'!$K69+('19-06'!$J69/90)</f>
        <v>100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45" t="s">
        <v>834</v>
      </c>
      <c r="H70" s="7" t="s">
        <v>6</v>
      </c>
      <c r="I70" s="44"/>
      <c r="J70" s="35">
        <v>400</v>
      </c>
      <c r="K70" s="36"/>
      <c r="L70" s="37">
        <f>'19-06'!$K70+('19-06'!$J70/90)</f>
        <v>4.4444444444444446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45" t="s">
        <v>834</v>
      </c>
      <c r="H71" s="7" t="s">
        <v>6</v>
      </c>
      <c r="I71" s="40" t="s">
        <v>1468</v>
      </c>
      <c r="J71" s="8"/>
      <c r="K71" s="9">
        <v>13</v>
      </c>
      <c r="L71" s="10">
        <f>'19-06'!$K71+('19-06'!$J71/90)</f>
        <v>13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45" t="s">
        <v>834</v>
      </c>
      <c r="H72" s="7" t="s">
        <v>6</v>
      </c>
      <c r="I72" s="40" t="s">
        <v>205</v>
      </c>
      <c r="J72" s="8"/>
      <c r="K72" s="9">
        <v>60</v>
      </c>
      <c r="L72" s="10">
        <f>'19-06'!$K72+('19-06'!$J72/90)</f>
        <v>60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45" t="s">
        <v>834</v>
      </c>
      <c r="H73" s="7" t="s">
        <v>6</v>
      </c>
      <c r="I73" s="40" t="s">
        <v>1231</v>
      </c>
      <c r="J73" s="8"/>
      <c r="K73" s="9">
        <v>210</v>
      </c>
      <c r="L73" s="10">
        <f>'19-06'!$K73+('19-06'!$J73/90)</f>
        <v>210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45" t="s">
        <v>834</v>
      </c>
      <c r="H74" s="7" t="s">
        <v>6</v>
      </c>
      <c r="I74" s="40" t="s">
        <v>1975</v>
      </c>
      <c r="J74" s="8">
        <v>450</v>
      </c>
      <c r="K74" s="9"/>
      <c r="L74" s="10">
        <f>'19-06'!$K74+('19-06'!$J74/90)</f>
        <v>5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45" t="s">
        <v>834</v>
      </c>
      <c r="H75" s="7" t="s">
        <v>6</v>
      </c>
      <c r="I75" s="40" t="s">
        <v>232</v>
      </c>
      <c r="J75" s="8"/>
      <c r="K75" s="9">
        <v>14</v>
      </c>
      <c r="L75" s="10">
        <f>'19-06'!$K75+('19-06'!$J75/90)</f>
        <v>14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45" t="s">
        <v>834</v>
      </c>
      <c r="H76" s="7" t="s">
        <v>6</v>
      </c>
      <c r="I76" s="40"/>
      <c r="J76" s="8"/>
      <c r="K76" s="9">
        <v>122</v>
      </c>
      <c r="L76" s="10">
        <f>'19-06'!$K76+('19-06'!$J76/90)</f>
        <v>122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45" t="s">
        <v>834</v>
      </c>
      <c r="H77" s="7" t="s">
        <v>6</v>
      </c>
      <c r="I77" s="40"/>
      <c r="J77" s="8">
        <v>490</v>
      </c>
      <c r="K77" s="9"/>
      <c r="L77" s="10">
        <f>'19-06'!$K77+('19-06'!$J77/90)</f>
        <v>5.4444444444444446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45" t="s">
        <v>834</v>
      </c>
      <c r="H78" s="7" t="s">
        <v>6</v>
      </c>
      <c r="I78" s="40" t="s">
        <v>754</v>
      </c>
      <c r="J78" s="8"/>
      <c r="K78" s="9">
        <v>79</v>
      </c>
      <c r="L78" s="10">
        <f>'19-06'!$K78+('19-06'!$J78/90)</f>
        <v>79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45" t="s">
        <v>834</v>
      </c>
      <c r="H79" s="7" t="s">
        <v>6</v>
      </c>
      <c r="I79" s="40" t="s">
        <v>1975</v>
      </c>
      <c r="J79" s="8"/>
      <c r="K79" s="9">
        <v>5</v>
      </c>
      <c r="L79" s="10">
        <f>'19-06'!$K79+('19-06'!$J79/90)</f>
        <v>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45" t="s">
        <v>834</v>
      </c>
      <c r="H80" s="7" t="s">
        <v>6</v>
      </c>
      <c r="I80" s="2"/>
      <c r="J80" s="8"/>
      <c r="K80" s="9">
        <v>3</v>
      </c>
      <c r="L80" s="10">
        <f>'19-06'!$K80+('19-06'!$J80/90)</f>
        <v>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45" t="s">
        <v>834</v>
      </c>
      <c r="H81" s="7" t="s">
        <v>40</v>
      </c>
      <c r="I81" s="40" t="s">
        <v>1974</v>
      </c>
      <c r="J81" s="8"/>
      <c r="K81" s="9">
        <v>-620</v>
      </c>
      <c r="L81" s="10">
        <f>'19-06'!$K81+('19-06'!$J81/90)</f>
        <v>-620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45" t="s">
        <v>834</v>
      </c>
      <c r="H82" s="7" t="s">
        <v>6</v>
      </c>
      <c r="I82" s="40" t="s">
        <v>1960</v>
      </c>
      <c r="J82" s="8"/>
      <c r="K82" s="9">
        <v>9</v>
      </c>
      <c r="L82" s="10">
        <f>'19-06'!$K82+('19-06'!$J82/90)</f>
        <v>9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45" t="s">
        <v>834</v>
      </c>
      <c r="H83" s="7" t="s">
        <v>6</v>
      </c>
      <c r="I83" s="40" t="s">
        <v>553</v>
      </c>
      <c r="J83" s="8">
        <v>-270</v>
      </c>
      <c r="K83" s="9">
        <v>30</v>
      </c>
      <c r="L83" s="10">
        <f>'19-06'!$K83+('19-06'!$J83/90)</f>
        <v>27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45" t="s">
        <v>834</v>
      </c>
      <c r="H84" s="7" t="s">
        <v>6</v>
      </c>
      <c r="I84" s="40" t="s">
        <v>1976</v>
      </c>
      <c r="J84" s="8">
        <v>350</v>
      </c>
      <c r="K84" s="9"/>
      <c r="L84" s="10">
        <f>'19-06'!$K84+('19-06'!$J84/90)</f>
        <v>3.8888888888888888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45" t="s">
        <v>834</v>
      </c>
      <c r="H85" s="7" t="s">
        <v>6</v>
      </c>
      <c r="I85" s="40" t="s">
        <v>527</v>
      </c>
      <c r="J85" s="8"/>
      <c r="K85" s="9">
        <v>4</v>
      </c>
      <c r="L85" s="10">
        <f>'19-06'!$K85+('19-06'!$J85/90)</f>
        <v>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45" t="s">
        <v>834</v>
      </c>
      <c r="H86" s="7" t="s">
        <v>6</v>
      </c>
      <c r="I86" s="40" t="s">
        <v>154</v>
      </c>
      <c r="J86" s="8">
        <v>-300</v>
      </c>
      <c r="K86" s="9">
        <v>5</v>
      </c>
      <c r="L86" s="10">
        <f>'19-06'!$K86+('19-06'!$J86/90)</f>
        <v>1.6666666666666665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40</v>
      </c>
      <c r="L87" s="10">
        <f>'19-06'!$K87+('19-06'!$J87/90)</f>
        <v>40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350</v>
      </c>
      <c r="K88" s="9"/>
      <c r="L88" s="10">
        <f>'19-06'!$K88+('19-06'!$J88/90)</f>
        <v>3.8888888888888888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-20</v>
      </c>
      <c r="K89" s="9">
        <v>63</v>
      </c>
      <c r="L89" s="10">
        <f>'19-06'!$K89+('19-06'!$J89/90)</f>
        <v>62.777777777777779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1796</v>
      </c>
      <c r="I90" s="40" t="s">
        <v>1797</v>
      </c>
      <c r="J90" s="8"/>
      <c r="K90" s="9">
        <v>475</v>
      </c>
      <c r="L90" s="10">
        <f>'19-06'!$K90+('19-06'!$J90/90)</f>
        <v>475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400</v>
      </c>
      <c r="K91" s="9"/>
      <c r="L91" s="10">
        <f>'19-06'!$K91+('19-06'!$J91/90)</f>
        <v>4.4444444444444446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56</v>
      </c>
      <c r="J92" s="8">
        <v>-165</v>
      </c>
      <c r="K92" s="9">
        <v>136</v>
      </c>
      <c r="L92" s="10">
        <f>'19-06'!$K92+('19-06'!$J92/90)</f>
        <v>134.16666666666666</v>
      </c>
      <c r="M92" s="3"/>
      <c r="N92" s="45" t="s">
        <v>118</v>
      </c>
      <c r="O92" s="9"/>
      <c r="P92" s="6">
        <v>7001</v>
      </c>
      <c r="Q92" s="9"/>
      <c r="R92" s="9"/>
      <c r="S92" s="17">
        <v>7040</v>
      </c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300</v>
      </c>
      <c r="K93" s="9"/>
      <c r="L93" s="10">
        <f>'19-06'!$K93+('19-06'!$J93/90)</f>
        <v>3.3333333333333335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437</v>
      </c>
      <c r="J94" s="8">
        <v>-300</v>
      </c>
      <c r="K94" s="9"/>
      <c r="L94" s="10">
        <f>'19-06'!$K94+('19-06'!$J94/90)</f>
        <v>-3.3333333333333335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440</v>
      </c>
      <c r="J95" s="8"/>
      <c r="K95" s="9">
        <v>70</v>
      </c>
      <c r="L95" s="10">
        <f>'19-06'!$K95+('19-06'!$J95/90)</f>
        <v>70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1977</v>
      </c>
      <c r="J96" s="8">
        <v>540</v>
      </c>
      <c r="K96" s="9"/>
      <c r="L96" s="10">
        <f>'19-06'!$K96+('19-06'!$J96/90)</f>
        <v>6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50</v>
      </c>
      <c r="K97" s="9"/>
      <c r="L97" s="10">
        <f>'19-06'!$K97+('19-06'!$J97/90)</f>
        <v>0.55555555555555558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28</v>
      </c>
      <c r="I98" s="2"/>
      <c r="J98" s="8">
        <v>-200</v>
      </c>
      <c r="K98" s="9"/>
      <c r="L98" s="10">
        <f>'19-06'!$K98+('19-06'!$J98/90)</f>
        <v>-2.2222222222222223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299</v>
      </c>
      <c r="J99" s="8">
        <v>500</v>
      </c>
      <c r="K99" s="9">
        <v>100</v>
      </c>
      <c r="L99" s="10">
        <f>'19-06'!$K99+('19-06'!$J99/90)</f>
        <v>105.55555555555556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100</v>
      </c>
      <c r="K100" s="9"/>
      <c r="L100" s="10">
        <f>'19-06'!$K100+('19-06'!$J100/90)</f>
        <v>1.1111111111111112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30</v>
      </c>
      <c r="K101" s="9"/>
      <c r="L101" s="10">
        <f>'19-06'!$K101+('19-06'!$J101/90)</f>
        <v>0.33333333333333331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30</v>
      </c>
      <c r="L102" s="10">
        <f>'19-06'!$K102+('19-06'!$J102/90)</f>
        <v>30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1144</v>
      </c>
      <c r="J103" s="8">
        <v>90</v>
      </c>
      <c r="K103" s="9">
        <v>20</v>
      </c>
      <c r="L103" s="10">
        <f>'19-06'!$K103+('19-06'!$J103/90)</f>
        <v>21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>
        <v>1</v>
      </c>
      <c r="L104" s="10">
        <f>'19-06'!$K104+('19-06'!$J104/90)</f>
        <v>2.1111111111111112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50</v>
      </c>
      <c r="K105" s="9"/>
      <c r="L105" s="10">
        <f>'19-06'!$K105+('19-06'!$J105/90)</f>
        <v>0.55555555555555558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50</v>
      </c>
      <c r="K106" s="9">
        <v>172</v>
      </c>
      <c r="L106" s="10">
        <f>'19-06'!$K106+('19-06'!$J106/90)</f>
        <v>172.55555555555554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100</v>
      </c>
      <c r="K107" s="9"/>
      <c r="L107" s="10">
        <f>'19-06'!$K107+('19-06'!$J107/90)</f>
        <v>1.1111111111111112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1978</v>
      </c>
      <c r="J108" s="8">
        <v>2700</v>
      </c>
      <c r="K108" s="9"/>
      <c r="L108" s="10">
        <f>'19-06'!$K108+('19-06'!$J108/90)</f>
        <v>30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/>
      <c r="L109" s="10">
        <f>'19-06'!$K109+('19-06'!$J109/90)</f>
        <v>1.1111111111111112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1979</v>
      </c>
      <c r="J110" s="8">
        <v>-400</v>
      </c>
      <c r="K110" s="9">
        <v>10</v>
      </c>
      <c r="L110" s="10">
        <f>'19-06'!$K110+('19-06'!$J110/90)</f>
        <v>5.5555555555555554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8</v>
      </c>
      <c r="L111" s="10">
        <f>'19-06'!$K111+('19-06'!$J111/90)</f>
        <v>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1073</v>
      </c>
      <c r="J112" s="8"/>
      <c r="K112" s="9">
        <v>225</v>
      </c>
      <c r="L112" s="10">
        <f>'19-06'!$K112+('19-06'!$J112/90)</f>
        <v>225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270</v>
      </c>
      <c r="K113" s="9">
        <v>10</v>
      </c>
      <c r="L113" s="10">
        <f>'19-06'!$K113+('19-06'!$J113/90)</f>
        <v>13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150</v>
      </c>
      <c r="K114" s="9"/>
      <c r="L114" s="10">
        <f>'19-06'!$K114+('19-06'!$J114/90)</f>
        <v>1.6666666666666667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'19-06'!$K115+('19-06'!$J115/90)</f>
        <v>1.1111111111111112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300</v>
      </c>
      <c r="K116" s="9"/>
      <c r="L116" s="10">
        <f>'19-06'!$K116+('19-06'!$J116/90)</f>
        <v>3.3333333333333335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43" t="s">
        <v>40</v>
      </c>
      <c r="I117" s="40" t="s">
        <v>95</v>
      </c>
      <c r="J117" s="8">
        <v>-7000</v>
      </c>
      <c r="K117" s="9">
        <v>-5850</v>
      </c>
      <c r="L117" s="10">
        <f>'19-06'!$K117+('19-06'!$J117/90)</f>
        <v>-5927.7777777777774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16</v>
      </c>
      <c r="J118" s="8"/>
      <c r="K118" s="9">
        <v>330</v>
      </c>
      <c r="L118" s="10">
        <f>'19-06'!$K118+('19-06'!$J118/90)</f>
        <v>330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/>
      <c r="L119" s="10">
        <f>'19-06'!$K119+('19-06'!$J119/90)</f>
        <v>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'19-06'!$K120+('19-06'!$J120/90)</f>
        <v>0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0" xr:uid="{8C3B32B8-2F48-4D17-A362-873B194EABF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09D10-DA44-4868-A8DE-1FB7D2D1D3EF}">
  <sheetPr codeName="Sheet71">
    <pageSetUpPr fitToPage="1"/>
  </sheetPr>
  <dimension ref="A1:Z150"/>
  <sheetViews>
    <sheetView rightToLeft="1" topLeftCell="A135" workbookViewId="0">
      <selection activeCell="K146" sqref="K14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180</v>
      </c>
      <c r="K1" s="3">
        <f t="shared" si="0"/>
        <v>108</v>
      </c>
      <c r="L1" s="3">
        <f t="shared" si="0"/>
        <v>110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1132</v>
      </c>
      <c r="J3" s="8"/>
      <c r="K3" s="9">
        <v>15</v>
      </c>
      <c r="L3" s="10">
        <f t="shared" ref="L3:L18" si="1">K3+(J3/90)</f>
        <v>15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354</v>
      </c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1981</v>
      </c>
      <c r="J5" s="8">
        <v>300</v>
      </c>
      <c r="K5" s="9">
        <v>20</v>
      </c>
      <c r="L5" s="10">
        <f t="shared" si="1"/>
        <v>23.333333333333332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-100</v>
      </c>
      <c r="K6" s="9">
        <v>3</v>
      </c>
      <c r="L6" s="10">
        <f t="shared" si="1"/>
        <v>1.8888888888888888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1982</v>
      </c>
      <c r="J7" s="8">
        <v>-150</v>
      </c>
      <c r="K7" s="9"/>
      <c r="L7" s="10">
        <f t="shared" si="1"/>
        <v>-1.6666666666666667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132</v>
      </c>
      <c r="J8" s="8">
        <v>-100</v>
      </c>
      <c r="K8" s="9">
        <v>5</v>
      </c>
      <c r="L8" s="10">
        <f t="shared" si="1"/>
        <v>3.8888888888888888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542</v>
      </c>
      <c r="J9" s="8">
        <v>50</v>
      </c>
      <c r="K9" s="9">
        <v>10</v>
      </c>
      <c r="L9" s="10">
        <f t="shared" si="1"/>
        <v>10.555555555555555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1917</v>
      </c>
      <c r="J10" s="8">
        <v>50</v>
      </c>
      <c r="K10" s="9">
        <v>5</v>
      </c>
      <c r="L10" s="10">
        <f t="shared" si="1"/>
        <v>5.5555555555555554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8">
        <v>-20</v>
      </c>
      <c r="K11" s="9">
        <v>50</v>
      </c>
      <c r="L11" s="10">
        <f t="shared" si="1"/>
        <v>49.777777777777779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1967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SUM('20-06'!$J$22:$J$150)</f>
        <v>-285</v>
      </c>
      <c r="K20" s="3">
        <f>SUM('20-06'!$K$22:$K$150)</f>
        <v>-305</v>
      </c>
      <c r="L20" s="3">
        <f>SUM('20-06'!$L$22:$L$150)</f>
        <v>-308.16666666666697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14</v>
      </c>
      <c r="F22" s="16">
        <f t="shared" ref="F22:F26" si="3">D22*E22</f>
        <v>70</v>
      </c>
      <c r="G22" s="7"/>
      <c r="H22" s="7" t="s">
        <v>6</v>
      </c>
      <c r="I22" s="2" t="s">
        <v>154</v>
      </c>
      <c r="J22" s="8">
        <v>-480</v>
      </c>
      <c r="K22" s="9">
        <v>20</v>
      </c>
      <c r="L22" s="10">
        <f>'20-06'!$K22+('20-06'!$J22/90)</f>
        <v>14.666666666666668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13</v>
      </c>
      <c r="S22" s="16">
        <f t="shared" ref="S22:S26" si="5">Q22*R22</f>
        <v>65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5</v>
      </c>
      <c r="F23" s="16">
        <f t="shared" si="3"/>
        <v>50</v>
      </c>
      <c r="G23" s="7"/>
      <c r="H23" s="7" t="s">
        <v>6</v>
      </c>
      <c r="I23" s="2" t="s">
        <v>1384</v>
      </c>
      <c r="J23" s="8"/>
      <c r="K23" s="9">
        <v>10</v>
      </c>
      <c r="L23" s="10">
        <f>'20-06'!$K23+('20-06'!$J23/90)</f>
        <v>10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3</v>
      </c>
      <c r="S23" s="16">
        <f t="shared" si="5"/>
        <v>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140</v>
      </c>
      <c r="C24" s="14">
        <f t="shared" si="2"/>
        <v>1400</v>
      </c>
      <c r="D24" s="15">
        <v>20</v>
      </c>
      <c r="E24" s="1">
        <v>14</v>
      </c>
      <c r="F24" s="16">
        <f t="shared" si="3"/>
        <v>280</v>
      </c>
      <c r="G24" s="7"/>
      <c r="H24" s="7" t="s">
        <v>6</v>
      </c>
      <c r="I24" s="2" t="s">
        <v>1983</v>
      </c>
      <c r="J24" s="8">
        <v>400</v>
      </c>
      <c r="K24" s="9"/>
      <c r="L24" s="10">
        <f>'20-06'!$K24+('20-06'!$J24/90)</f>
        <v>4.4444444444444446</v>
      </c>
      <c r="M24" s="3"/>
      <c r="N24" s="13">
        <v>10</v>
      </c>
      <c r="O24" s="1">
        <v>142</v>
      </c>
      <c r="P24" s="14">
        <f t="shared" si="4"/>
        <v>1420</v>
      </c>
      <c r="Q24" s="15">
        <v>20</v>
      </c>
      <c r="R24" s="1">
        <v>37</v>
      </c>
      <c r="S24" s="16">
        <f t="shared" si="5"/>
        <v>740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28</v>
      </c>
      <c r="C25" s="14">
        <f t="shared" si="2"/>
        <v>560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/>
      <c r="J25" s="8">
        <v>200</v>
      </c>
      <c r="K25" s="9">
        <v>20</v>
      </c>
      <c r="L25" s="10">
        <f>'20-06'!$K25+('20-06'!$J25/90)</f>
        <v>22.222222222222221</v>
      </c>
      <c r="M25" s="3"/>
      <c r="N25" s="13">
        <v>20</v>
      </c>
      <c r="O25" s="1">
        <v>27</v>
      </c>
      <c r="P25" s="14">
        <f t="shared" si="4"/>
        <v>540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43</v>
      </c>
      <c r="F26" s="16">
        <f t="shared" si="3"/>
        <v>4300</v>
      </c>
      <c r="G26" s="7"/>
      <c r="H26" s="7" t="s">
        <v>6</v>
      </c>
      <c r="I26" s="2" t="s">
        <v>1246</v>
      </c>
      <c r="J26" s="8"/>
      <c r="K26" s="9">
        <v>2</v>
      </c>
      <c r="L26" s="10">
        <f>'20-06'!$K26+('20-06'!$J26/90)</f>
        <v>2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73</v>
      </c>
      <c r="S26" s="16">
        <f t="shared" si="5"/>
        <v>7300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4850</v>
      </c>
      <c r="G27" s="7"/>
      <c r="H27" s="7" t="s">
        <v>6</v>
      </c>
      <c r="I27" s="2"/>
      <c r="J27" s="8">
        <v>150</v>
      </c>
      <c r="K27" s="9"/>
      <c r="L27" s="10">
        <f>'20-06'!$K27+('20-06'!$J27/90)</f>
        <v>1.6666666666666667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8135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2235</v>
      </c>
      <c r="D28" s="1"/>
      <c r="E28" s="1"/>
      <c r="F28" s="1"/>
      <c r="G28" s="1"/>
      <c r="H28" s="7" t="s">
        <v>6</v>
      </c>
      <c r="I28" s="40" t="s">
        <v>1984</v>
      </c>
      <c r="J28" s="8"/>
      <c r="K28" s="9">
        <v>500</v>
      </c>
      <c r="L28" s="10">
        <f>'20-06'!$K28+('20-06'!$J28/90)</f>
        <v>500</v>
      </c>
      <c r="M28" s="3"/>
      <c r="N28" s="12" t="s">
        <v>11</v>
      </c>
      <c r="O28" s="12"/>
      <c r="P28" s="6">
        <f>SUM(P22:P27)</f>
        <v>2841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-1445</v>
      </c>
      <c r="G29" s="1"/>
      <c r="H29" s="7" t="s">
        <v>6</v>
      </c>
      <c r="I29" s="40" t="s">
        <v>1984</v>
      </c>
      <c r="J29" s="8"/>
      <c r="K29" s="9">
        <v>200</v>
      </c>
      <c r="L29" s="10">
        <f>'20-06'!$K29+('20-06'!$J29/90)</f>
        <v>200</v>
      </c>
      <c r="M29" s="3"/>
      <c r="N29" s="1"/>
      <c r="O29" s="1"/>
      <c r="P29" s="18"/>
      <c r="Q29" s="237" t="s">
        <v>21</v>
      </c>
      <c r="R29" s="238"/>
      <c r="S29" s="17">
        <f>SUM('20-06'!$J$22:$J$150)</f>
        <v>-285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-122</v>
      </c>
      <c r="D30" s="1"/>
      <c r="E30" s="1"/>
      <c r="F30" s="8"/>
      <c r="G30" s="1"/>
      <c r="H30" s="7" t="s">
        <v>6</v>
      </c>
      <c r="I30" s="2"/>
      <c r="J30" s="8">
        <v>220</v>
      </c>
      <c r="K30" s="9"/>
      <c r="L30" s="10">
        <f>'20-06'!$K30+('20-06'!$J30/90)</f>
        <v>2.4444444444444446</v>
      </c>
      <c r="M30" s="3"/>
      <c r="N30" s="237" t="s">
        <v>23</v>
      </c>
      <c r="O30" s="238"/>
      <c r="P30" s="6">
        <f>SUM('20-06'!$K$22:$K$150)</f>
        <v>-305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180</v>
      </c>
      <c r="K31" s="9">
        <v>20</v>
      </c>
      <c r="L31" s="10">
        <f>'20-06'!$K31+('20-06'!$J31/90)</f>
        <v>22</v>
      </c>
      <c r="M31" s="3"/>
      <c r="N31" s="1"/>
      <c r="O31" s="1"/>
      <c r="P31" s="18"/>
      <c r="Q31" s="12" t="s">
        <v>25</v>
      </c>
      <c r="R31" s="12"/>
      <c r="S31" s="17">
        <f>S27-S29-F27</f>
        <v>3570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28</v>
      </c>
      <c r="I32" s="40" t="s">
        <v>1985</v>
      </c>
      <c r="J32" s="8">
        <v>350</v>
      </c>
      <c r="K32" s="9">
        <v>-10</v>
      </c>
      <c r="L32" s="10">
        <f>'20-06'!$K32+('20-06'!$J32/90)</f>
        <v>-6.1111111111111107</v>
      </c>
      <c r="M32" s="3"/>
      <c r="N32" s="12" t="s">
        <v>25</v>
      </c>
      <c r="O32" s="12"/>
      <c r="P32" s="6">
        <f>P28-P30-C28</f>
        <v>911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57</v>
      </c>
      <c r="J33" s="8">
        <v>300</v>
      </c>
      <c r="K33" s="9"/>
      <c r="L33" s="10">
        <f>'20-06'!$K33+('20-06'!$J33/90)</f>
        <v>3.3333333333333335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40" t="s">
        <v>437</v>
      </c>
      <c r="J34" s="8">
        <v>-300</v>
      </c>
      <c r="K34" s="9"/>
      <c r="L34" s="10">
        <f>'20-06'!$K34+('20-06'!$J34/90)</f>
        <v>-3.3333333333333335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81</v>
      </c>
      <c r="J35" s="8">
        <v>200</v>
      </c>
      <c r="K35" s="9"/>
      <c r="L35" s="10">
        <f>'20-06'!$K35+('20-06'!$J35/90)</f>
        <v>2.2222222222222223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1986</v>
      </c>
      <c r="J36" s="8"/>
      <c r="K36" s="9">
        <v>264</v>
      </c>
      <c r="L36" s="10">
        <f>'20-06'!$K36+('20-06'!$J36/90)</f>
        <v>264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200</v>
      </c>
      <c r="K37" s="9"/>
      <c r="L37" s="10">
        <f>'20-06'!$K37+('20-06'!$J37/90)</f>
        <v>2.2222222222222223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7</v>
      </c>
      <c r="L38" s="10">
        <f>'20-06'!$K38+('20-06'!$J38/90)</f>
        <v>7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1206</v>
      </c>
      <c r="J39" s="8">
        <v>100</v>
      </c>
      <c r="K39" s="9"/>
      <c r="L39" s="10">
        <f>'20-06'!$K39+('20-06'!$J39/90)</f>
        <v>1.1111111111111112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40</v>
      </c>
      <c r="K40" s="9">
        <v>1</v>
      </c>
      <c r="L40" s="10">
        <f>'20-06'!$K40+('20-06'!$J40/90)</f>
        <v>1.4444444444444444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95</v>
      </c>
      <c r="J41" s="8"/>
      <c r="K41" s="9">
        <v>490</v>
      </c>
      <c r="L41" s="10">
        <f>'20-06'!$K41+('20-06'!$J41/90)</f>
        <v>490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</v>
      </c>
      <c r="J42" s="8"/>
      <c r="K42" s="9">
        <v>-490</v>
      </c>
      <c r="L42" s="10">
        <f>'20-06'!$K42+('20-06'!$J42/90)</f>
        <v>-490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1210</v>
      </c>
      <c r="J43" s="8"/>
      <c r="K43" s="9">
        <v>100</v>
      </c>
      <c r="L43" s="10">
        <f>'20-06'!$K43+('20-06'!$J43/90)</f>
        <v>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350</v>
      </c>
      <c r="K44" s="9"/>
      <c r="L44" s="10">
        <f>'20-06'!$K44+('20-06'!$J44/90)</f>
        <v>3.8888888888888888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17</v>
      </c>
      <c r="L45" s="10">
        <f>'20-06'!$K45+('20-06'!$J45/90)</f>
        <v>17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1987</v>
      </c>
      <c r="J46" s="8"/>
      <c r="K46" s="9">
        <v>-300</v>
      </c>
      <c r="L46" s="10">
        <f>'20-06'!$K46+('20-06'!$J46/90)</f>
        <v>-300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28</v>
      </c>
      <c r="I47" s="40" t="s">
        <v>648</v>
      </c>
      <c r="J47" s="8">
        <v>-2000</v>
      </c>
      <c r="K47" s="9"/>
      <c r="L47" s="10">
        <f>'20-06'!$K47+('20-06'!$J47/90)</f>
        <v>-22.222222222222221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10</v>
      </c>
      <c r="L48" s="10">
        <f>'20-06'!$K48+('20-06'!$J48/90)</f>
        <v>10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-900</v>
      </c>
      <c r="K49" s="9">
        <v>10</v>
      </c>
      <c r="L49" s="10">
        <f>'20-06'!$K49+('20-06'!$J49/90)</f>
        <v>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400</v>
      </c>
      <c r="K50" s="9"/>
      <c r="L50" s="10">
        <f>'20-06'!$K50+('20-06'!$J50/90)</f>
        <v>4.4444444444444446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161</v>
      </c>
      <c r="J51" s="8"/>
      <c r="K51" s="9">
        <v>30</v>
      </c>
      <c r="L51" s="10">
        <f>'20-06'!$K51+('20-06'!$J51/90)</f>
        <v>30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-300</v>
      </c>
      <c r="K52" s="9">
        <v>10</v>
      </c>
      <c r="L52" s="10">
        <f>'20-06'!$K52+('20-06'!$J52/90)</f>
        <v>6.6666666666666661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40" t="s">
        <v>1657</v>
      </c>
      <c r="J53" s="8"/>
      <c r="K53" s="9">
        <v>-1000</v>
      </c>
      <c r="L53" s="10">
        <f>'20-06'!$K53+('20-06'!$J53/90)</f>
        <v>-1000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5</v>
      </c>
      <c r="L54" s="10">
        <f>'20-06'!$K54+('20-06'!$J54/90)</f>
        <v>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-520</v>
      </c>
      <c r="K55" s="9"/>
      <c r="L55" s="10">
        <f>'20-06'!$K55+('20-06'!$J55/90)</f>
        <v>-5.7777777777777777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-360</v>
      </c>
      <c r="K56" s="9">
        <v>10</v>
      </c>
      <c r="L56" s="10">
        <f>'20-06'!$K56+('20-06'!$J56/90)</f>
        <v>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1988</v>
      </c>
      <c r="J57" s="8"/>
      <c r="K57" s="9">
        <v>60</v>
      </c>
      <c r="L57" s="10">
        <f>'20-06'!$K57+('20-06'!$J57/90)</f>
        <v>60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-350</v>
      </c>
      <c r="K58" s="9">
        <v>10</v>
      </c>
      <c r="L58" s="10">
        <f>'20-06'!$K58+('20-06'!$J58/90)</f>
        <v>6.1111111111111107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-90</v>
      </c>
      <c r="K59" s="9">
        <v>15</v>
      </c>
      <c r="L59" s="10">
        <f>'20-06'!$K59+('20-06'!$J59/90)</f>
        <v>14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90</v>
      </c>
      <c r="K60" s="9"/>
      <c r="L60" s="10">
        <f>'20-06'!$K60+('20-06'!$J60/90)</f>
        <v>1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1989</v>
      </c>
      <c r="J61" s="8"/>
      <c r="K61" s="9">
        <v>-15</v>
      </c>
      <c r="L61" s="10">
        <f>'20-06'!$K61+('20-06'!$J61/90)</f>
        <v>-15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1908</v>
      </c>
      <c r="J62" s="8"/>
      <c r="K62" s="9">
        <v>175</v>
      </c>
      <c r="L62" s="10">
        <f>'20-06'!$K62+('20-06'!$J62/90)</f>
        <v>175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153</v>
      </c>
      <c r="J63" s="8"/>
      <c r="K63" s="9">
        <v>100</v>
      </c>
      <c r="L63" s="10">
        <f>'20-06'!$K63+('20-06'!$J63/90)</f>
        <v>100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153</v>
      </c>
      <c r="J64" s="8">
        <v>180</v>
      </c>
      <c r="K64" s="9"/>
      <c r="L64" s="10">
        <f>'20-06'!$K64+('20-06'!$J64/90)</f>
        <v>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1025</v>
      </c>
      <c r="J65" s="35">
        <v>-360</v>
      </c>
      <c r="K65" s="36">
        <v>290</v>
      </c>
      <c r="L65" s="37">
        <f>'20-06'!$K65+('20-06'!$J65/90)</f>
        <v>286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24</v>
      </c>
      <c r="L66" s="37">
        <f>'20-06'!$K66+('20-06'!$J66/90)</f>
        <v>24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1</v>
      </c>
      <c r="L67" s="37">
        <f>'20-06'!$K67+('20-06'!$J67/90)</f>
        <v>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929</v>
      </c>
      <c r="J68" s="38"/>
      <c r="K68" s="39">
        <v>100</v>
      </c>
      <c r="L68" s="37">
        <f>'20-06'!$K68+('20-06'!$J68/90)</f>
        <v>100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16</v>
      </c>
      <c r="J69" s="35">
        <v>-200</v>
      </c>
      <c r="K69" s="36">
        <v>50</v>
      </c>
      <c r="L69" s="37">
        <f>'20-06'!$K69+('20-06'!$J69/90)</f>
        <v>47.777777777777779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200</v>
      </c>
      <c r="K70" s="36"/>
      <c r="L70" s="37">
        <f>'20-06'!$K70+('20-06'!$J70/90)</f>
        <v>2.2222222222222223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'20-06'!$K71+('20-06'!$J71/90)</f>
        <v>1.1111111111111112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-20</v>
      </c>
      <c r="K72" s="9">
        <v>10</v>
      </c>
      <c r="L72" s="10">
        <f>'20-06'!$K72+('20-06'!$J72/90)</f>
        <v>9.7777777777777786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100</v>
      </c>
      <c r="K73" s="9"/>
      <c r="L73" s="10">
        <f>'20-06'!$K73+('20-06'!$J73/90)</f>
        <v>1.1111111111111112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-180</v>
      </c>
      <c r="K74" s="9">
        <v>10</v>
      </c>
      <c r="L74" s="10">
        <f>'20-06'!$K74+('20-06'!$J74/90)</f>
        <v>8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-120</v>
      </c>
      <c r="K75" s="9">
        <v>10</v>
      </c>
      <c r="L75" s="10">
        <f>'20-06'!$K75+('20-06'!$J75/90)</f>
        <v>8.6666666666666661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700</v>
      </c>
      <c r="K76" s="9"/>
      <c r="L76" s="10">
        <f>'20-06'!$K76+('20-06'!$J76/90)</f>
        <v>7.7777777777777777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100</v>
      </c>
      <c r="K77" s="9"/>
      <c r="L77" s="10">
        <f>'20-06'!$K77+('20-06'!$J77/90)</f>
        <v>1.1111111111111112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200</v>
      </c>
      <c r="K78" s="9">
        <v>20</v>
      </c>
      <c r="L78" s="10">
        <f>'20-06'!$K78+('20-06'!$J78/90)</f>
        <v>22.222222222222221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50</v>
      </c>
      <c r="K79" s="9"/>
      <c r="L79" s="10">
        <f>'20-06'!$K79+('20-06'!$J79/90)</f>
        <v>0.55555555555555558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50</v>
      </c>
      <c r="K80" s="9"/>
      <c r="L80" s="10">
        <f>'20-06'!$K80+('20-06'!$J80/90)</f>
        <v>0.55555555555555558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'20-06'!$K81+('20-06'!$J81/90)</f>
        <v>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150</v>
      </c>
      <c r="K82" s="9"/>
      <c r="L82" s="10">
        <f>'20-06'!$K82+('20-06'!$J82/90)</f>
        <v>1.6666666666666667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-180</v>
      </c>
      <c r="K83" s="9">
        <v>80</v>
      </c>
      <c r="L83" s="10">
        <f>'20-06'!$K83+('20-06'!$J83/90)</f>
        <v>78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22</v>
      </c>
      <c r="L84" s="10">
        <f>'20-06'!$K84+('20-06'!$J84/90)</f>
        <v>22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130</v>
      </c>
      <c r="K85" s="9"/>
      <c r="L85" s="10">
        <f>'20-06'!$K85+('20-06'!$J85/90)</f>
        <v>1.4444444444444444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25</v>
      </c>
      <c r="K86" s="9"/>
      <c r="L86" s="10">
        <f>'20-06'!$K86+('20-06'!$J86/90)</f>
        <v>0.27777777777777779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1101</v>
      </c>
      <c r="J87" s="8">
        <v>-500</v>
      </c>
      <c r="K87" s="9">
        <v>10</v>
      </c>
      <c r="L87" s="10">
        <f>'20-06'!$K87+('20-06'!$J87/90)</f>
        <v>4.4444444444444446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400</v>
      </c>
      <c r="K88" s="9"/>
      <c r="L88" s="10">
        <f>'20-06'!$K88+('20-06'!$J88/90)</f>
        <v>4.4444444444444446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380</v>
      </c>
      <c r="K89" s="9"/>
      <c r="L89" s="10">
        <f>'20-06'!$K89+('20-06'!$J89/90)</f>
        <v>4.2222222222222223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40</v>
      </c>
      <c r="K90" s="9">
        <v>5</v>
      </c>
      <c r="L90" s="10">
        <f>'20-06'!$K90+('20-06'!$J90/90)</f>
        <v>5.4444444444444446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43</v>
      </c>
      <c r="L91" s="10">
        <f>'20-06'!$K91+('20-06'!$J91/90)</f>
        <v>43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100</v>
      </c>
      <c r="K92" s="9">
        <v>30</v>
      </c>
      <c r="L92" s="10">
        <f>'20-06'!$K92+('20-06'!$J92/90)</f>
        <v>31.111111111111111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140</v>
      </c>
      <c r="K93" s="9"/>
      <c r="L93" s="10">
        <f>'20-06'!$K93+('20-06'!$J93/90)</f>
        <v>1.5555555555555556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-300</v>
      </c>
      <c r="K94" s="9">
        <v>10</v>
      </c>
      <c r="L94" s="10">
        <f>'20-06'!$K94+('20-06'!$J94/90)</f>
        <v>6.6666666666666661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-50</v>
      </c>
      <c r="K95" s="9"/>
      <c r="L95" s="10">
        <f>'20-06'!$K95+('20-06'!$J95/90)</f>
        <v>-0.55555555555555558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800</v>
      </c>
      <c r="K96" s="9">
        <v>10</v>
      </c>
      <c r="L96" s="10">
        <f>'20-06'!$K96+('20-06'!$J96/90)</f>
        <v>18.888888888888889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15</v>
      </c>
      <c r="L97" s="10">
        <f>'20-06'!$K97+('20-06'!$J97/90)</f>
        <v>15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40</v>
      </c>
      <c r="K98" s="9"/>
      <c r="L98" s="10">
        <f>'20-06'!$K98+('20-06'!$J98/90)</f>
        <v>0.44444444444444442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350</v>
      </c>
      <c r="K99" s="9"/>
      <c r="L99" s="10">
        <f>'20-06'!$K99+('20-06'!$J99/90)</f>
        <v>3.8888888888888888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881</v>
      </c>
      <c r="J100" s="8"/>
      <c r="K100" s="9">
        <v>57</v>
      </c>
      <c r="L100" s="10">
        <f>'20-06'!$K100+('20-06'!$J100/90)</f>
        <v>57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1990</v>
      </c>
      <c r="J101" s="8"/>
      <c r="K101" s="9">
        <v>260</v>
      </c>
      <c r="L101" s="10">
        <f>'20-06'!$K101+('20-06'!$J101/90)</f>
        <v>260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690</v>
      </c>
      <c r="K102" s="9"/>
      <c r="L102" s="10">
        <f>'20-06'!$K102+('20-06'!$J102/90)</f>
        <v>7.666666666666667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70</v>
      </c>
      <c r="K103" s="9"/>
      <c r="L103" s="10">
        <f>'20-06'!$K103+('20-06'!$J103/90)</f>
        <v>0.77777777777777779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1991</v>
      </c>
      <c r="J104" s="8"/>
      <c r="K104" s="9">
        <v>85</v>
      </c>
      <c r="L104" s="10">
        <f>'20-06'!$K104+('20-06'!$J104/90)</f>
        <v>85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205</v>
      </c>
      <c r="J105" s="8"/>
      <c r="K105" s="9">
        <v>19</v>
      </c>
      <c r="L105" s="10">
        <f>'20-06'!$K105+('20-06'!$J105/90)</f>
        <v>19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-700</v>
      </c>
      <c r="K106" s="9">
        <v>10</v>
      </c>
      <c r="L106" s="10">
        <f>'20-06'!$K106+('20-06'!$J106/90)</f>
        <v>2.2222222222222223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100</v>
      </c>
      <c r="K107" s="9"/>
      <c r="L107" s="10">
        <f>'20-06'!$K107+('20-06'!$J107/90)</f>
        <v>1.1111111111111112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140</v>
      </c>
      <c r="K108" s="9"/>
      <c r="L108" s="10">
        <f>'20-06'!$K108+('20-06'!$J108/90)</f>
        <v>1.5555555555555556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-100</v>
      </c>
      <c r="K109" s="9">
        <v>5</v>
      </c>
      <c r="L109" s="10">
        <f>'20-06'!$K109+('20-06'!$J109/90)</f>
        <v>3.8888888888888888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-450</v>
      </c>
      <c r="K110" s="9">
        <v>60</v>
      </c>
      <c r="L110" s="10">
        <f>'20-06'!$K110+('20-06'!$J110/90)</f>
        <v>55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40" t="s">
        <v>95</v>
      </c>
      <c r="J111" s="8"/>
      <c r="K111" s="9">
        <v>-150</v>
      </c>
      <c r="L111" s="10">
        <f>'20-06'!$K111+('20-06'!$J111/90)</f>
        <v>-150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130</v>
      </c>
      <c r="K112" s="9">
        <v>5</v>
      </c>
      <c r="L112" s="10">
        <f>'20-06'!$K112+('20-06'!$J112/90)</f>
        <v>6.4444444444444446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-360</v>
      </c>
      <c r="K113" s="9">
        <v>40</v>
      </c>
      <c r="L113" s="10">
        <f>'20-06'!$K113+('20-06'!$J113/90)</f>
        <v>36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750</v>
      </c>
      <c r="J114" s="8"/>
      <c r="K114" s="9">
        <v>80</v>
      </c>
      <c r="L114" s="10">
        <f>'20-06'!$K114+('20-06'!$J114/90)</f>
        <v>80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/>
      <c r="J115" s="8"/>
      <c r="K115" s="9">
        <v>-1600</v>
      </c>
      <c r="L115" s="10">
        <f>'20-06'!$K115+('20-06'!$J115/90)</f>
        <v>-1600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-250</v>
      </c>
      <c r="K116" s="9">
        <v>5</v>
      </c>
      <c r="L116" s="10">
        <f>'20-06'!$K116+('20-06'!$J116/90)</f>
        <v>2.2222222222222223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139</v>
      </c>
      <c r="J117" s="8">
        <v>3150</v>
      </c>
      <c r="K117" s="9"/>
      <c r="L117" s="10">
        <f>'20-06'!$K117+('20-06'!$J117/90)</f>
        <v>35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1992</v>
      </c>
      <c r="J118" s="8"/>
      <c r="K118" s="9">
        <v>145</v>
      </c>
      <c r="L118" s="10">
        <f>'20-06'!$K118+('20-06'!$J118/90)</f>
        <v>145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-300</v>
      </c>
      <c r="K119" s="9">
        <v>10</v>
      </c>
      <c r="L119" s="10">
        <f>'20-06'!$K119+('20-06'!$J119/90)</f>
        <v>6.6666666666666661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-130</v>
      </c>
      <c r="K120" s="9">
        <v>20</v>
      </c>
      <c r="L120" s="10">
        <f>'20-06'!$K120+('20-06'!$J120/90)</f>
        <v>18.555555555555557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180</v>
      </c>
      <c r="K121" s="9"/>
      <c r="L121" s="10">
        <f>'20-06'!$K121+('20-06'!$J121/90)</f>
        <v>2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-360</v>
      </c>
      <c r="K122" s="9">
        <v>20</v>
      </c>
      <c r="L122" s="10">
        <f>'20-06'!$K122+('20-06'!$J122/90)</f>
        <v>16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1993</v>
      </c>
      <c r="J123" s="8">
        <v>90</v>
      </c>
      <c r="K123" s="9">
        <v>430</v>
      </c>
      <c r="L123" s="10">
        <f>'20-06'!$K123+('20-06'!$J123/90)</f>
        <v>431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1073</v>
      </c>
      <c r="J124" s="8">
        <v>-270</v>
      </c>
      <c r="K124" s="9">
        <v>20</v>
      </c>
      <c r="L124" s="10">
        <f>'20-06'!$K124+('20-06'!$J124/90)</f>
        <v>17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40" t="s">
        <v>132</v>
      </c>
      <c r="J125" s="8">
        <v>400</v>
      </c>
      <c r="K125" s="9"/>
      <c r="L125" s="10">
        <f>'20-06'!$K125+('20-06'!$J125/90)</f>
        <v>4.4444444444444446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754</v>
      </c>
      <c r="J126" s="8"/>
      <c r="K126" s="9">
        <v>9</v>
      </c>
      <c r="L126" s="10">
        <f>'20-06'!$K126+('20-06'!$J126/90)</f>
        <v>9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1994</v>
      </c>
      <c r="J127" s="8">
        <v>-180</v>
      </c>
      <c r="K127" s="9">
        <v>60</v>
      </c>
      <c r="L127" s="10">
        <f>'20-06'!$K127+('20-06'!$J127/90)</f>
        <v>58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146</v>
      </c>
      <c r="J128" s="8">
        <v>820</v>
      </c>
      <c r="K128" s="9"/>
      <c r="L128" s="10">
        <f>'20-06'!$K128+('20-06'!$J128/90)</f>
        <v>9.1111111111111107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56</v>
      </c>
      <c r="J129" s="8">
        <v>230</v>
      </c>
      <c r="K129" s="9">
        <v>5</v>
      </c>
      <c r="L129" s="10">
        <f>'20-06'!$K129+('20-06'!$J129/90)</f>
        <v>7.5555555555555554</v>
      </c>
      <c r="M129" s="3"/>
      <c r="N129" s="45" t="s">
        <v>118</v>
      </c>
      <c r="O129" s="9"/>
      <c r="P129" s="6">
        <v>2841</v>
      </c>
      <c r="Q129" s="9"/>
      <c r="R129" s="9"/>
      <c r="S129" s="17">
        <v>8135</v>
      </c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100</v>
      </c>
      <c r="K130" s="9"/>
      <c r="L130" s="10">
        <f>'20-06'!$K130+('20-06'!$J130/90)</f>
        <v>1.1111111111111112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214</v>
      </c>
      <c r="J131" s="8"/>
      <c r="K131" s="9">
        <v>200</v>
      </c>
      <c r="L131" s="10">
        <f>'20-06'!$K131+('20-06'!$J131/90)</f>
        <v>200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320</v>
      </c>
      <c r="K132" s="9"/>
      <c r="L132" s="10">
        <f>'20-06'!$K132+('20-06'!$J132/90)</f>
        <v>3.5555555555555554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60</v>
      </c>
      <c r="K133" s="9"/>
      <c r="L133" s="10">
        <f>'20-06'!$K133+('20-06'!$J133/90)</f>
        <v>0.66666666666666663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140</v>
      </c>
      <c r="K134" s="9">
        <v>10</v>
      </c>
      <c r="L134" s="10">
        <f>'20-06'!$K134+('20-06'!$J134/90)</f>
        <v>11.555555555555555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275</v>
      </c>
      <c r="J135" s="8">
        <v>150</v>
      </c>
      <c r="K135" s="9"/>
      <c r="L135" s="10">
        <f>'20-06'!$K135+('20-06'!$J135/90)</f>
        <v>1.6666666666666667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50</v>
      </c>
      <c r="K136" s="9"/>
      <c r="L136" s="10">
        <f>'20-06'!$K136+('20-06'!$J136/90)</f>
        <v>0.55555555555555558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1000</v>
      </c>
      <c r="K137" s="9">
        <v>15</v>
      </c>
      <c r="L137" s="10">
        <f>'20-06'!$K137+('20-06'!$J137/90)</f>
        <v>26.111111111111111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833</v>
      </c>
      <c r="J138" s="8"/>
      <c r="K138" s="9">
        <v>70</v>
      </c>
      <c r="L138" s="10">
        <f>'20-06'!$K138+('20-06'!$J138/90)</f>
        <v>70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100</v>
      </c>
      <c r="K139" s="9"/>
      <c r="L139" s="10">
        <f>'20-06'!$K139+('20-06'!$J139/90)</f>
        <v>1.1111111111111112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-90</v>
      </c>
      <c r="K140" s="9">
        <v>9</v>
      </c>
      <c r="L140" s="10">
        <f>'20-06'!$K140+('20-06'!$J140/90)</f>
        <v>8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40" t="s">
        <v>229</v>
      </c>
      <c r="J141" s="8">
        <v>-600</v>
      </c>
      <c r="K141" s="9"/>
      <c r="L141" s="10">
        <f>'20-06'!$K141+('20-06'!$J141/90)</f>
        <v>-6.666666666666667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100</v>
      </c>
      <c r="K142" s="9">
        <v>20</v>
      </c>
      <c r="L142" s="10">
        <f>'20-06'!$K142+('20-06'!$J142/90)</f>
        <v>21.111111111111111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200</v>
      </c>
      <c r="K143" s="9"/>
      <c r="L143" s="10">
        <f>'20-06'!$K143+('20-06'!$J143/90)</f>
        <v>2.2222222222222223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>
        <v>26</v>
      </c>
      <c r="L144" s="10">
        <f>'20-06'!$K144+('20-06'!$J144/90)</f>
        <v>26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40" t="s">
        <v>78</v>
      </c>
      <c r="J145" s="8">
        <v>-100</v>
      </c>
      <c r="K145" s="9">
        <v>39</v>
      </c>
      <c r="L145" s="10">
        <f>'20-06'!$K145+('20-06'!$J145/90)</f>
        <v>37.888888888888886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2"/>
      <c r="J146" s="8"/>
      <c r="K146" s="9">
        <v>5040</v>
      </c>
      <c r="L146" s="10">
        <f>'20-06'!$K146+('20-06'!$J146/90)</f>
        <v>5040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28</v>
      </c>
      <c r="I147" s="2" t="s">
        <v>1998</v>
      </c>
      <c r="J147" s="8"/>
      <c r="K147" s="9">
        <v>-5040</v>
      </c>
      <c r="L147" s="10">
        <f>'20-06'!$K147+('20-06'!$J147/90)</f>
        <v>-5040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/>
      <c r="J148" s="8">
        <v>-5000</v>
      </c>
      <c r="K148" s="9">
        <v>-1300</v>
      </c>
      <c r="L148" s="10">
        <f>'20-06'!$K148+('20-06'!$J148/90)</f>
        <v>-1355.5555555555557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'20-06'!$K149+('20-06'!$J149/90)</f>
        <v>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'20-06'!$K150+('20-06'!$J150/90)</f>
        <v>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0" xr:uid="{A7746D47-2D6C-432C-A8B1-BB447F7AF39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270A-F2EC-4F41-9BA4-825C5FB16E9A}">
  <sheetPr codeName="Sheet72">
    <pageSetUpPr fitToPage="1"/>
  </sheetPr>
  <dimension ref="A1:Z106"/>
  <sheetViews>
    <sheetView rightToLeft="1" topLeftCell="A14" workbookViewId="0">
      <selection activeCell="I27" sqref="I2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-240</v>
      </c>
      <c r="K1" s="3">
        <f t="shared" si="0"/>
        <v>165</v>
      </c>
      <c r="L1" s="3">
        <f t="shared" si="0"/>
        <v>162.33333333333334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437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-700</v>
      </c>
      <c r="K4" s="9">
        <v>5</v>
      </c>
      <c r="L4" s="10">
        <f t="shared" si="1"/>
        <v>-2.7777777777777777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50</v>
      </c>
      <c r="K5" s="9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1996</v>
      </c>
      <c r="J6" s="8"/>
      <c r="K6" s="9">
        <v>77</v>
      </c>
      <c r="L6" s="10">
        <f t="shared" si="1"/>
        <v>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1997</v>
      </c>
      <c r="J7" s="8">
        <v>360</v>
      </c>
      <c r="K7" s="9"/>
      <c r="L7" s="10">
        <f t="shared" si="1"/>
        <v>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-270</v>
      </c>
      <c r="K8" s="9">
        <v>10</v>
      </c>
      <c r="L8" s="10">
        <f t="shared" si="1"/>
        <v>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1493</v>
      </c>
      <c r="J9" s="8">
        <v>90</v>
      </c>
      <c r="K9" s="9">
        <v>50</v>
      </c>
      <c r="L9" s="10">
        <f t="shared" si="1"/>
        <v>51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-270</v>
      </c>
      <c r="K10" s="9">
        <v>10</v>
      </c>
      <c r="L10" s="10">
        <f t="shared" si="1"/>
        <v>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786</v>
      </c>
      <c r="J11" s="8">
        <v>350</v>
      </c>
      <c r="K11" s="9"/>
      <c r="L11" s="10">
        <f t="shared" si="1"/>
        <v>3.8888888888888888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>
        <v>88</v>
      </c>
      <c r="L12" s="10">
        <f t="shared" si="1"/>
        <v>88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1322</v>
      </c>
      <c r="J13" s="8">
        <v>-100</v>
      </c>
      <c r="K13" s="9">
        <v>-80</v>
      </c>
      <c r="L13" s="10">
        <f t="shared" si="1"/>
        <v>-81.111111111111114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>
        <v>550</v>
      </c>
      <c r="K14" s="9">
        <v>5</v>
      </c>
      <c r="L14" s="10">
        <f t="shared" si="1"/>
        <v>11.111111111111111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1980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SUM('22-06'!$J$22:$J$106)</f>
        <v>6390</v>
      </c>
      <c r="K20" s="3">
        <f>SUM('22-06'!$K$22:$K$106)</f>
        <v>850</v>
      </c>
      <c r="L20" s="3">
        <f>SUM('22-06'!$L$22:$L$106)</f>
        <v>921.00000000000023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9</v>
      </c>
      <c r="F22" s="16">
        <f t="shared" ref="F22:F26" si="3">D22*E22</f>
        <v>45</v>
      </c>
      <c r="G22" s="7"/>
      <c r="H22" s="7" t="s">
        <v>6</v>
      </c>
      <c r="I22" s="2"/>
      <c r="J22" s="8"/>
      <c r="K22" s="9">
        <v>10</v>
      </c>
      <c r="L22" s="10">
        <f>'22-06'!$K22+('22-06'!$J22/90)</f>
        <v>10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5</v>
      </c>
      <c r="F23" s="16">
        <f t="shared" si="3"/>
        <v>50</v>
      </c>
      <c r="G23" s="7"/>
      <c r="H23" s="7" t="s">
        <v>6</v>
      </c>
      <c r="I23" s="2" t="s">
        <v>1999</v>
      </c>
      <c r="J23" s="8">
        <v>350</v>
      </c>
      <c r="K23" s="9"/>
      <c r="L23" s="10">
        <f>'22-06'!$K23+('22-06'!$J23/90)</f>
        <v>3.8888888888888888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10</v>
      </c>
      <c r="S23" s="16">
        <f t="shared" si="5"/>
        <v>100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134</v>
      </c>
      <c r="C24" s="14">
        <f t="shared" si="2"/>
        <v>1340</v>
      </c>
      <c r="D24" s="15">
        <v>20</v>
      </c>
      <c r="E24" s="1">
        <v>29</v>
      </c>
      <c r="F24" s="16">
        <f t="shared" si="3"/>
        <v>580</v>
      </c>
      <c r="G24" s="7"/>
      <c r="H24" s="7" t="s">
        <v>6</v>
      </c>
      <c r="I24" s="2"/>
      <c r="J24" s="8">
        <v>250</v>
      </c>
      <c r="K24" s="9"/>
      <c r="L24" s="10">
        <f>'22-06'!$K24+('22-06'!$J24/90)</f>
        <v>2.7777777777777777</v>
      </c>
      <c r="M24" s="3"/>
      <c r="N24" s="13">
        <v>10</v>
      </c>
      <c r="O24" s="1">
        <v>145</v>
      </c>
      <c r="P24" s="14">
        <f t="shared" si="4"/>
        <v>1450</v>
      </c>
      <c r="Q24" s="15">
        <v>20</v>
      </c>
      <c r="R24" s="1">
        <v>10</v>
      </c>
      <c r="S24" s="16">
        <f t="shared" si="5"/>
        <v>200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21</v>
      </c>
      <c r="C25" s="14">
        <f t="shared" si="2"/>
        <v>420</v>
      </c>
      <c r="D25" s="15">
        <v>50</v>
      </c>
      <c r="E25" s="1">
        <v>1</v>
      </c>
      <c r="F25" s="16">
        <f t="shared" si="3"/>
        <v>50</v>
      </c>
      <c r="G25" s="7"/>
      <c r="H25" s="7" t="s">
        <v>28</v>
      </c>
      <c r="I25" s="2" t="s">
        <v>2000</v>
      </c>
      <c r="J25" s="8"/>
      <c r="K25" s="9">
        <v>-77</v>
      </c>
      <c r="L25" s="10">
        <f>'22-06'!$K25+('22-06'!$J25/90)</f>
        <v>-77</v>
      </c>
      <c r="M25" s="3"/>
      <c r="N25" s="13">
        <v>20</v>
      </c>
      <c r="O25" s="1">
        <v>28</v>
      </c>
      <c r="P25" s="14">
        <f t="shared" si="4"/>
        <v>560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36</v>
      </c>
      <c r="F26" s="16">
        <f t="shared" si="3"/>
        <v>3600</v>
      </c>
      <c r="G26" s="7"/>
      <c r="H26" s="7" t="s">
        <v>40</v>
      </c>
      <c r="I26" s="2" t="s">
        <v>57</v>
      </c>
      <c r="J26" s="8"/>
      <c r="K26" s="9">
        <v>17</v>
      </c>
      <c r="L26" s="10">
        <f>'22-06'!$K26+('22-06'!$J26/90)</f>
        <v>17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104</v>
      </c>
      <c r="S26" s="16">
        <f t="shared" si="5"/>
        <v>10400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4325</v>
      </c>
      <c r="G27" s="7"/>
      <c r="H27" s="7" t="s">
        <v>28</v>
      </c>
      <c r="I27" s="2" t="s">
        <v>2001</v>
      </c>
      <c r="J27" s="8"/>
      <c r="K27" s="9">
        <v>-17</v>
      </c>
      <c r="L27" s="10">
        <f>'22-06'!$K27+('22-06'!$J27/90)</f>
        <v>-17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10850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2095</v>
      </c>
      <c r="D28" s="1"/>
      <c r="E28" s="1"/>
      <c r="F28" s="1"/>
      <c r="G28" s="1"/>
      <c r="H28" s="7" t="s">
        <v>6</v>
      </c>
      <c r="I28" s="40" t="s">
        <v>2002</v>
      </c>
      <c r="J28" s="8"/>
      <c r="K28" s="9">
        <v>5</v>
      </c>
      <c r="L28" s="10">
        <f>'22-06'!$K28+('22-06'!$J28/90)</f>
        <v>5</v>
      </c>
      <c r="M28" s="3"/>
      <c r="N28" s="12" t="s">
        <v>11</v>
      </c>
      <c r="O28" s="12"/>
      <c r="P28" s="6">
        <f>SUM(P22:P27)</f>
        <v>2925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-525</v>
      </c>
      <c r="G29" s="1"/>
      <c r="H29" s="7" t="s">
        <v>6</v>
      </c>
      <c r="I29" s="2"/>
      <c r="J29" s="8"/>
      <c r="K29" s="9">
        <v>16</v>
      </c>
      <c r="L29" s="10">
        <f>'22-06'!$K29+('22-06'!$J29/90)</f>
        <v>16</v>
      </c>
      <c r="M29" s="3"/>
      <c r="N29" s="1"/>
      <c r="O29" s="1"/>
      <c r="P29" s="18"/>
      <c r="Q29" s="237" t="s">
        <v>21</v>
      </c>
      <c r="R29" s="238"/>
      <c r="S29" s="17">
        <f>SUM('22-06'!$J$22:$J$106)</f>
        <v>6390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-140</v>
      </c>
      <c r="D30" s="1"/>
      <c r="E30" s="1"/>
      <c r="F30" s="8"/>
      <c r="G30" s="1"/>
      <c r="H30" s="7" t="s">
        <v>6</v>
      </c>
      <c r="I30" s="40" t="s">
        <v>229</v>
      </c>
      <c r="J30" s="8"/>
      <c r="K30" s="9">
        <v>-10</v>
      </c>
      <c r="L30" s="10">
        <f>'22-06'!$K30+('22-06'!$J30/90)</f>
        <v>-10</v>
      </c>
      <c r="M30" s="3"/>
      <c r="N30" s="237" t="s">
        <v>23</v>
      </c>
      <c r="O30" s="238"/>
      <c r="P30" s="6">
        <f>SUM('22-06'!$K$22:$K$106)</f>
        <v>850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80</v>
      </c>
      <c r="K31" s="9"/>
      <c r="L31" s="10">
        <f>'22-06'!$K31+('22-06'!$J31/90)</f>
        <v>0.88888888888888884</v>
      </c>
      <c r="M31" s="3"/>
      <c r="N31" s="1"/>
      <c r="O31" s="1"/>
      <c r="P31" s="18"/>
      <c r="Q31" s="12" t="s">
        <v>25</v>
      </c>
      <c r="R31" s="12"/>
      <c r="S31" s="17">
        <f>S27-S29-F27</f>
        <v>135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-50</v>
      </c>
      <c r="K32" s="9">
        <v>20</v>
      </c>
      <c r="L32" s="10">
        <f>'22-06'!$K32+('22-06'!$J32/90)</f>
        <v>19.444444444444443</v>
      </c>
      <c r="M32" s="3"/>
      <c r="N32" s="12" t="s">
        <v>25</v>
      </c>
      <c r="O32" s="12"/>
      <c r="P32" s="6">
        <f>P28-P30-C28</f>
        <v>-20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275</v>
      </c>
      <c r="J33" s="8"/>
      <c r="K33" s="9">
        <v>35</v>
      </c>
      <c r="L33" s="10">
        <f>'22-06'!$K33+('22-06'!$J33/90)</f>
        <v>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299</v>
      </c>
      <c r="J34" s="8"/>
      <c r="K34" s="9">
        <v>7</v>
      </c>
      <c r="L34" s="10">
        <f>'22-06'!$K34+('22-06'!$J34/90)</f>
        <v>7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2003</v>
      </c>
      <c r="J35" s="8"/>
      <c r="K35" s="9">
        <v>4</v>
      </c>
      <c r="L35" s="10">
        <f>'22-06'!$K35+('22-06'!$J35/90)</f>
        <v>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597</v>
      </c>
      <c r="J36" s="8">
        <v>440</v>
      </c>
      <c r="K36" s="9"/>
      <c r="L36" s="10">
        <f>'22-06'!$K36+('22-06'!$J36/90)</f>
        <v>4.8888888888888893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341</v>
      </c>
      <c r="J37" s="8"/>
      <c r="K37" s="9">
        <v>30</v>
      </c>
      <c r="L37" s="10">
        <f>'22-06'!$K37+('22-06'!$J37/90)</f>
        <v>30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2004</v>
      </c>
      <c r="J38" s="8"/>
      <c r="K38" s="9">
        <v>20</v>
      </c>
      <c r="L38" s="10">
        <f>'22-06'!$K38+('22-06'!$J38/90)</f>
        <v>20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300</v>
      </c>
      <c r="K39" s="9"/>
      <c r="L39" s="10">
        <f>'22-06'!$K39+('22-06'!$J39/90)</f>
        <v>3.3333333333333335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500</v>
      </c>
      <c r="K40" s="9"/>
      <c r="L40" s="10">
        <f>'22-06'!$K40+('22-06'!$J40/90)</f>
        <v>5.5555555555555554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123</v>
      </c>
      <c r="J41" s="8">
        <v>100</v>
      </c>
      <c r="K41" s="9"/>
      <c r="L41" s="10">
        <f>'22-06'!$K41+('22-06'!$J41/90)</f>
        <v>1.1111111111111112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160</v>
      </c>
      <c r="K42" s="9">
        <v>50</v>
      </c>
      <c r="L42" s="10">
        <f>'22-06'!$K42+('22-06'!$J42/90)</f>
        <v>51.777777777777779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2005</v>
      </c>
      <c r="J43" s="8"/>
      <c r="K43" s="9">
        <v>160</v>
      </c>
      <c r="L43" s="10">
        <f>'22-06'!$K43+('22-06'!$J43/90)</f>
        <v>160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-270</v>
      </c>
      <c r="K44" s="9">
        <v>10</v>
      </c>
      <c r="L44" s="10">
        <f>'22-06'!$K44+('22-06'!$J44/90)</f>
        <v>7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-220</v>
      </c>
      <c r="K45" s="9">
        <v>35</v>
      </c>
      <c r="L45" s="10">
        <f>'22-06'!$K45+('22-06'!$J45/90)</f>
        <v>32.555555555555557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28</v>
      </c>
      <c r="I46" s="40" t="s">
        <v>1749</v>
      </c>
      <c r="J46" s="8">
        <v>-300</v>
      </c>
      <c r="K46" s="9"/>
      <c r="L46" s="10">
        <f>'22-06'!$K46+('22-06'!$J46/90)</f>
        <v>-3.3333333333333335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2006</v>
      </c>
      <c r="J47" s="8">
        <v>-90</v>
      </c>
      <c r="K47" s="9">
        <v>20</v>
      </c>
      <c r="L47" s="10">
        <f>'22-06'!$K47+('22-06'!$J47/90)</f>
        <v>19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100</v>
      </c>
      <c r="K48" s="9"/>
      <c r="L48" s="10">
        <f>'22-06'!$K48+('22-06'!$J48/90)</f>
        <v>1.1111111111111112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2007</v>
      </c>
      <c r="J49" s="8"/>
      <c r="K49" s="9">
        <v>-200</v>
      </c>
      <c r="L49" s="10">
        <f>'22-06'!$K49+('22-06'!$J49/90)</f>
        <v>-200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400</v>
      </c>
      <c r="K50" s="9"/>
      <c r="L50" s="10">
        <f>'22-06'!$K50+('22-06'!$J50/90)</f>
        <v>4.4444444444444446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1170</v>
      </c>
      <c r="K51" s="9"/>
      <c r="L51" s="10">
        <f>'22-06'!$K51+('22-06'!$J51/90)</f>
        <v>13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-1800</v>
      </c>
      <c r="K52" s="9">
        <v>20</v>
      </c>
      <c r="L52" s="10">
        <f>'22-06'!$K52+('22-06'!$J52/90)</f>
        <v>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170</v>
      </c>
      <c r="K53" s="9"/>
      <c r="L53" s="10">
        <f>'22-06'!$K53+('22-06'!$J53/90)</f>
        <v>1.8888888888888888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50</v>
      </c>
      <c r="K54" s="9"/>
      <c r="L54" s="10">
        <f>'22-06'!$K54+('22-06'!$J54/90)</f>
        <v>0.55555555555555558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28</v>
      </c>
      <c r="I55" s="40" t="s">
        <v>2008</v>
      </c>
      <c r="J55" s="8"/>
      <c r="K55" s="9">
        <v>-90</v>
      </c>
      <c r="L55" s="10">
        <f>'22-06'!$K55+('22-06'!$J55/90)</f>
        <v>-90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-400</v>
      </c>
      <c r="K56" s="9">
        <v>10</v>
      </c>
      <c r="L56" s="10">
        <f>'22-06'!$K56+('22-06'!$J56/90)</f>
        <v>5.5555555555555554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399</v>
      </c>
      <c r="J57" s="8">
        <v>-270</v>
      </c>
      <c r="K57" s="9">
        <v>25</v>
      </c>
      <c r="L57" s="10">
        <f>'22-06'!$K57+('22-06'!$J57/90)</f>
        <v>22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-90</v>
      </c>
      <c r="K58" s="9">
        <v>5</v>
      </c>
      <c r="L58" s="10">
        <f>'22-06'!$K58+('22-06'!$J58/90)</f>
        <v>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250</v>
      </c>
      <c r="K59" s="9">
        <v>20</v>
      </c>
      <c r="L59" s="10">
        <f>'22-06'!$K59+('22-06'!$J59/90)</f>
        <v>22.777777777777779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-180</v>
      </c>
      <c r="K60" s="9">
        <v>10</v>
      </c>
      <c r="L60" s="10">
        <f>'22-06'!$K60+('22-06'!$J60/90)</f>
        <v>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76</v>
      </c>
      <c r="J61" s="8">
        <v>175</v>
      </c>
      <c r="K61" s="9"/>
      <c r="L61" s="10">
        <f>'22-06'!$K61+('22-06'!$J61/90)</f>
        <v>1.9444444444444444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299</v>
      </c>
      <c r="J62" s="8">
        <v>800</v>
      </c>
      <c r="K62" s="9"/>
      <c r="L62" s="10">
        <f>'22-06'!$K62+('22-06'!$J62/90)</f>
        <v>8.8888888888888893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450</v>
      </c>
      <c r="K63" s="9">
        <v>120</v>
      </c>
      <c r="L63" s="10">
        <f>'22-06'!$K63+('22-06'!$J63/90)</f>
        <v>125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292</v>
      </c>
      <c r="J64" s="8">
        <v>450</v>
      </c>
      <c r="K64" s="9">
        <v>195</v>
      </c>
      <c r="L64" s="10">
        <f>'22-06'!$K64+('22-06'!$J64/90)</f>
        <v>200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50</v>
      </c>
      <c r="K65" s="36">
        <v>5</v>
      </c>
      <c r="L65" s="37">
        <f>'22-06'!$K65+('22-06'!$J65/90)</f>
        <v>5.5555555555555554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1664</v>
      </c>
      <c r="J66" s="38"/>
      <c r="K66" s="39">
        <v>70</v>
      </c>
      <c r="L66" s="37">
        <f>'22-06'!$K66+('22-06'!$J66/90)</f>
        <v>70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250</v>
      </c>
      <c r="K67" s="36"/>
      <c r="L67" s="37">
        <f>'22-06'!$K67+('22-06'!$J67/90)</f>
        <v>2.7777777777777777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164</v>
      </c>
      <c r="J68" s="38"/>
      <c r="K68" s="39">
        <v>10</v>
      </c>
      <c r="L68" s="37">
        <f>'22-06'!$K68+('22-06'!$J68/90)</f>
        <v>10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2009</v>
      </c>
      <c r="J69" s="35"/>
      <c r="K69" s="36">
        <v>150</v>
      </c>
      <c r="L69" s="37">
        <f>'22-06'!$K69+('22-06'!$J69/90)</f>
        <v>150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2010</v>
      </c>
      <c r="J70" s="35">
        <v>700</v>
      </c>
      <c r="K70" s="36"/>
      <c r="L70" s="37">
        <f>'22-06'!$K70+('22-06'!$J70/90)</f>
        <v>7.7777777777777777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10</v>
      </c>
      <c r="L71" s="10">
        <f>'22-06'!$K71+('22-06'!$J71/90)</f>
        <v>10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1101</v>
      </c>
      <c r="J72" s="8">
        <v>800</v>
      </c>
      <c r="K72" s="9"/>
      <c r="L72" s="10">
        <f>'22-06'!$K72+('22-06'!$J72/90)</f>
        <v>8.8888888888888893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1518</v>
      </c>
      <c r="J73" s="8">
        <v>-315</v>
      </c>
      <c r="K73" s="9">
        <v>20</v>
      </c>
      <c r="L73" s="10">
        <f>'22-06'!$K73+('22-06'!$J73/90)</f>
        <v>16.5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400</v>
      </c>
      <c r="K74" s="9"/>
      <c r="L74" s="10">
        <f>'22-06'!$K74+('22-06'!$J74/90)</f>
        <v>4.4444444444444446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350</v>
      </c>
      <c r="K75" s="9"/>
      <c r="L75" s="10">
        <f>'22-06'!$K75+('22-06'!$J75/90)</f>
        <v>3.8888888888888888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1876</v>
      </c>
      <c r="J76" s="8">
        <v>450</v>
      </c>
      <c r="K76" s="9">
        <v>10</v>
      </c>
      <c r="L76" s="10">
        <f>'22-06'!$K76+('22-06'!$J76/90)</f>
        <v>15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183</v>
      </c>
      <c r="J77" s="8">
        <v>250</v>
      </c>
      <c r="K77" s="9"/>
      <c r="L77" s="10">
        <f>'22-06'!$K77+('22-06'!$J77/90)</f>
        <v>2.7777777777777777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214</v>
      </c>
      <c r="J78" s="8"/>
      <c r="K78" s="9">
        <v>75</v>
      </c>
      <c r="L78" s="10">
        <f>'22-06'!$K78+('22-06'!$J78/90)</f>
        <v>75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-310</v>
      </c>
      <c r="K79" s="9">
        <v>5</v>
      </c>
      <c r="L79" s="10">
        <f>'22-06'!$K79+('22-06'!$J79/90)</f>
        <v>1.5555555555555554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578</v>
      </c>
      <c r="J80" s="8">
        <v>-270</v>
      </c>
      <c r="K80" s="9">
        <v>10</v>
      </c>
      <c r="L80" s="10">
        <f>'22-06'!$K80+('22-06'!$J80/90)</f>
        <v>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-180</v>
      </c>
      <c r="K81" s="9">
        <v>5</v>
      </c>
      <c r="L81" s="10">
        <f>'22-06'!$K81+('22-06'!$J81/90)</f>
        <v>3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-150</v>
      </c>
      <c r="K82" s="9">
        <v>30</v>
      </c>
      <c r="L82" s="10">
        <f>'22-06'!$K82+('22-06'!$J82/90)</f>
        <v>28.333333333333332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250</v>
      </c>
      <c r="K83" s="9"/>
      <c r="L83" s="10">
        <f>'22-06'!$K83+('22-06'!$J83/90)</f>
        <v>2.7777777777777777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40" t="s">
        <v>2011</v>
      </c>
      <c r="J84" s="8"/>
      <c r="K84" s="9">
        <v>-230</v>
      </c>
      <c r="L84" s="10">
        <f>'22-06'!$K84+('22-06'!$J84/90)</f>
        <v>-230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500</v>
      </c>
      <c r="K85" s="9"/>
      <c r="L85" s="10">
        <f>'22-06'!$K85+('22-06'!$J85/90)</f>
        <v>5.5555555555555554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-50</v>
      </c>
      <c r="K86" s="9">
        <v>25</v>
      </c>
      <c r="L86" s="10">
        <f>'22-06'!$K86+('22-06'!$J86/90)</f>
        <v>24.444444444444443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120</v>
      </c>
      <c r="K87" s="9"/>
      <c r="L87" s="10">
        <f>'22-06'!$K87+('22-06'!$J87/90)</f>
        <v>1.3333333333333333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450</v>
      </c>
      <c r="K88" s="9"/>
      <c r="L88" s="10">
        <f>'22-06'!$K88+('22-06'!$J88/90)</f>
        <v>5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-270</v>
      </c>
      <c r="K89" s="9">
        <v>35</v>
      </c>
      <c r="L89" s="10">
        <f>'22-06'!$K89+('22-06'!$J89/90)</f>
        <v>32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1446</v>
      </c>
      <c r="J90" s="8">
        <v>150</v>
      </c>
      <c r="K90" s="9"/>
      <c r="L90" s="10">
        <f>'22-06'!$K90+('22-06'!$J90/90)</f>
        <v>1.6666666666666667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10</v>
      </c>
      <c r="L91" s="10">
        <f>'22-06'!$K91+('22-06'!$J91/90)</f>
        <v>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-50</v>
      </c>
      <c r="K92" s="9">
        <v>10</v>
      </c>
      <c r="L92" s="10">
        <f>'22-06'!$K92+('22-06'!$J92/90)</f>
        <v>9.4444444444444446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28</v>
      </c>
      <c r="I93" s="40" t="s">
        <v>437</v>
      </c>
      <c r="J93" s="8">
        <v>-440</v>
      </c>
      <c r="K93" s="9"/>
      <c r="L93" s="10">
        <f>'22-06'!$K93+('22-06'!$J93/90)</f>
        <v>-4.8888888888888893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1025</v>
      </c>
      <c r="J94" s="8"/>
      <c r="K94" s="9">
        <v>30</v>
      </c>
      <c r="L94" s="10">
        <f>'22-06'!$K94+('22-06'!$J94/90)</f>
        <v>30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100</v>
      </c>
      <c r="K95" s="9"/>
      <c r="L95" s="10">
        <f>'22-06'!$K95+('22-06'!$J95/90)</f>
        <v>1.1111111111111112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25</v>
      </c>
      <c r="L96" s="10">
        <f>'22-06'!$K96+('22-06'!$J96/90)</f>
        <v>25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100</v>
      </c>
      <c r="K97" s="9"/>
      <c r="L97" s="10">
        <f>'22-06'!$K97+('22-06'!$J97/90)</f>
        <v>1.1111111111111112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56</v>
      </c>
      <c r="J98" s="8">
        <v>1115</v>
      </c>
      <c r="K98" s="9">
        <v>75</v>
      </c>
      <c r="L98" s="10">
        <f>'22-06'!$K98+('22-06'!$J98/90)</f>
        <v>87.388888888888886</v>
      </c>
      <c r="M98" s="3"/>
      <c r="N98" s="45" t="s">
        <v>118</v>
      </c>
      <c r="O98" s="9"/>
      <c r="P98" s="6">
        <v>2925</v>
      </c>
      <c r="Q98" s="9"/>
      <c r="R98" s="9"/>
      <c r="S98" s="17">
        <v>10850</v>
      </c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229</v>
      </c>
      <c r="J99" s="8">
        <v>-75</v>
      </c>
      <c r="K99" s="9"/>
      <c r="L99" s="10">
        <f>'22-06'!$K99+('22-06'!$J99/90)</f>
        <v>-0.83333333333333337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696</v>
      </c>
      <c r="J100" s="8">
        <v>300</v>
      </c>
      <c r="K100" s="9"/>
      <c r="L100" s="10">
        <f>'22-06'!$K100+('22-06'!$J100/90)</f>
        <v>3.3333333333333335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-90</v>
      </c>
      <c r="K101" s="9">
        <v>10</v>
      </c>
      <c r="L101" s="10">
        <f>'22-06'!$K101+('22-06'!$J101/90)</f>
        <v>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69" t="s">
        <v>494</v>
      </c>
      <c r="J102" s="8">
        <v>-270</v>
      </c>
      <c r="K102" s="9">
        <v>10</v>
      </c>
      <c r="L102" s="10">
        <f>'22-06'!$K102+('22-06'!$J102/90)</f>
        <v>7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40" t="s">
        <v>57</v>
      </c>
      <c r="J103" s="8">
        <v>2000</v>
      </c>
      <c r="K103" s="9"/>
      <c r="L103" s="10">
        <f>'22-06'!$K103+('22-06'!$J103/90)</f>
        <v>22.222222222222221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40" t="s">
        <v>2016</v>
      </c>
      <c r="J104" s="8">
        <v>-2000</v>
      </c>
      <c r="K104" s="9"/>
      <c r="L104" s="10">
        <f>'22-06'!$K104+('22-06'!$J104/90)</f>
        <v>-22.222222222222221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'22-06'!$K105+('22-06'!$J105/90)</f>
        <v>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'22-06'!$K106+('22-06'!$J106/90)</f>
        <v>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06" xr:uid="{91ECF35C-A0D3-4C0F-8172-2F474376DB3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C126-D7BA-45A6-BC2F-9B41EB243628}">
  <sheetPr codeName="Sheet73">
    <pageSetUpPr fitToPage="1"/>
  </sheetPr>
  <dimension ref="A1:Z121"/>
  <sheetViews>
    <sheetView rightToLeft="1" topLeftCell="A109" workbookViewId="0">
      <selection activeCell="A121" sqref="A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-550</v>
      </c>
      <c r="K1" s="3">
        <f t="shared" si="0"/>
        <v>50</v>
      </c>
      <c r="L1" s="3">
        <f t="shared" si="0"/>
        <v>43.888888888888893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776</v>
      </c>
      <c r="J3" s="8">
        <v>-50</v>
      </c>
      <c r="K3" s="9">
        <v>10</v>
      </c>
      <c r="L3" s="10">
        <f t="shared" ref="L3:L18" si="1">K3+(J3/90)</f>
        <v>9.4444444444444446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333</v>
      </c>
      <c r="J4" s="8">
        <v>100</v>
      </c>
      <c r="K4" s="9">
        <v>10</v>
      </c>
      <c r="L4" s="10">
        <f t="shared" si="1"/>
        <v>11.111111111111111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673</v>
      </c>
      <c r="J5" s="8">
        <v>-200</v>
      </c>
      <c r="K5" s="9">
        <v>10</v>
      </c>
      <c r="L5" s="10">
        <f t="shared" si="1"/>
        <v>7.7777777777777777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2014</v>
      </c>
      <c r="J6" s="8"/>
      <c r="K6" s="9">
        <v>20</v>
      </c>
      <c r="L6" s="10">
        <f t="shared" si="1"/>
        <v>20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56</v>
      </c>
      <c r="J7" s="8">
        <v>-400</v>
      </c>
      <c r="K7" s="9"/>
      <c r="L7" s="10">
        <f t="shared" si="1"/>
        <v>-4.4444444444444446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1995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SUM('23-06'!$J$22:$J$121)</f>
        <v>2295</v>
      </c>
      <c r="K20" s="3">
        <f>SUM('23-06'!$K$22:$K$121)</f>
        <v>-1418</v>
      </c>
      <c r="L20" s="3">
        <f>SUM('23-06'!$L$22:$L$121)</f>
        <v>-1392.4999999999998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9</v>
      </c>
      <c r="F22" s="16">
        <f t="shared" ref="F22:F26" si="3">D22*E22</f>
        <v>45</v>
      </c>
      <c r="G22" s="7"/>
      <c r="H22" s="7" t="s">
        <v>6</v>
      </c>
      <c r="I22" s="2" t="s">
        <v>2013</v>
      </c>
      <c r="J22" s="8">
        <v>90</v>
      </c>
      <c r="K22" s="9"/>
      <c r="L22" s="10">
        <f>'23-06'!$K22+('23-06'!$J22/90)</f>
        <v>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4</v>
      </c>
      <c r="S22" s="16">
        <f t="shared" ref="S22:S26" si="5">Q22*R22</f>
        <v>20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9</v>
      </c>
      <c r="F23" s="16">
        <f t="shared" si="3"/>
        <v>90</v>
      </c>
      <c r="G23" s="7"/>
      <c r="H23" s="7" t="s">
        <v>40</v>
      </c>
      <c r="I23" s="40" t="s">
        <v>1311</v>
      </c>
      <c r="J23" s="8"/>
      <c r="K23" s="9">
        <v>-95</v>
      </c>
      <c r="L23" s="10">
        <f>'23-06'!$K23+('23-06'!$J23/90)</f>
        <v>-95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30</v>
      </c>
      <c r="S23" s="16">
        <f t="shared" si="5"/>
        <v>300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144</v>
      </c>
      <c r="C24" s="14">
        <f t="shared" si="2"/>
        <v>1440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2"/>
      <c r="J24" s="8">
        <v>-310</v>
      </c>
      <c r="K24" s="9">
        <v>55</v>
      </c>
      <c r="L24" s="10">
        <f>'23-06'!$K24+('23-06'!$J24/90)</f>
        <v>51.555555555555557</v>
      </c>
      <c r="M24" s="3"/>
      <c r="N24" s="13">
        <v>10</v>
      </c>
      <c r="O24" s="1">
        <v>149</v>
      </c>
      <c r="P24" s="14">
        <f t="shared" si="4"/>
        <v>1490</v>
      </c>
      <c r="Q24" s="15">
        <v>20</v>
      </c>
      <c r="R24" s="1">
        <v>8</v>
      </c>
      <c r="S24" s="16">
        <f t="shared" si="5"/>
        <v>160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24</v>
      </c>
      <c r="C25" s="14">
        <f t="shared" si="2"/>
        <v>480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/>
      <c r="J25" s="8"/>
      <c r="K25" s="9">
        <v>45</v>
      </c>
      <c r="L25" s="10">
        <f>'23-06'!$K25+('23-06'!$J25/90)</f>
        <v>45</v>
      </c>
      <c r="M25" s="3"/>
      <c r="N25" s="13">
        <v>20</v>
      </c>
      <c r="O25" s="1">
        <v>8</v>
      </c>
      <c r="P25" s="14">
        <f t="shared" si="4"/>
        <v>160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98</v>
      </c>
      <c r="F26" s="16">
        <f t="shared" si="3"/>
        <v>9800</v>
      </c>
      <c r="G26" s="7"/>
      <c r="H26" s="7" t="s">
        <v>6</v>
      </c>
      <c r="I26" s="2"/>
      <c r="J26" s="8">
        <v>-90</v>
      </c>
      <c r="K26" s="9">
        <v>70</v>
      </c>
      <c r="L26" s="10">
        <f>'23-06'!$K26+('23-06'!$J26/90)</f>
        <v>69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82</v>
      </c>
      <c r="S26" s="16">
        <f t="shared" si="5"/>
        <v>8200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10</v>
      </c>
      <c r="C27" s="14">
        <f t="shared" si="2"/>
        <v>1000</v>
      </c>
      <c r="D27" s="12" t="s">
        <v>11</v>
      </c>
      <c r="E27" s="12"/>
      <c r="F27" s="17">
        <f>SUM(F22:F26)</f>
        <v>10165</v>
      </c>
      <c r="G27" s="7"/>
      <c r="H27" s="7" t="s">
        <v>6</v>
      </c>
      <c r="I27" s="2"/>
      <c r="J27" s="8">
        <v>-270</v>
      </c>
      <c r="K27" s="9">
        <v>10</v>
      </c>
      <c r="L27" s="10">
        <f>'23-06'!$K27+('23-06'!$J27/90)</f>
        <v>7</v>
      </c>
      <c r="M27" s="3"/>
      <c r="N27" s="13">
        <v>100</v>
      </c>
      <c r="O27" s="1">
        <v>23</v>
      </c>
      <c r="P27" s="14">
        <f t="shared" si="4"/>
        <v>2300</v>
      </c>
      <c r="Q27" s="12" t="s">
        <v>11</v>
      </c>
      <c r="R27" s="12"/>
      <c r="S27" s="17">
        <f>SUM(S22:S26)</f>
        <v>8830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2995</v>
      </c>
      <c r="D28" s="1"/>
      <c r="E28" s="1"/>
      <c r="F28" s="1"/>
      <c r="G28" s="1"/>
      <c r="H28" s="7" t="s">
        <v>1796</v>
      </c>
      <c r="I28" s="40" t="s">
        <v>64</v>
      </c>
      <c r="J28" s="8"/>
      <c r="K28" s="9">
        <v>150</v>
      </c>
      <c r="L28" s="10">
        <f>'23-06'!$K28+('23-06'!$J28/90)</f>
        <v>150</v>
      </c>
      <c r="M28" s="3"/>
      <c r="N28" s="12" t="s">
        <v>11</v>
      </c>
      <c r="O28" s="12"/>
      <c r="P28" s="6">
        <f>SUM(P22:P27)</f>
        <v>3980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5840</v>
      </c>
      <c r="G29" s="1"/>
      <c r="H29" s="7" t="s">
        <v>6</v>
      </c>
      <c r="I29" s="40" t="s">
        <v>2015</v>
      </c>
      <c r="J29" s="8">
        <v>-270</v>
      </c>
      <c r="K29" s="9">
        <v>100</v>
      </c>
      <c r="L29" s="10">
        <f>'23-06'!$K29+('23-06'!$J29/90)</f>
        <v>97</v>
      </c>
      <c r="M29" s="3"/>
      <c r="N29" s="1"/>
      <c r="O29" s="1"/>
      <c r="P29" s="18"/>
      <c r="Q29" s="237" t="s">
        <v>21</v>
      </c>
      <c r="R29" s="238"/>
      <c r="S29" s="17">
        <f>SUM('23-06'!$J$22:$J$121)</f>
        <v>2295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900</v>
      </c>
      <c r="D30" s="1"/>
      <c r="E30" s="1"/>
      <c r="F30" s="8"/>
      <c r="G30" s="1"/>
      <c r="H30" s="7" t="s">
        <v>6</v>
      </c>
      <c r="I30" s="2"/>
      <c r="J30" s="8">
        <v>-90</v>
      </c>
      <c r="K30" s="9">
        <v>10</v>
      </c>
      <c r="L30" s="10">
        <f>'23-06'!$K30+('23-06'!$J30/90)</f>
        <v>9</v>
      </c>
      <c r="M30" s="3"/>
      <c r="N30" s="237" t="s">
        <v>23</v>
      </c>
      <c r="O30" s="238"/>
      <c r="P30" s="6">
        <f>SUM('23-06'!$K$22:$K$121)</f>
        <v>-1418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1396</v>
      </c>
      <c r="J31" s="8">
        <v>-200</v>
      </c>
      <c r="K31" s="9">
        <v>-25</v>
      </c>
      <c r="L31" s="10">
        <f>'23-06'!$K31+('23-06'!$J31/90)</f>
        <v>-27.222222222222221</v>
      </c>
      <c r="M31" s="3"/>
      <c r="N31" s="1"/>
      <c r="O31" s="1"/>
      <c r="P31" s="18"/>
      <c r="Q31" s="12" t="s">
        <v>25</v>
      </c>
      <c r="R31" s="12"/>
      <c r="S31" s="17">
        <f>S27-S29-F27</f>
        <v>-3630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57</v>
      </c>
      <c r="J32" s="8">
        <v>2000</v>
      </c>
      <c r="K32" s="9"/>
      <c r="L32" s="10">
        <f>'23-06'!$K32+('23-06'!$J32/90)</f>
        <v>22.222222222222221</v>
      </c>
      <c r="M32" s="3"/>
      <c r="N32" s="12" t="s">
        <v>25</v>
      </c>
      <c r="O32" s="12"/>
      <c r="P32" s="6">
        <f>P28-P30-C28</f>
        <v>2403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0" t="s">
        <v>43</v>
      </c>
      <c r="J33" s="8">
        <v>-2000</v>
      </c>
      <c r="K33" s="9"/>
      <c r="L33" s="10">
        <f>'23-06'!$K33+('23-06'!$J33/90)</f>
        <v>-22.222222222222221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500</v>
      </c>
      <c r="K34" s="9"/>
      <c r="L34" s="10">
        <f>'23-06'!$K34+('23-06'!$J34/90)</f>
        <v>5.5555555555555554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25</v>
      </c>
      <c r="K35" s="9"/>
      <c r="L35" s="10">
        <f>'23-06'!$K35+('23-06'!$J35/90)</f>
        <v>0.27777777777777779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95</v>
      </c>
      <c r="J36" s="8">
        <v>-5</v>
      </c>
      <c r="K36" s="9"/>
      <c r="L36" s="10">
        <f>'23-06'!$K36+('23-06'!$J36/90)</f>
        <v>-5.5555555555555552E-2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154</v>
      </c>
      <c r="J37" s="8">
        <v>2100</v>
      </c>
      <c r="K37" s="9"/>
      <c r="L37" s="10">
        <f>'23-06'!$K37+('23-06'!$J37/90)</f>
        <v>23.333333333333332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0" t="s">
        <v>1365</v>
      </c>
      <c r="J38" s="8"/>
      <c r="K38" s="9">
        <v>-20</v>
      </c>
      <c r="L38" s="10">
        <f>'23-06'!$K38+('23-06'!$J38/90)</f>
        <v>-20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283</v>
      </c>
      <c r="J39" s="8"/>
      <c r="K39" s="9">
        <v>40</v>
      </c>
      <c r="L39" s="10">
        <f>'23-06'!$K39+('23-06'!$J39/90)</f>
        <v>40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35</v>
      </c>
      <c r="L40" s="10">
        <f>'23-06'!$K40+('23-06'!$J40/90)</f>
        <v>35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90</v>
      </c>
      <c r="K41" s="9">
        <v>5</v>
      </c>
      <c r="L41" s="10">
        <f>'23-06'!$K41+('23-06'!$J41/90)</f>
        <v>6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953</v>
      </c>
      <c r="J42" s="8"/>
      <c r="K42" s="9">
        <v>-100</v>
      </c>
      <c r="L42" s="10">
        <f>'23-06'!$K42+('23-06'!$J42/90)</f>
        <v>-100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229</v>
      </c>
      <c r="J43" s="8">
        <v>-300</v>
      </c>
      <c r="K43" s="9"/>
      <c r="L43" s="10">
        <f>'23-06'!$K43+('23-06'!$J43/90)</f>
        <v>-3.3333333333333335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360</v>
      </c>
      <c r="K44" s="9"/>
      <c r="L44" s="10">
        <f>'23-06'!$K44+('23-06'!$J44/90)</f>
        <v>4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100</v>
      </c>
      <c r="K45" s="9"/>
      <c r="L45" s="10">
        <f>'23-06'!$K45+('23-06'!$J45/90)</f>
        <v>1.1111111111111112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805</v>
      </c>
      <c r="J46" s="8">
        <v>-360</v>
      </c>
      <c r="K46" s="9">
        <v>20</v>
      </c>
      <c r="L46" s="10">
        <f>'23-06'!$K46+('23-06'!$J46/90)</f>
        <v>16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125</v>
      </c>
      <c r="K47" s="9">
        <v>5</v>
      </c>
      <c r="L47" s="10">
        <f>'23-06'!$K47+('23-06'!$J47/90)</f>
        <v>6.3888888888888893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95</v>
      </c>
      <c r="J48" s="8"/>
      <c r="K48" s="9">
        <v>30</v>
      </c>
      <c r="L48" s="10">
        <f>'23-06'!$K48+('23-06'!$J48/90)</f>
        <v>30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95</v>
      </c>
      <c r="J49" s="8"/>
      <c r="K49" s="9">
        <v>-30</v>
      </c>
      <c r="L49" s="10">
        <f>'23-06'!$K49+('23-06'!$J49/90)</f>
        <v>-30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95</v>
      </c>
      <c r="J50" s="8"/>
      <c r="K50" s="9">
        <v>400</v>
      </c>
      <c r="L50" s="10">
        <f>'23-06'!$K50+('23-06'!$J50/90)</f>
        <v>400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40" t="s">
        <v>95</v>
      </c>
      <c r="J51" s="8"/>
      <c r="K51" s="9">
        <v>-400</v>
      </c>
      <c r="L51" s="10">
        <f>'23-06'!$K51+('23-06'!$J51/90)</f>
        <v>-400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-315</v>
      </c>
      <c r="K52" s="9">
        <v>10</v>
      </c>
      <c r="L52" s="10">
        <f>'23-06'!$K52+('23-06'!$J52/90)</f>
        <v>6.5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2017</v>
      </c>
      <c r="J53" s="8">
        <v>200</v>
      </c>
      <c r="K53" s="9"/>
      <c r="L53" s="10">
        <f>'23-06'!$K53+('23-06'!$J53/90)</f>
        <v>2.2222222222222223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350</v>
      </c>
      <c r="K54" s="9"/>
      <c r="L54" s="10">
        <f>'23-06'!$K54+('23-06'!$J54/90)</f>
        <v>3.8888888888888888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1546</v>
      </c>
      <c r="J55" s="8">
        <v>200</v>
      </c>
      <c r="K55" s="9">
        <v>46</v>
      </c>
      <c r="L55" s="10">
        <f>'23-06'!$K55+('23-06'!$J55/90)</f>
        <v>48.222222222222221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-45</v>
      </c>
      <c r="K56" s="9">
        <v>4</v>
      </c>
      <c r="L56" s="10">
        <f>'23-06'!$K56+('23-06'!$J56/90)</f>
        <v>3.5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-20</v>
      </c>
      <c r="K57" s="9"/>
      <c r="L57" s="10">
        <f>'23-06'!$K57+('23-06'!$J57/90)</f>
        <v>-0.22222222222222221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225</v>
      </c>
      <c r="K58" s="9"/>
      <c r="L58" s="10">
        <f>'23-06'!$K58+('23-06'!$J58/90)</f>
        <v>2.5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/>
      <c r="I59" s="40" t="s">
        <v>948</v>
      </c>
      <c r="J59" s="8"/>
      <c r="K59" s="9">
        <v>100</v>
      </c>
      <c r="L59" s="10">
        <f>'23-06'!$K59+('23-06'!$J59/90)</f>
        <v>100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225</v>
      </c>
      <c r="K60" s="9"/>
      <c r="L60" s="10">
        <f>'23-06'!$K60+('23-06'!$J60/90)</f>
        <v>2.5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2018</v>
      </c>
      <c r="J61" s="8"/>
      <c r="K61" s="9">
        <v>30</v>
      </c>
      <c r="L61" s="10">
        <f>'23-06'!$K61+('23-06'!$J61/90)</f>
        <v>30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57</v>
      </c>
      <c r="J62" s="8"/>
      <c r="K62" s="9">
        <v>340</v>
      </c>
      <c r="L62" s="10">
        <f>'23-06'!$K62+('23-06'!$J62/90)</f>
        <v>340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155</v>
      </c>
      <c r="J63" s="8"/>
      <c r="K63" s="9">
        <v>-340</v>
      </c>
      <c r="L63" s="10">
        <f>'23-06'!$K63+('23-06'!$J63/90)</f>
        <v>-340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164</v>
      </c>
      <c r="J64" s="8"/>
      <c r="K64" s="9">
        <v>5</v>
      </c>
      <c r="L64" s="10">
        <f>'23-06'!$K64+('23-06'!$J64/90)</f>
        <v>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2019</v>
      </c>
      <c r="J65" s="35"/>
      <c r="K65" s="36">
        <v>210</v>
      </c>
      <c r="L65" s="37">
        <f>'23-06'!$K65+('23-06'!$J65/90)</f>
        <v>210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-150</v>
      </c>
      <c r="K66" s="39">
        <v>20</v>
      </c>
      <c r="L66" s="37">
        <f>'23-06'!$K66+('23-06'!$J66/90)</f>
        <v>18.333333333333332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-2700</v>
      </c>
      <c r="K67" s="36">
        <v>30</v>
      </c>
      <c r="L67" s="37">
        <f>'23-06'!$K67+('23-06'!$J67/90)</f>
        <v>0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2020</v>
      </c>
      <c r="J68" s="38"/>
      <c r="K68" s="39">
        <v>50</v>
      </c>
      <c r="L68" s="37">
        <f>'23-06'!$K68+('23-06'!$J68/90)</f>
        <v>50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754</v>
      </c>
      <c r="J69" s="35"/>
      <c r="K69" s="36">
        <v>60</v>
      </c>
      <c r="L69" s="37">
        <f>'23-06'!$K69+('23-06'!$J69/90)</f>
        <v>60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-500</v>
      </c>
      <c r="K70" s="36">
        <v>10</v>
      </c>
      <c r="L70" s="37">
        <f>'23-06'!$K70+('23-06'!$J70/90)</f>
        <v>4.4444444444444446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754</v>
      </c>
      <c r="J71" s="8">
        <v>-270</v>
      </c>
      <c r="K71" s="9">
        <v>30</v>
      </c>
      <c r="L71" s="10">
        <f>'23-06'!$K71+('23-06'!$J71/90)</f>
        <v>27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-110</v>
      </c>
      <c r="K72" s="9">
        <v>10</v>
      </c>
      <c r="L72" s="10">
        <f>'23-06'!$K72+('23-06'!$J72/90)</f>
        <v>8.7777777777777786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50</v>
      </c>
      <c r="L73" s="10">
        <f>'23-06'!$K73+('23-06'!$J73/90)</f>
        <v>50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95</v>
      </c>
      <c r="J74" s="8"/>
      <c r="K74" s="9">
        <v>197</v>
      </c>
      <c r="L74" s="10">
        <f>'23-06'!$K74+('23-06'!$J74/90)</f>
        <v>197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95</v>
      </c>
      <c r="J75" s="8"/>
      <c r="K75" s="9">
        <v>-197</v>
      </c>
      <c r="L75" s="10">
        <f>'23-06'!$K75+('23-06'!$J75/90)</f>
        <v>-197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-150</v>
      </c>
      <c r="K76" s="9">
        <v>5</v>
      </c>
      <c r="L76" s="10">
        <f>'23-06'!$K76+('23-06'!$J76/90)</f>
        <v>3.333333333333333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56</v>
      </c>
      <c r="J77" s="8">
        <v>230</v>
      </c>
      <c r="K77" s="9">
        <v>10</v>
      </c>
      <c r="L77" s="10">
        <f>'23-06'!$K77+('23-06'!$J77/90)</f>
        <v>12.555555555555555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15</v>
      </c>
      <c r="L78" s="10">
        <f>'23-06'!$K78+('23-06'!$J78/90)</f>
        <v>15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-310</v>
      </c>
      <c r="K79" s="9">
        <v>15</v>
      </c>
      <c r="L79" s="10">
        <f>'23-06'!$K79+('23-06'!$J79/90)</f>
        <v>11.555555555555555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1051</v>
      </c>
      <c r="J80" s="8"/>
      <c r="K80" s="9">
        <v>-230</v>
      </c>
      <c r="L80" s="10">
        <f>'23-06'!$K80+('23-06'!$J80/90)</f>
        <v>-230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40" t="s">
        <v>95</v>
      </c>
      <c r="J81" s="8"/>
      <c r="K81" s="9">
        <v>-2200</v>
      </c>
      <c r="L81" s="10">
        <f>'23-06'!$K81+('23-06'!$J81/90)</f>
        <v>-2200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43" t="s">
        <v>1796</v>
      </c>
      <c r="I82" s="40" t="s">
        <v>95</v>
      </c>
      <c r="J82" s="8"/>
      <c r="K82" s="9">
        <v>1425</v>
      </c>
      <c r="L82" s="10">
        <f>'23-06'!$K82+('23-06'!$J82/90)</f>
        <v>1425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40" t="s">
        <v>95</v>
      </c>
      <c r="J83" s="8"/>
      <c r="K83" s="9">
        <v>-1425</v>
      </c>
      <c r="L83" s="10">
        <f>'23-06'!$K83+('23-06'!$J83/90)</f>
        <v>-1425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95</v>
      </c>
      <c r="J84" s="8"/>
      <c r="K84" s="9">
        <v>305</v>
      </c>
      <c r="L84" s="10">
        <f>'23-06'!$K84+('23-06'!$J84/90)</f>
        <v>305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40" t="s">
        <v>95</v>
      </c>
      <c r="J85" s="8"/>
      <c r="K85" s="9">
        <v>-305</v>
      </c>
      <c r="L85" s="10">
        <f>'23-06'!$K85+('23-06'!$J85/90)</f>
        <v>-305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</v>
      </c>
      <c r="L86" s="10">
        <f>'23-06'!$K86+('23-06'!$J86/90)</f>
        <v>1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50</v>
      </c>
      <c r="L87" s="10">
        <f>'23-06'!$K87+('23-06'!$J87/90)</f>
        <v>50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'23-06'!$K88+('23-06'!$J88/90)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1280</v>
      </c>
      <c r="K89" s="9"/>
      <c r="L89" s="10">
        <f>'23-06'!$K89+('23-06'!$J89/90)</f>
        <v>14.222222222222221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9</v>
      </c>
      <c r="L90" s="10">
        <f>'23-06'!$K90+('23-06'!$J90/90)</f>
        <v>9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673</v>
      </c>
      <c r="J91" s="8"/>
      <c r="K91" s="9">
        <v>10</v>
      </c>
      <c r="L91" s="10">
        <f>'23-06'!$K91+('23-06'!$J91/90)</f>
        <v>10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300</v>
      </c>
      <c r="K92" s="9"/>
      <c r="L92" s="10">
        <f>'23-06'!$K92+('23-06'!$J92/90)</f>
        <v>3.3333333333333335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150</v>
      </c>
      <c r="K93" s="9"/>
      <c r="L93" s="10">
        <f>'23-06'!$K93+('23-06'!$J93/90)</f>
        <v>1.6666666666666667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/>
      <c r="J94" s="8"/>
      <c r="K94" s="9">
        <v>-300</v>
      </c>
      <c r="L94" s="10">
        <f>'23-06'!$K94+('23-06'!$J94/90)</f>
        <v>-300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20</v>
      </c>
      <c r="L95" s="10">
        <f>'23-06'!$K95+('23-06'!$J95/90)</f>
        <v>20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1132</v>
      </c>
      <c r="J96" s="8"/>
      <c r="K96" s="9">
        <v>15</v>
      </c>
      <c r="L96" s="10">
        <f>'23-06'!$K96+('23-06'!$J96/90)</f>
        <v>15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300</v>
      </c>
      <c r="K97" s="9"/>
      <c r="L97" s="10">
        <f>'23-06'!$K97+('23-06'!$J97/90)</f>
        <v>3.3333333333333335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5</v>
      </c>
      <c r="L98" s="10">
        <f>'23-06'!$K98+('23-06'!$J98/90)</f>
        <v>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3200</v>
      </c>
      <c r="K99" s="9"/>
      <c r="L99" s="10">
        <f>'23-06'!$K99+('23-06'!$J99/90)</f>
        <v>35.555555555555557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-400</v>
      </c>
      <c r="K100" s="9">
        <v>25</v>
      </c>
      <c r="L100" s="10">
        <f>'23-06'!$K100+('23-06'!$J100/90)</f>
        <v>20.555555555555557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-360</v>
      </c>
      <c r="K101" s="9">
        <v>10</v>
      </c>
      <c r="L101" s="10">
        <f>'23-06'!$K101+('23-06'!$J101/90)</f>
        <v>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-200</v>
      </c>
      <c r="K102" s="9">
        <v>15</v>
      </c>
      <c r="L102" s="10">
        <f>'23-06'!$K102+('23-06'!$J102/90)</f>
        <v>12.777777777777779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2023</v>
      </c>
      <c r="J103" s="8"/>
      <c r="K103" s="9">
        <v>10</v>
      </c>
      <c r="L103" s="10">
        <f>'23-06'!$K103+('23-06'!$J103/90)</f>
        <v>10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852</v>
      </c>
      <c r="J104" s="8"/>
      <c r="K104" s="9">
        <v>15</v>
      </c>
      <c r="L104" s="10">
        <f>'23-06'!$K104+('23-06'!$J104/90)</f>
        <v>15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132</v>
      </c>
      <c r="J105" s="8">
        <v>-100</v>
      </c>
      <c r="K105" s="9">
        <v>5</v>
      </c>
      <c r="L105" s="10">
        <f>'23-06'!$K105+('23-06'!$J105/90)</f>
        <v>3.8888888888888888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2024</v>
      </c>
      <c r="J106" s="8"/>
      <c r="K106" s="9">
        <v>35</v>
      </c>
      <c r="L106" s="10">
        <f>'23-06'!$K106+('23-06'!$J106/90)</f>
        <v>35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500</v>
      </c>
      <c r="K107" s="9"/>
      <c r="L107" s="10">
        <f>'23-06'!$K107+('23-06'!$J107/90)</f>
        <v>5.5555555555555554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5</v>
      </c>
      <c r="L108" s="10">
        <f>'23-06'!$K108+('23-06'!$J108/90)</f>
        <v>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-180</v>
      </c>
      <c r="K109" s="9">
        <v>20</v>
      </c>
      <c r="L109" s="10">
        <f>'23-06'!$K109+('23-06'!$J109/90)</f>
        <v>18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'23-06'!$K110+('23-06'!$J110/90)</f>
        <v>1.1111111111111112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28</v>
      </c>
      <c r="I111" s="2" t="s">
        <v>99</v>
      </c>
      <c r="J111" s="8">
        <v>-300</v>
      </c>
      <c r="K111" s="9"/>
      <c r="L111" s="10">
        <f>'23-06'!$K111+('23-06'!$J111/90)</f>
        <v>-3.3333333333333335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33</v>
      </c>
      <c r="L112" s="10">
        <f>'23-06'!$K112+('23-06'!$J112/90)</f>
        <v>33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-250</v>
      </c>
      <c r="K113" s="9">
        <v>10</v>
      </c>
      <c r="L113" s="10">
        <f>'23-06'!$K113+('23-06'!$J113/90)</f>
        <v>7.2222222222222223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-40</v>
      </c>
      <c r="L114" s="10">
        <f>'23-06'!$K114+('23-06'!$J114/90)</f>
        <v>-40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'23-06'!$K115+('23-06'!$J115/90)</f>
        <v>1.1111111111111112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1121</v>
      </c>
      <c r="J116" s="8">
        <v>-200</v>
      </c>
      <c r="K116" s="9">
        <v>35</v>
      </c>
      <c r="L116" s="10">
        <f>'23-06'!$K116+('23-06'!$J116/90)</f>
        <v>32.777777777777779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2025</v>
      </c>
      <c r="J117" s="8"/>
      <c r="K117" s="9">
        <v>-10</v>
      </c>
      <c r="L117" s="10">
        <f>'23-06'!$K117+('23-06'!$J117/90)</f>
        <v>-10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-100</v>
      </c>
      <c r="K118" s="9">
        <v>19</v>
      </c>
      <c r="L118" s="10">
        <f>'23-06'!$K118+('23-06'!$J118/90)</f>
        <v>17.888888888888889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95</v>
      </c>
      <c r="J119" s="8"/>
      <c r="K119" s="9">
        <v>305</v>
      </c>
      <c r="L119" s="10">
        <f>'23-06'!$K119+('23-06'!$J119/90)</f>
        <v>305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2" t="s">
        <v>95</v>
      </c>
      <c r="J120" s="8"/>
      <c r="K120" s="9">
        <v>-305</v>
      </c>
      <c r="L120" s="10">
        <f>'23-06'!$K120+('23-06'!$J120/90)</f>
        <v>-305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/>
      <c r="L121" s="10">
        <f>'23-06'!$K121+('23-06'!$J121/90)</f>
        <v>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1" xr:uid="{362C9729-49FD-4700-BC43-202EA39D43B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D85-A128-4C97-A3A3-2D6E4D2099A0}">
  <sheetPr codeName="Sheet74">
    <pageSetUpPr fitToPage="1"/>
  </sheetPr>
  <dimension ref="A1:Z99"/>
  <sheetViews>
    <sheetView rightToLeft="1" topLeftCell="A87" workbookViewId="0">
      <selection activeCell="A99" sqref="A9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-7700</v>
      </c>
      <c r="K1" s="3">
        <f t="shared" si="0"/>
        <v>9</v>
      </c>
      <c r="L1" s="3">
        <f t="shared" si="0"/>
        <v>-76.555555555555571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/>
      <c r="K3" s="9">
        <v>100</v>
      </c>
      <c r="L3" s="10">
        <f t="shared" ref="L3:L18" si="1">K3+(J3/90)</f>
        <v>100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/>
      <c r="K4" s="9">
        <v>-100</v>
      </c>
      <c r="L4" s="10">
        <f t="shared" si="1"/>
        <v>-100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1763</v>
      </c>
      <c r="J5" s="8">
        <v>-200</v>
      </c>
      <c r="K5" s="9">
        <v>20</v>
      </c>
      <c r="L5" s="10">
        <f t="shared" si="1"/>
        <v>17.777777777777779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2022</v>
      </c>
      <c r="J6" s="8">
        <v>360</v>
      </c>
      <c r="K6" s="9">
        <v>20</v>
      </c>
      <c r="L6" s="10">
        <f t="shared" si="1"/>
        <v>24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50</v>
      </c>
      <c r="K7" s="9"/>
      <c r="L7" s="10">
        <f t="shared" si="1"/>
        <v>0.55555555555555558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-50</v>
      </c>
      <c r="K8" s="9">
        <v>5</v>
      </c>
      <c r="L8" s="10">
        <f t="shared" si="1"/>
        <v>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200</v>
      </c>
      <c r="K9" s="9"/>
      <c r="L9" s="10">
        <f t="shared" si="1"/>
        <v>2.2222222222222223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95</v>
      </c>
      <c r="J10" s="8">
        <v>-6000</v>
      </c>
      <c r="K10" s="9"/>
      <c r="L10" s="10">
        <f t="shared" si="1"/>
        <v>-66.666666666666671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500</v>
      </c>
      <c r="K11" s="9"/>
      <c r="L11" s="10">
        <f t="shared" si="1"/>
        <v>5.5555555555555554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80</v>
      </c>
      <c r="K12" s="9"/>
      <c r="L12" s="10">
        <f t="shared" si="1"/>
        <v>0.88888888888888884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350</v>
      </c>
      <c r="K13" s="9"/>
      <c r="L13" s="10">
        <f t="shared" si="1"/>
        <v>3.8888888888888888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40</v>
      </c>
      <c r="I14" s="2" t="s">
        <v>56</v>
      </c>
      <c r="J14" s="8">
        <v>-2990</v>
      </c>
      <c r="K14" s="9">
        <v>-36</v>
      </c>
      <c r="L14" s="10">
        <f t="shared" si="1"/>
        <v>-69.222222222222229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2012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SUM('24-06'!$J$22:$J$99)</f>
        <v>-740</v>
      </c>
      <c r="K20" s="3">
        <f>SUM('24-06'!$K$22:$K$99)</f>
        <v>2293</v>
      </c>
      <c r="L20" s="3">
        <f>SUM('24-06'!$L$22:$L$99)</f>
        <v>2284.7777777777778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/>
      <c r="J22" s="8">
        <v>-80</v>
      </c>
      <c r="K22" s="9">
        <v>9</v>
      </c>
      <c r="L22" s="10">
        <f>'24-06'!$K22+('24-06'!$J22/90)</f>
        <v>8.1111111111111107</v>
      </c>
      <c r="M22" s="3"/>
      <c r="N22" s="13">
        <v>1</v>
      </c>
      <c r="O22" s="1">
        <v>9</v>
      </c>
      <c r="P22" s="14">
        <f t="shared" ref="P22:P27" si="4">N22*O22</f>
        <v>9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28</v>
      </c>
      <c r="F23" s="16">
        <f t="shared" si="3"/>
        <v>280</v>
      </c>
      <c r="G23" s="7"/>
      <c r="H23" s="7" t="s">
        <v>6</v>
      </c>
      <c r="I23" s="2"/>
      <c r="J23" s="8">
        <v>-30</v>
      </c>
      <c r="K23" s="9">
        <v>35</v>
      </c>
      <c r="L23" s="10">
        <f>'24-06'!$K23+('24-06'!$J23/90)</f>
        <v>34.666666666666664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21</v>
      </c>
      <c r="S23" s="16">
        <f t="shared" si="5"/>
        <v>210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138</v>
      </c>
      <c r="C24" s="14">
        <f t="shared" si="2"/>
        <v>1380</v>
      </c>
      <c r="D24" s="15">
        <v>20</v>
      </c>
      <c r="E24" s="1">
        <v>5</v>
      </c>
      <c r="F24" s="16">
        <f t="shared" si="3"/>
        <v>100</v>
      </c>
      <c r="G24" s="7"/>
      <c r="H24" s="7" t="s">
        <v>1796</v>
      </c>
      <c r="I24" s="2"/>
      <c r="J24" s="8"/>
      <c r="K24" s="9">
        <v>600</v>
      </c>
      <c r="L24" s="10">
        <f>'24-06'!$K24+('24-06'!$J24/90)</f>
        <v>600</v>
      </c>
      <c r="M24" s="3"/>
      <c r="N24" s="13">
        <v>10</v>
      </c>
      <c r="O24" s="1">
        <v>140</v>
      </c>
      <c r="P24" s="14">
        <f t="shared" si="4"/>
        <v>1400</v>
      </c>
      <c r="Q24" s="15">
        <v>20</v>
      </c>
      <c r="R24" s="1">
        <v>35</v>
      </c>
      <c r="S24" s="16">
        <f t="shared" si="5"/>
        <v>700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3</v>
      </c>
      <c r="F25" s="16">
        <f t="shared" si="3"/>
        <v>150</v>
      </c>
      <c r="G25" s="7"/>
      <c r="H25" s="7" t="s">
        <v>40</v>
      </c>
      <c r="I25" s="2"/>
      <c r="J25" s="8"/>
      <c r="K25" s="9">
        <v>-600</v>
      </c>
      <c r="L25" s="10">
        <f>'24-06'!$K25+('24-06'!$J25/90)</f>
        <v>-600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42</v>
      </c>
      <c r="F26" s="16">
        <f t="shared" si="3"/>
        <v>4200</v>
      </c>
      <c r="G26" s="7"/>
      <c r="H26" s="7" t="s">
        <v>6</v>
      </c>
      <c r="I26" s="2"/>
      <c r="J26" s="8">
        <v>-50</v>
      </c>
      <c r="K26" s="9">
        <v>40</v>
      </c>
      <c r="L26" s="10">
        <f>'24-06'!$K26+('24-06'!$J26/90)</f>
        <v>39.444444444444443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22</v>
      </c>
      <c r="S26" s="16">
        <f t="shared" si="5"/>
        <v>2200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4760</v>
      </c>
      <c r="G27" s="7"/>
      <c r="H27" s="7" t="s">
        <v>1796</v>
      </c>
      <c r="I27" s="2"/>
      <c r="J27" s="8"/>
      <c r="K27" s="9">
        <v>20</v>
      </c>
      <c r="L27" s="10">
        <f>'24-06'!$K27+('24-06'!$J27/90)</f>
        <v>20</v>
      </c>
      <c r="M27" s="3"/>
      <c r="N27" s="13">
        <v>100</v>
      </c>
      <c r="O27" s="1">
        <v>17</v>
      </c>
      <c r="P27" s="14">
        <f t="shared" si="4"/>
        <v>1700</v>
      </c>
      <c r="Q27" s="12" t="s">
        <v>11</v>
      </c>
      <c r="R27" s="12"/>
      <c r="S27" s="17">
        <f>SUM(S22:S26)</f>
        <v>3120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1586</v>
      </c>
      <c r="D28" s="1"/>
      <c r="E28" s="1"/>
      <c r="F28" s="1"/>
      <c r="G28" s="1"/>
      <c r="H28" s="7" t="s">
        <v>6</v>
      </c>
      <c r="I28" s="40" t="s">
        <v>2026</v>
      </c>
      <c r="J28" s="8"/>
      <c r="K28" s="9">
        <v>20</v>
      </c>
      <c r="L28" s="10">
        <f>'24-06'!$K28+('24-06'!$J28/90)</f>
        <v>20</v>
      </c>
      <c r="M28" s="3"/>
      <c r="N28" s="12" t="s">
        <v>11</v>
      </c>
      <c r="O28" s="12"/>
      <c r="P28" s="6">
        <f>SUM(P22:P27)</f>
        <v>3829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-5405</v>
      </c>
      <c r="G29" s="1"/>
      <c r="H29" s="7" t="s">
        <v>6</v>
      </c>
      <c r="I29" s="40" t="s">
        <v>957</v>
      </c>
      <c r="J29" s="8">
        <v>80</v>
      </c>
      <c r="K29" s="9"/>
      <c r="L29" s="10">
        <f>'24-06'!$K29+('24-06'!$J29/90)</f>
        <v>0.88888888888888884</v>
      </c>
      <c r="M29" s="3"/>
      <c r="N29" s="1"/>
      <c r="O29" s="1"/>
      <c r="P29" s="18"/>
      <c r="Q29" s="237" t="s">
        <v>21</v>
      </c>
      <c r="R29" s="238"/>
      <c r="S29" s="17">
        <f>SUM('24-06'!$J$22:$J$99)</f>
        <v>-740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-1409</v>
      </c>
      <c r="D30" s="1"/>
      <c r="E30" s="1"/>
      <c r="F30" s="8"/>
      <c r="G30" s="1"/>
      <c r="H30" s="7" t="s">
        <v>6</v>
      </c>
      <c r="I30" s="40" t="s">
        <v>275</v>
      </c>
      <c r="J30" s="8">
        <v>-270</v>
      </c>
      <c r="K30" s="9">
        <v>10</v>
      </c>
      <c r="L30" s="10">
        <f>'24-06'!$K30+('24-06'!$J30/90)</f>
        <v>7</v>
      </c>
      <c r="M30" s="3"/>
      <c r="N30" s="237" t="s">
        <v>23</v>
      </c>
      <c r="O30" s="238"/>
      <c r="P30" s="6">
        <f>SUM('24-06'!$K$22:$K$99)</f>
        <v>2293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-30</v>
      </c>
      <c r="K31" s="9">
        <v>15</v>
      </c>
      <c r="L31" s="10">
        <f>'24-06'!$K31+('24-06'!$J31/90)</f>
        <v>14.666666666666666</v>
      </c>
      <c r="M31" s="3"/>
      <c r="N31" s="1"/>
      <c r="O31" s="1"/>
      <c r="P31" s="18"/>
      <c r="Q31" s="12" t="s">
        <v>25</v>
      </c>
      <c r="R31" s="12"/>
      <c r="S31" s="17">
        <f>S27-S29-F27</f>
        <v>-900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-130</v>
      </c>
      <c r="K32" s="9">
        <v>20</v>
      </c>
      <c r="L32" s="10">
        <f>'24-06'!$K32+('24-06'!$J32/90)</f>
        <v>18.555555555555557</v>
      </c>
      <c r="M32" s="3"/>
      <c r="N32" s="12" t="s">
        <v>25</v>
      </c>
      <c r="O32" s="12"/>
      <c r="P32" s="6">
        <f>P28-P30-C28</f>
        <v>-50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-50</v>
      </c>
      <c r="K33" s="9"/>
      <c r="L33" s="10">
        <f>'24-06'!$K33+('24-06'!$J33/90)</f>
        <v>-0.55555555555555558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70</v>
      </c>
      <c r="K34" s="9">
        <v>20</v>
      </c>
      <c r="L34" s="10">
        <f>'24-06'!$K34+('24-06'!$J34/90)</f>
        <v>20.777777777777779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1518</v>
      </c>
      <c r="J35" s="8"/>
      <c r="K35" s="9">
        <v>-25</v>
      </c>
      <c r="L35" s="10">
        <f>'24-06'!$K35+('24-06'!$J35/90)</f>
        <v>-25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706</v>
      </c>
      <c r="J36" s="8"/>
      <c r="K36" s="9">
        <v>5</v>
      </c>
      <c r="L36" s="10">
        <f>'24-06'!$K36+('24-06'!$J36/90)</f>
        <v>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673</v>
      </c>
      <c r="J37" s="8">
        <v>-270</v>
      </c>
      <c r="K37" s="9">
        <v>5</v>
      </c>
      <c r="L37" s="10">
        <f>'24-06'!$K37+('24-06'!$J37/90)</f>
        <v>2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1892</v>
      </c>
      <c r="J38" s="8"/>
      <c r="K38" s="9">
        <v>5</v>
      </c>
      <c r="L38" s="10">
        <f>'24-06'!$K38+('24-06'!$J38/90)</f>
        <v>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62</v>
      </c>
      <c r="J39" s="8"/>
      <c r="K39" s="9">
        <v>70</v>
      </c>
      <c r="L39" s="10">
        <f>'24-06'!$K39+('24-06'!$J39/90)</f>
        <v>70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720</v>
      </c>
      <c r="K40" s="9"/>
      <c r="L40" s="10">
        <f>'24-06'!$K40+('24-06'!$J40/90)</f>
        <v>8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80</v>
      </c>
      <c r="K41" s="9"/>
      <c r="L41" s="10">
        <f>'24-06'!$K41+('24-06'!$J41/90)</f>
        <v>0.88888888888888884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-200</v>
      </c>
      <c r="K42" s="9">
        <v>10</v>
      </c>
      <c r="L42" s="10">
        <f>'24-06'!$K42+('24-06'!$J42/90)</f>
        <v>7.7777777777777777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100</v>
      </c>
      <c r="K43" s="9"/>
      <c r="L43" s="10">
        <f>'24-06'!$K43+('24-06'!$J43/90)</f>
        <v>1.1111111111111112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73</v>
      </c>
      <c r="J44" s="8">
        <v>-350</v>
      </c>
      <c r="K44" s="9"/>
      <c r="L44" s="10">
        <f>'24-06'!$K44+('24-06'!$J44/90)</f>
        <v>-3.8888888888888888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128</v>
      </c>
      <c r="J45" s="8">
        <v>200</v>
      </c>
      <c r="K45" s="9"/>
      <c r="L45" s="10">
        <f>'24-06'!$K45+('24-06'!$J45/90)</f>
        <v>2.2222222222222223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15</v>
      </c>
      <c r="L46" s="10">
        <f>'24-06'!$K46+('24-06'!$J46/90)</f>
        <v>15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350</v>
      </c>
      <c r="K47" s="9"/>
      <c r="L47" s="10">
        <f>'24-06'!$K47+('24-06'!$J47/90)</f>
        <v>3.8888888888888888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/>
      <c r="I48" s="40" t="s">
        <v>948</v>
      </c>
      <c r="J48" s="8"/>
      <c r="K48" s="9">
        <v>200</v>
      </c>
      <c r="L48" s="10">
        <f>'24-06'!$K48+('24-06'!$J48/90)</f>
        <v>200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229</v>
      </c>
      <c r="J49" s="8">
        <v>-630</v>
      </c>
      <c r="K49" s="9"/>
      <c r="L49" s="10">
        <f>'24-06'!$K49+('24-06'!$J49/90)</f>
        <v>-7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2027</v>
      </c>
      <c r="J50" s="8">
        <v>350</v>
      </c>
      <c r="K50" s="9"/>
      <c r="L50" s="10">
        <f>'24-06'!$K50+('24-06'!$J50/90)</f>
        <v>3.8888888888888888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640</v>
      </c>
      <c r="K51" s="9"/>
      <c r="L51" s="10">
        <f>'24-06'!$K51+('24-06'!$J51/90)</f>
        <v>7.1111111111111107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-500</v>
      </c>
      <c r="K52" s="9">
        <v>10</v>
      </c>
      <c r="L52" s="10">
        <f>'24-06'!$K52+('24-06'!$J52/90)</f>
        <v>4.4444444444444446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20</v>
      </c>
      <c r="L53" s="10">
        <f>'24-06'!$K53+('24-06'!$J53/90)</f>
        <v>20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-270</v>
      </c>
      <c r="K54" s="9"/>
      <c r="L54" s="10">
        <f>'24-06'!$K54+('24-06'!$J54/90)</f>
        <v>-3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1796</v>
      </c>
      <c r="I55" s="40" t="s">
        <v>878</v>
      </c>
      <c r="J55" s="8">
        <v>50</v>
      </c>
      <c r="K55" s="9">
        <v>6</v>
      </c>
      <c r="L55" s="10">
        <f>'24-06'!$K55+('24-06'!$J55/90)</f>
        <v>6.5555555555555554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28</v>
      </c>
      <c r="I56" s="40" t="s">
        <v>437</v>
      </c>
      <c r="J56" s="8">
        <v>-300</v>
      </c>
      <c r="K56" s="9"/>
      <c r="L56" s="10">
        <f>'24-06'!$K56+('24-06'!$J56/90)</f>
        <v>-3.3333333333333335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100</v>
      </c>
      <c r="K57" s="9"/>
      <c r="L57" s="10">
        <f>'24-06'!$K57+('24-06'!$J57/90)</f>
        <v>1.1111111111111112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776</v>
      </c>
      <c r="J58" s="8"/>
      <c r="K58" s="9">
        <v>35</v>
      </c>
      <c r="L58" s="10">
        <f>'24-06'!$K58+('24-06'!$J58/90)</f>
        <v>35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40</v>
      </c>
      <c r="L59" s="10">
        <f>'24-06'!$K59+('24-06'!$J59/90)</f>
        <v>40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380</v>
      </c>
      <c r="K60" s="9"/>
      <c r="L60" s="10">
        <f>'24-06'!$K60+('24-06'!$J60/90)</f>
        <v>4.2222222222222223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75</v>
      </c>
      <c r="L61" s="10">
        <f>'24-06'!$K61+('24-06'!$J61/90)</f>
        <v>75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648</v>
      </c>
      <c r="J62" s="8">
        <v>-2000</v>
      </c>
      <c r="K62" s="9"/>
      <c r="L62" s="10">
        <f>'24-06'!$K62+('24-06'!$J62/90)</f>
        <v>-22.222222222222221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161</v>
      </c>
      <c r="J63" s="8"/>
      <c r="K63" s="9">
        <v>15</v>
      </c>
      <c r="L63" s="10">
        <f>'24-06'!$K63+('24-06'!$J63/90)</f>
        <v>15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100</v>
      </c>
      <c r="K64" s="9"/>
      <c r="L64" s="10">
        <f>'24-06'!$K64+('24-06'!$J64/90)</f>
        <v>1.1111111111111112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171</v>
      </c>
      <c r="J65" s="35">
        <v>90</v>
      </c>
      <c r="K65" s="36">
        <v>70</v>
      </c>
      <c r="L65" s="37">
        <f>'24-06'!$K65+('24-06'!$J65/90)</f>
        <v>71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56</v>
      </c>
      <c r="J66" s="38">
        <v>515</v>
      </c>
      <c r="K66" s="39">
        <v>10</v>
      </c>
      <c r="L66" s="37">
        <f>'24-06'!$K66+('24-06'!$J66/90)</f>
        <v>15.722222222222221</v>
      </c>
      <c r="M66" s="3"/>
      <c r="N66" s="45" t="s">
        <v>118</v>
      </c>
      <c r="O66" s="9"/>
      <c r="P66" s="6">
        <v>2341</v>
      </c>
      <c r="Q66" s="9"/>
      <c r="R66" s="9"/>
      <c r="S66" s="17">
        <v>3423</v>
      </c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30</v>
      </c>
      <c r="J67" s="35">
        <v>-250</v>
      </c>
      <c r="K67" s="36">
        <v>5</v>
      </c>
      <c r="L67" s="37">
        <f>'24-06'!$K67+('24-06'!$J67/90)</f>
        <v>2.2222222222222223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18</v>
      </c>
      <c r="J68" s="38">
        <v>150</v>
      </c>
      <c r="K68" s="39">
        <v>60</v>
      </c>
      <c r="L68" s="37">
        <f>'24-06'!$K68+('24-06'!$J68/90)</f>
        <v>61.666666666666664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-460</v>
      </c>
      <c r="K69" s="36">
        <v>80</v>
      </c>
      <c r="L69" s="37">
        <f>'24-06'!$K69+('24-06'!$J69/90)</f>
        <v>74.888888888888886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-130</v>
      </c>
      <c r="K70" s="36">
        <v>5</v>
      </c>
      <c r="L70" s="37">
        <f>'24-06'!$K70+('24-06'!$J70/90)</f>
        <v>3.5555555555555554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120</v>
      </c>
      <c r="K71" s="9"/>
      <c r="L71" s="10">
        <f>'24-06'!$K71+('24-06'!$J71/90)</f>
        <v>1.3333333333333333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-150</v>
      </c>
      <c r="K72" s="9">
        <v>20</v>
      </c>
      <c r="L72" s="10">
        <f>'24-06'!$K72+('24-06'!$J72/90)</f>
        <v>18.333333333333332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1796</v>
      </c>
      <c r="I73" s="40" t="s">
        <v>1797</v>
      </c>
      <c r="J73" s="8"/>
      <c r="K73" s="9">
        <v>802</v>
      </c>
      <c r="L73" s="10">
        <f>'24-06'!$K73+('24-06'!$J73/90)</f>
        <v>802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150</v>
      </c>
      <c r="K74" s="9"/>
      <c r="L74" s="10">
        <f>'24-06'!$K74+('24-06'!$J74/90)</f>
        <v>1.6666666666666667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2028</v>
      </c>
      <c r="J75" s="8">
        <v>270</v>
      </c>
      <c r="K75" s="9">
        <v>27</v>
      </c>
      <c r="L75" s="10">
        <f>'24-06'!$K75+('24-06'!$J75/90)</f>
        <v>30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161</v>
      </c>
      <c r="J76" s="8"/>
      <c r="K76" s="9">
        <v>-2</v>
      </c>
      <c r="L76" s="10">
        <f>'24-06'!$K76+('24-06'!$J76/90)</f>
        <v>-2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2029</v>
      </c>
      <c r="J77" s="8"/>
      <c r="K77" s="9">
        <v>145</v>
      </c>
      <c r="L77" s="10">
        <f>'24-06'!$K77+('24-06'!$J77/90)</f>
        <v>145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-220</v>
      </c>
      <c r="K78" s="9">
        <v>10</v>
      </c>
      <c r="L78" s="10">
        <f>'24-06'!$K78+('24-06'!$J78/90)</f>
        <v>7.5555555555555554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350</v>
      </c>
      <c r="K79" s="9"/>
      <c r="L79" s="10">
        <f>'24-06'!$K79+('24-06'!$J79/90)</f>
        <v>3.8888888888888888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132</v>
      </c>
      <c r="J80" s="8">
        <v>400</v>
      </c>
      <c r="K80" s="9"/>
      <c r="L80" s="10">
        <f>'24-06'!$K80+('24-06'!$J80/90)</f>
        <v>4.4444444444444446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171</v>
      </c>
      <c r="J81" s="8"/>
      <c r="K81" s="9">
        <v>42</v>
      </c>
      <c r="L81" s="10">
        <f>'24-06'!$K81+('24-06'!$J81/90)</f>
        <v>42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1551</v>
      </c>
      <c r="J82" s="8"/>
      <c r="K82" s="9">
        <v>138</v>
      </c>
      <c r="L82" s="10">
        <f>'24-06'!$K82+('24-06'!$J82/90)</f>
        <v>138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-310</v>
      </c>
      <c r="K83" s="9">
        <v>15</v>
      </c>
      <c r="L83" s="10">
        <f>'24-06'!$K83+('24-06'!$J83/90)</f>
        <v>11.555555555555555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4</v>
      </c>
      <c r="L84" s="10">
        <f>'24-06'!$K84+('24-06'!$J84/90)</f>
        <v>4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1049</v>
      </c>
      <c r="J85" s="8"/>
      <c r="K85" s="9">
        <v>-20</v>
      </c>
      <c r="L85" s="10">
        <f>'24-06'!$K85+('24-06'!$J85/90)</f>
        <v>-20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1082</v>
      </c>
      <c r="J86" s="8"/>
      <c r="K86" s="9">
        <v>99</v>
      </c>
      <c r="L86" s="10">
        <f>'24-06'!$K86+('24-06'!$J86/90)</f>
        <v>99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970</v>
      </c>
      <c r="K87" s="9"/>
      <c r="L87" s="10">
        <f>'24-06'!$K87+('24-06'!$J87/90)</f>
        <v>10.777777777777779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50</v>
      </c>
      <c r="K88" s="9"/>
      <c r="L88" s="10">
        <f>'24-06'!$K88+('24-06'!$J88/90)</f>
        <v>0.55555555555555558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78</v>
      </c>
      <c r="J89" s="8">
        <v>15</v>
      </c>
      <c r="K89" s="9">
        <v>10</v>
      </c>
      <c r="L89" s="10">
        <f>'24-06'!$K89+('24-06'!$J89/90)</f>
        <v>10.166666666666666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20</v>
      </c>
      <c r="L90" s="10">
        <f>'24-06'!$K90+('24-06'!$J90/90)</f>
        <v>20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5</v>
      </c>
      <c r="L91" s="10">
        <f>'24-06'!$K91+('24-06'!$J91/90)</f>
        <v>5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2030</v>
      </c>
      <c r="J92" s="8">
        <v>-500</v>
      </c>
      <c r="K92" s="9">
        <v>10</v>
      </c>
      <c r="L92" s="10">
        <f>'24-06'!$K92+('24-06'!$J92/90)</f>
        <v>4.4444444444444446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56</v>
      </c>
      <c r="J93" s="8">
        <v>-760</v>
      </c>
      <c r="K93" s="9">
        <v>13</v>
      </c>
      <c r="L93" s="10">
        <f>'24-06'!$K93+('24-06'!$J93/90)</f>
        <v>4.5555555555555554</v>
      </c>
      <c r="M93" s="3"/>
      <c r="N93" s="45" t="s">
        <v>118</v>
      </c>
      <c r="O93" s="9"/>
      <c r="P93" s="6">
        <v>3829</v>
      </c>
      <c r="Q93" s="9"/>
      <c r="R93" s="9"/>
      <c r="S93" s="17">
        <v>3120</v>
      </c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1765</v>
      </c>
      <c r="J94" s="8"/>
      <c r="K94" s="9">
        <v>50</v>
      </c>
      <c r="L94" s="10">
        <f>'24-06'!$K94+('24-06'!$J94/90)</f>
        <v>50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146</v>
      </c>
      <c r="J95" s="8">
        <v>900</v>
      </c>
      <c r="K95" s="9"/>
      <c r="L95" s="10">
        <f>'24-06'!$K95+('24-06'!$J95/90)</f>
        <v>10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2" t="s">
        <v>57</v>
      </c>
      <c r="J96" s="8">
        <v>2000</v>
      </c>
      <c r="K96" s="9"/>
      <c r="L96" s="10">
        <f>'24-06'!$K96+('24-06'!$J96/90)</f>
        <v>22.222222222222221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2" t="s">
        <v>43</v>
      </c>
      <c r="J97" s="8">
        <v>-2000</v>
      </c>
      <c r="K97" s="9"/>
      <c r="L97" s="10">
        <f>'24-06'!$K97+('24-06'!$J97/90)</f>
        <v>-22.222222222222221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/>
      <c r="L98" s="10">
        <f>'24-06'!$K98+('24-06'!$J98/90)</f>
        <v>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/>
      <c r="L99" s="10">
        <f>'24-06'!$K99+('24-06'!$J99/90)</f>
        <v>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99" xr:uid="{37D68CD8-8AC5-42C0-A6CF-7460BAFCD6A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EA71-ACF3-4CAD-A2D1-E9CB1CEC2A99}">
  <sheetPr codeName="Sheet75">
    <pageSetUpPr fitToPage="1"/>
  </sheetPr>
  <dimension ref="A1:Z139"/>
  <sheetViews>
    <sheetView rightToLeft="1" topLeftCell="A127" workbookViewId="0">
      <selection activeCell="A139" sqref="A13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65</v>
      </c>
      <c r="K1" s="3">
        <f t="shared" si="0"/>
        <v>5</v>
      </c>
      <c r="L1" s="3">
        <f t="shared" si="0"/>
        <v>5.7222222222222223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170</v>
      </c>
      <c r="K3" s="9"/>
      <c r="L3" s="10">
        <f t="shared" ref="L3:L18" si="1">K3+(J3/90)</f>
        <v>1.8888888888888888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-125</v>
      </c>
      <c r="K4" s="9">
        <v>5</v>
      </c>
      <c r="L4" s="10">
        <f t="shared" si="1"/>
        <v>3.6111111111111112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56</v>
      </c>
      <c r="J5" s="8">
        <v>20</v>
      </c>
      <c r="K5" s="9"/>
      <c r="L5" s="10">
        <f t="shared" si="1"/>
        <v>0.22222222222222221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2021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SUM('25-06'!$J$22:$J$139)</f>
        <v>-3915</v>
      </c>
      <c r="K20" s="3">
        <f>SUM('25-06'!$K$22:$K$139)</f>
        <v>-2448</v>
      </c>
      <c r="L20" s="3">
        <f>SUM('25-06'!$L$22:$L$139)</f>
        <v>-2491.5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5</v>
      </c>
      <c r="F22" s="16">
        <f t="shared" ref="F22:F26" si="3">D22*E22</f>
        <v>25</v>
      </c>
      <c r="G22" s="7"/>
      <c r="H22" s="7" t="s">
        <v>6</v>
      </c>
      <c r="I22" s="2"/>
      <c r="J22" s="8"/>
      <c r="K22" s="9">
        <v>100</v>
      </c>
      <c r="L22" s="10">
        <f>'25-06'!$K22+('25-06'!$J22/90)</f>
        <v>100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21</v>
      </c>
      <c r="F23" s="16">
        <f t="shared" si="3"/>
        <v>210</v>
      </c>
      <c r="G23" s="7"/>
      <c r="H23" s="7" t="s">
        <v>6</v>
      </c>
      <c r="I23" s="2" t="s">
        <v>1341</v>
      </c>
      <c r="J23" s="8"/>
      <c r="K23" s="9">
        <v>128</v>
      </c>
      <c r="L23" s="10">
        <f>'25-06'!$K23+('25-06'!$J23/90)</f>
        <v>128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5</v>
      </c>
      <c r="S23" s="16">
        <f t="shared" si="5"/>
        <v>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139</v>
      </c>
      <c r="C24" s="14">
        <f t="shared" si="2"/>
        <v>1390</v>
      </c>
      <c r="D24" s="15">
        <v>20</v>
      </c>
      <c r="E24" s="1">
        <v>35</v>
      </c>
      <c r="F24" s="16">
        <f t="shared" si="3"/>
        <v>700</v>
      </c>
      <c r="G24" s="7"/>
      <c r="H24" s="7" t="s">
        <v>6</v>
      </c>
      <c r="I24" s="2" t="s">
        <v>1341</v>
      </c>
      <c r="J24" s="8"/>
      <c r="K24" s="9">
        <v>4</v>
      </c>
      <c r="L24" s="10">
        <f>'25-06'!$K24+('25-06'!$J24/90)</f>
        <v>4</v>
      </c>
      <c r="M24" s="3"/>
      <c r="N24" s="13">
        <v>10</v>
      </c>
      <c r="O24" s="1">
        <v>131</v>
      </c>
      <c r="P24" s="14">
        <f t="shared" si="4"/>
        <v>1310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135</v>
      </c>
      <c r="K25" s="9">
        <v>10</v>
      </c>
      <c r="L25" s="10">
        <f>'25-06'!$K25+('25-06'!$J25/90)</f>
        <v>11.5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9</v>
      </c>
      <c r="C26" s="14">
        <f t="shared" si="2"/>
        <v>450</v>
      </c>
      <c r="D26" s="15">
        <v>100</v>
      </c>
      <c r="E26" s="1">
        <v>31</v>
      </c>
      <c r="F26" s="16">
        <f t="shared" si="3"/>
        <v>3100</v>
      </c>
      <c r="G26" s="7"/>
      <c r="H26" s="7" t="s">
        <v>6</v>
      </c>
      <c r="I26" s="2"/>
      <c r="J26" s="8">
        <v>-200</v>
      </c>
      <c r="K26" s="9">
        <v>20</v>
      </c>
      <c r="L26" s="10">
        <f>'25-06'!$K26+('25-06'!$J26/90)</f>
        <v>17.777777777777779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8</v>
      </c>
      <c r="S26" s="16">
        <f t="shared" si="5"/>
        <v>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18</v>
      </c>
      <c r="C27" s="14">
        <f t="shared" si="2"/>
        <v>1800</v>
      </c>
      <c r="D27" s="12" t="s">
        <v>11</v>
      </c>
      <c r="E27" s="12"/>
      <c r="F27" s="17">
        <f>SUM(F22:F26)</f>
        <v>4085</v>
      </c>
      <c r="G27" s="7"/>
      <c r="H27" s="7" t="s">
        <v>6</v>
      </c>
      <c r="I27" s="2"/>
      <c r="J27" s="8">
        <v>100</v>
      </c>
      <c r="K27" s="9"/>
      <c r="L27" s="10">
        <f>'25-06'!$K27+('25-06'!$J27/90)</f>
        <v>1.1111111111111112</v>
      </c>
      <c r="M27" s="3"/>
      <c r="N27" s="13">
        <v>100</v>
      </c>
      <c r="O27" s="1">
        <v>31</v>
      </c>
      <c r="P27" s="14">
        <f t="shared" si="4"/>
        <v>3100</v>
      </c>
      <c r="Q27" s="12" t="s">
        <v>11</v>
      </c>
      <c r="R27" s="12"/>
      <c r="S27" s="17">
        <f>SUM(S22:S26)</f>
        <v>1010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3884</v>
      </c>
      <c r="D28" s="1"/>
      <c r="E28" s="1"/>
      <c r="F28" s="1"/>
      <c r="G28" s="1"/>
      <c r="H28" s="7" t="s">
        <v>6</v>
      </c>
      <c r="I28" s="40" t="s">
        <v>1664</v>
      </c>
      <c r="J28" s="8"/>
      <c r="K28" s="9">
        <v>100</v>
      </c>
      <c r="L28" s="10">
        <f>'25-06'!$K28+('25-06'!$J28/90)</f>
        <v>100</v>
      </c>
      <c r="M28" s="3"/>
      <c r="N28" s="12" t="s">
        <v>11</v>
      </c>
      <c r="O28" s="12"/>
      <c r="P28" s="6">
        <f>SUM(P22:P27)</f>
        <v>4593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-675</v>
      </c>
      <c r="G29" s="1"/>
      <c r="H29" s="7" t="s">
        <v>6</v>
      </c>
      <c r="I29" s="2"/>
      <c r="J29" s="8"/>
      <c r="K29" s="9">
        <v>122</v>
      </c>
      <c r="L29" s="10">
        <f>'25-06'!$K29+('25-06'!$J29/90)</f>
        <v>122</v>
      </c>
      <c r="M29" s="3"/>
      <c r="N29" s="1"/>
      <c r="O29" s="1"/>
      <c r="P29" s="18"/>
      <c r="Q29" s="237" t="s">
        <v>21</v>
      </c>
      <c r="R29" s="238"/>
      <c r="S29" s="17">
        <f>SUM('25-06'!$J$22:$J$139)</f>
        <v>-3915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2298</v>
      </c>
      <c r="D30" s="1"/>
      <c r="E30" s="1"/>
      <c r="F30" s="8"/>
      <c r="G30" s="1"/>
      <c r="H30" s="7" t="s">
        <v>6</v>
      </c>
      <c r="I30" s="2"/>
      <c r="J30" s="8"/>
      <c r="K30" s="9">
        <v>9</v>
      </c>
      <c r="L30" s="10">
        <f>'25-06'!$K30+('25-06'!$J30/90)</f>
        <v>9</v>
      </c>
      <c r="M30" s="3"/>
      <c r="N30" s="237" t="s">
        <v>23</v>
      </c>
      <c r="O30" s="238"/>
      <c r="P30" s="6">
        <f>SUM('25-06'!$K$22:$K$139)</f>
        <v>-2448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>
        <v>40</v>
      </c>
      <c r="L31" s="10">
        <f>'25-06'!$K31+('25-06'!$J31/90)</f>
        <v>41.111111111111114</v>
      </c>
      <c r="M31" s="3"/>
      <c r="N31" s="1"/>
      <c r="O31" s="1"/>
      <c r="P31" s="18"/>
      <c r="Q31" s="12" t="s">
        <v>25</v>
      </c>
      <c r="R31" s="12"/>
      <c r="S31" s="17">
        <f>S27-S29-F27</f>
        <v>840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-70</v>
      </c>
      <c r="K32" s="9">
        <v>5</v>
      </c>
      <c r="L32" s="10">
        <f>'25-06'!$K32+('25-06'!$J32/90)</f>
        <v>4.2222222222222223</v>
      </c>
      <c r="M32" s="3"/>
      <c r="N32" s="12" t="s">
        <v>25</v>
      </c>
      <c r="O32" s="12"/>
      <c r="P32" s="6">
        <f>P28-P30-C28</f>
        <v>3157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73</v>
      </c>
      <c r="J33" s="8"/>
      <c r="K33" s="9">
        <v>84</v>
      </c>
      <c r="L33" s="10">
        <f>'25-06'!$K33+('25-06'!$J33/90)</f>
        <v>84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2019</v>
      </c>
      <c r="J34" s="8"/>
      <c r="K34" s="9">
        <v>40</v>
      </c>
      <c r="L34" s="10">
        <f>'25-06'!$K34+('25-06'!$J34/90)</f>
        <v>40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1961</v>
      </c>
      <c r="J35" s="8"/>
      <c r="K35" s="9">
        <v>45</v>
      </c>
      <c r="L35" s="10">
        <f>'25-06'!$K35+('25-06'!$J35/90)</f>
        <v>45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2032</v>
      </c>
      <c r="J36" s="8"/>
      <c r="K36" s="9">
        <v>37</v>
      </c>
      <c r="L36" s="10">
        <f>'25-06'!$K36+('25-06'!$J36/90)</f>
        <v>37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-60</v>
      </c>
      <c r="K37" s="9">
        <v>5</v>
      </c>
      <c r="L37" s="10">
        <f>'25-06'!$K37+('25-06'!$J37/90)</f>
        <v>4.333333333333333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-180</v>
      </c>
      <c r="K38" s="9">
        <v>45</v>
      </c>
      <c r="L38" s="10">
        <f>'25-06'!$K38+('25-06'!$J38/90)</f>
        <v>43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90</v>
      </c>
      <c r="K39" s="9"/>
      <c r="L39" s="10">
        <f>'25-06'!$K39+('25-06'!$J39/90)</f>
        <v>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90</v>
      </c>
      <c r="K40" s="9"/>
      <c r="L40" s="10">
        <f>'25-06'!$K40+('25-06'!$J40/90)</f>
        <v>1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10</v>
      </c>
      <c r="L41" s="10">
        <f>'25-06'!$K41+('25-06'!$J41/90)</f>
        <v>10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-270</v>
      </c>
      <c r="K42" s="9">
        <v>45</v>
      </c>
      <c r="L42" s="10">
        <f>'25-06'!$K42+('25-06'!$J42/90)</f>
        <v>42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220</v>
      </c>
      <c r="K43" s="9">
        <v>15</v>
      </c>
      <c r="L43" s="10">
        <f>'25-06'!$K43+('25-06'!$J43/90)</f>
        <v>17.444444444444443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229</v>
      </c>
      <c r="J44" s="8">
        <v>-270</v>
      </c>
      <c r="K44" s="9">
        <v>-25</v>
      </c>
      <c r="L44" s="10">
        <f>'25-06'!$K44+('25-06'!$J44/90)</f>
        <v>-28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-500</v>
      </c>
      <c r="K45" s="9">
        <v>20</v>
      </c>
      <c r="L45" s="10">
        <f>'25-06'!$K45+('25-06'!$J45/90)</f>
        <v>14.444444444444445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229</v>
      </c>
      <c r="J46" s="8">
        <v>90</v>
      </c>
      <c r="K46" s="9">
        <v>-10</v>
      </c>
      <c r="L46" s="10">
        <f>'25-06'!$K46+('25-06'!$J46/90)</f>
        <v>-9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150</v>
      </c>
      <c r="K47" s="9"/>
      <c r="L47" s="10">
        <f>'25-06'!$K47+('25-06'!$J47/90)</f>
        <v>1.6666666666666667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229</v>
      </c>
      <c r="J48" s="8">
        <v>-180</v>
      </c>
      <c r="K48" s="9"/>
      <c r="L48" s="10">
        <f>'25-06'!$K48+('25-06'!$J48/90)</f>
        <v>-2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-900</v>
      </c>
      <c r="K49" s="9">
        <v>10</v>
      </c>
      <c r="L49" s="10">
        <f>'25-06'!$K49+('25-06'!$J49/90)</f>
        <v>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300</v>
      </c>
      <c r="K50" s="9"/>
      <c r="L50" s="10">
        <f>'25-06'!$K50+('25-06'!$J50/90)</f>
        <v>3.3333333333333335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250</v>
      </c>
      <c r="K51" s="9"/>
      <c r="L51" s="10">
        <f>'25-06'!$K51+('25-06'!$J51/90)</f>
        <v>2.7777777777777777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/>
      <c r="J52" s="8"/>
      <c r="K52" s="9"/>
      <c r="L52" s="10">
        <f>'25-06'!$K52+('25-06'!$J52/90)</f>
        <v>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847</v>
      </c>
      <c r="J53" s="8">
        <v>-720</v>
      </c>
      <c r="K53" s="9">
        <v>50</v>
      </c>
      <c r="L53" s="10">
        <f>'25-06'!$K53+('25-06'!$J53/90)</f>
        <v>42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450</v>
      </c>
      <c r="K54" s="9"/>
      <c r="L54" s="10">
        <f>'25-06'!$K54+('25-06'!$J54/90)</f>
        <v>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299</v>
      </c>
      <c r="J55" s="8">
        <v>-180</v>
      </c>
      <c r="K55" s="9">
        <v>30</v>
      </c>
      <c r="L55" s="10">
        <f>'25-06'!$K55+('25-06'!$J55/90)</f>
        <v>28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1338</v>
      </c>
      <c r="J56" s="8">
        <v>-270</v>
      </c>
      <c r="K56" s="9">
        <v>165</v>
      </c>
      <c r="L56" s="10">
        <f>'25-06'!$K56+('25-06'!$J56/90)</f>
        <v>162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70</v>
      </c>
      <c r="K57" s="9"/>
      <c r="L57" s="10">
        <f>'25-06'!$K57+('25-06'!$J57/90)</f>
        <v>0.77777777777777779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30</v>
      </c>
      <c r="L58" s="10">
        <f>'25-06'!$K58+('25-06'!$J58/90)</f>
        <v>30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108</v>
      </c>
      <c r="J59" s="8"/>
      <c r="K59" s="9">
        <v>500</v>
      </c>
      <c r="L59" s="10">
        <f>'25-06'!$K59+('25-06'!$J59/90)</f>
        <v>500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229</v>
      </c>
      <c r="J60" s="8">
        <v>-310</v>
      </c>
      <c r="K60" s="9"/>
      <c r="L60" s="10">
        <f>'25-06'!$K60+('25-06'!$J60/90)</f>
        <v>-3.4444444444444446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500</v>
      </c>
      <c r="K61" s="9"/>
      <c r="L61" s="10">
        <f>'25-06'!$K61+('25-06'!$J61/90)</f>
        <v>5.5555555555555554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100</v>
      </c>
      <c r="K62" s="9"/>
      <c r="L62" s="10">
        <f>'25-06'!$K62+('25-06'!$J62/90)</f>
        <v>1.1111111111111112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-50</v>
      </c>
      <c r="K63" s="9">
        <v>10</v>
      </c>
      <c r="L63" s="10">
        <f>'25-06'!$K63+('25-06'!$J63/90)</f>
        <v>9.4444444444444446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161</v>
      </c>
      <c r="J64" s="8"/>
      <c r="K64" s="9">
        <v>35</v>
      </c>
      <c r="L64" s="10">
        <f>'25-06'!$K64+('25-06'!$J64/90)</f>
        <v>35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743</v>
      </c>
      <c r="J65" s="35">
        <v>250</v>
      </c>
      <c r="K65" s="36"/>
      <c r="L65" s="37">
        <f>'25-06'!$K65+('25-06'!$J65/90)</f>
        <v>2.7777777777777777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180</v>
      </c>
      <c r="K66" s="39"/>
      <c r="L66" s="37">
        <f>'25-06'!$K66+('25-06'!$J66/90)</f>
        <v>2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300</v>
      </c>
      <c r="K67" s="36"/>
      <c r="L67" s="37">
        <f>'25-06'!$K67+('25-06'!$J67/90)</f>
        <v>3.3333333333333335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150</v>
      </c>
      <c r="K68" s="39"/>
      <c r="L68" s="37">
        <f>'25-06'!$K68+('25-06'!$J68/90)</f>
        <v>1.6666666666666667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5</v>
      </c>
      <c r="L69" s="37">
        <f>'25-06'!$K69+('25-06'!$J69/90)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140</v>
      </c>
      <c r="K70" s="36"/>
      <c r="L70" s="37">
        <f>'25-06'!$K70+('25-06'!$J70/90)</f>
        <v>1.5555555555555556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-30</v>
      </c>
      <c r="K71" s="9">
        <v>30</v>
      </c>
      <c r="L71" s="10">
        <f>'25-06'!$K71+('25-06'!$J71/90)</f>
        <v>29.666666666666668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-650</v>
      </c>
      <c r="K72" s="9">
        <v>10</v>
      </c>
      <c r="L72" s="10">
        <f>'25-06'!$K72+('25-06'!$J72/90)</f>
        <v>2.7777777777777777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-650</v>
      </c>
      <c r="K73" s="9">
        <v>10</v>
      </c>
      <c r="L73" s="10">
        <f>'25-06'!$K73+('25-06'!$J73/90)</f>
        <v>2.7777777777777777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299</v>
      </c>
      <c r="J74" s="8">
        <v>-630</v>
      </c>
      <c r="K74" s="9">
        <v>80</v>
      </c>
      <c r="L74" s="10">
        <f>'25-06'!$K74+('25-06'!$J74/90)</f>
        <v>73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1520</v>
      </c>
      <c r="J75" s="8">
        <v>-540</v>
      </c>
      <c r="K75" s="9">
        <v>40</v>
      </c>
      <c r="L75" s="10">
        <f>'25-06'!$K75+('25-06'!$J75/90)</f>
        <v>34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50</v>
      </c>
      <c r="K76" s="9"/>
      <c r="L76" s="10">
        <f>'25-06'!$K76+('25-06'!$J76/90)</f>
        <v>0.55555555555555558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9</v>
      </c>
      <c r="L77" s="10">
        <f>'25-06'!$K77+('25-06'!$J77/90)</f>
        <v>9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-220</v>
      </c>
      <c r="K78" s="9">
        <v>20</v>
      </c>
      <c r="L78" s="10">
        <f>'25-06'!$K78+('25-06'!$J78/90)</f>
        <v>17.555555555555557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250</v>
      </c>
      <c r="K79" s="9"/>
      <c r="L79" s="10">
        <f>'25-06'!$K79+('25-06'!$J79/90)</f>
        <v>2.7777777777777777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1356</v>
      </c>
      <c r="J80" s="8">
        <v>80</v>
      </c>
      <c r="K80" s="9"/>
      <c r="L80" s="10">
        <f>'25-06'!$K80+('25-06'!$J80/90)</f>
        <v>0.88888888888888884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160</v>
      </c>
      <c r="K81" s="9"/>
      <c r="L81" s="10">
        <f>'25-06'!$K81+('25-06'!$J81/90)</f>
        <v>1.7777777777777777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80</v>
      </c>
      <c r="K82" s="9"/>
      <c r="L82" s="10">
        <f>'25-06'!$K82+('25-06'!$J82/90)</f>
        <v>0.88888888888888884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150</v>
      </c>
      <c r="K83" s="9"/>
      <c r="L83" s="10">
        <f>'25-06'!$K83+('25-06'!$J83/90)</f>
        <v>1.6666666666666667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40" t="s">
        <v>437</v>
      </c>
      <c r="J84" s="8">
        <v>-300</v>
      </c>
      <c r="K84" s="9"/>
      <c r="L84" s="10">
        <f>'25-06'!$K84+('25-06'!$J84/90)</f>
        <v>-3.3333333333333335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56</v>
      </c>
      <c r="J85" s="8">
        <v>-50</v>
      </c>
      <c r="K85" s="9">
        <v>13</v>
      </c>
      <c r="L85" s="10">
        <f>'25-06'!$K85+('25-06'!$J85/90)</f>
        <v>12.444444444444445</v>
      </c>
      <c r="M85" s="3"/>
      <c r="N85" s="45" t="s">
        <v>118</v>
      </c>
      <c r="O85" s="9"/>
      <c r="P85" s="6">
        <v>5780</v>
      </c>
      <c r="Q85" s="9"/>
      <c r="R85" s="9"/>
      <c r="S85" s="17">
        <v>1290</v>
      </c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270</v>
      </c>
      <c r="K86" s="9"/>
      <c r="L86" s="10">
        <f>'25-06'!$K86+('25-06'!$J86/90)</f>
        <v>3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120</v>
      </c>
      <c r="K87" s="9"/>
      <c r="L87" s="10">
        <f>'25-06'!$K87+('25-06'!$J87/90)</f>
        <v>1.3333333333333333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95</v>
      </c>
      <c r="J88" s="8"/>
      <c r="K88" s="9">
        <v>133</v>
      </c>
      <c r="L88" s="10">
        <f>'25-06'!$K88+('25-06'!$J88/90)</f>
        <v>133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40" t="s">
        <v>95</v>
      </c>
      <c r="J89" s="8"/>
      <c r="K89" s="9">
        <v>-133</v>
      </c>
      <c r="L89" s="10">
        <f>'25-06'!$K89+('25-06'!$J89/90)</f>
        <v>-133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300</v>
      </c>
      <c r="K90" s="9"/>
      <c r="L90" s="10">
        <f>'25-06'!$K90+('25-06'!$J90/90)</f>
        <v>3.3333333333333335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776</v>
      </c>
      <c r="J91" s="8">
        <v>100</v>
      </c>
      <c r="K91" s="9">
        <v>2</v>
      </c>
      <c r="L91" s="10">
        <f>'25-06'!$K91+('25-06'!$J91/90)</f>
        <v>3.1111111111111112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2033</v>
      </c>
      <c r="J92" s="8">
        <v>-450</v>
      </c>
      <c r="K92" s="9"/>
      <c r="L92" s="10">
        <f>'25-06'!$K92+('25-06'!$J92/90)</f>
        <v>-5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95</v>
      </c>
      <c r="J93" s="8"/>
      <c r="K93" s="9">
        <v>15</v>
      </c>
      <c r="L93" s="10">
        <f>'25-06'!$K93+('25-06'!$J93/90)</f>
        <v>15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40" t="s">
        <v>95</v>
      </c>
      <c r="J94" s="8"/>
      <c r="K94" s="9">
        <v>-15</v>
      </c>
      <c r="L94" s="10">
        <f>'25-06'!$K94+('25-06'!$J94/90)</f>
        <v>-15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275</v>
      </c>
      <c r="J95" s="8">
        <v>350</v>
      </c>
      <c r="K95" s="9"/>
      <c r="L95" s="10">
        <f>'25-06'!$K95+('25-06'!$J95/90)</f>
        <v>3.8888888888888888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28</v>
      </c>
      <c r="L96" s="10">
        <f>'25-06'!$K96+('25-06'!$J96/90)</f>
        <v>28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1796</v>
      </c>
      <c r="I97" s="40" t="s">
        <v>2034</v>
      </c>
      <c r="J97" s="8"/>
      <c r="K97" s="9">
        <v>2425</v>
      </c>
      <c r="L97" s="10">
        <f>'25-06'!$K97+('25-06'!$J97/90)</f>
        <v>2425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40" t="s">
        <v>95</v>
      </c>
      <c r="J98" s="8"/>
      <c r="K98" s="9">
        <v>-2425</v>
      </c>
      <c r="L98" s="10">
        <f>'25-06'!$K98+('25-06'!$J98/90)</f>
        <v>-2425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80</v>
      </c>
      <c r="K99" s="9">
        <v>2</v>
      </c>
      <c r="L99" s="10">
        <f>'25-06'!$K99+('25-06'!$J99/90)</f>
        <v>2.8888888888888888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2035</v>
      </c>
      <c r="J100" s="8"/>
      <c r="K100" s="9">
        <v>-1050</v>
      </c>
      <c r="L100" s="10">
        <f>'25-06'!$K100+('25-06'!$J100/90)</f>
        <v>-1050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40" t="s">
        <v>57</v>
      </c>
      <c r="J101" s="8"/>
      <c r="K101" s="9">
        <v>2500</v>
      </c>
      <c r="L101" s="10">
        <f>'25-06'!$K101+('25-06'!$J101/90)</f>
        <v>2500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28</v>
      </c>
      <c r="I102" s="40" t="s">
        <v>2036</v>
      </c>
      <c r="J102" s="8"/>
      <c r="K102" s="9">
        <v>-2500</v>
      </c>
      <c r="L102" s="10">
        <f>'25-06'!$K102+('25-06'!$J102/90)</f>
        <v>-2500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40" t="s">
        <v>57</v>
      </c>
      <c r="J103" s="8">
        <v>1200</v>
      </c>
      <c r="K103" s="9"/>
      <c r="L103" s="10">
        <f>'25-06'!$K103+('25-06'!$J103/90)</f>
        <v>13.333333333333334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40" t="s">
        <v>648</v>
      </c>
      <c r="J104" s="8">
        <v>-2000</v>
      </c>
      <c r="K104" s="9"/>
      <c r="L104" s="10">
        <f>'25-06'!$K104+('25-06'!$J104/90)</f>
        <v>-22.222222222222221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1260</v>
      </c>
      <c r="K105" s="9"/>
      <c r="L105" s="10">
        <f>'25-06'!$K105+('25-06'!$J105/90)</f>
        <v>14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19</v>
      </c>
      <c r="L106" s="10">
        <f>'25-06'!$K106+('25-06'!$J106/90)</f>
        <v>19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95</v>
      </c>
      <c r="J107" s="8"/>
      <c r="K107" s="9">
        <v>800</v>
      </c>
      <c r="L107" s="10">
        <f>'25-06'!$K107+('25-06'!$J107/90)</f>
        <v>800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40" t="s">
        <v>95</v>
      </c>
      <c r="J108" s="8"/>
      <c r="K108" s="9">
        <v>-800</v>
      </c>
      <c r="L108" s="10">
        <f>'25-06'!$K108+('25-06'!$J108/90)</f>
        <v>-800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-400</v>
      </c>
      <c r="K109" s="9">
        <v>10</v>
      </c>
      <c r="L109" s="10">
        <f>'25-06'!$K109+('25-06'!$J109/90)</f>
        <v>5.5555555555555554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300</v>
      </c>
      <c r="K110" s="9"/>
      <c r="L110" s="10">
        <f>'25-06'!$K110+('25-06'!$J110/90)</f>
        <v>3.3333333333333335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-360</v>
      </c>
      <c r="K111" s="9">
        <v>20</v>
      </c>
      <c r="L111" s="10">
        <f>'25-06'!$K111+('25-06'!$J111/90)</f>
        <v>16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10</v>
      </c>
      <c r="L112" s="10">
        <f>'25-06'!$K112+('25-06'!$J112/90)</f>
        <v>10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850</v>
      </c>
      <c r="J113" s="8"/>
      <c r="K113" s="9">
        <v>300</v>
      </c>
      <c r="L113" s="10">
        <f>'25-06'!$K113+('25-06'!$J113/90)</f>
        <v>300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-750</v>
      </c>
      <c r="L114" s="10">
        <f>'25-06'!$K114+('25-06'!$J114/90)</f>
        <v>-750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 t="s">
        <v>95</v>
      </c>
      <c r="J115" s="8"/>
      <c r="K115" s="9">
        <v>-300</v>
      </c>
      <c r="L115" s="10">
        <f>'25-06'!$K115+('25-06'!$J115/90)</f>
        <v>-300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180</v>
      </c>
      <c r="K116" s="9"/>
      <c r="L116" s="10">
        <f>'25-06'!$K116+('25-06'!$J116/90)</f>
        <v>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2037</v>
      </c>
      <c r="J117" s="8"/>
      <c r="K117" s="9">
        <v>43</v>
      </c>
      <c r="L117" s="10">
        <f>'25-06'!$K117+('25-06'!$J117/90)</f>
        <v>43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2" t="s">
        <v>95</v>
      </c>
      <c r="J118" s="8"/>
      <c r="K118" s="9">
        <v>-43</v>
      </c>
      <c r="L118" s="10">
        <f>'25-06'!$K118+('25-06'!$J118/90)</f>
        <v>-43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-450</v>
      </c>
      <c r="K119" s="9">
        <v>130</v>
      </c>
      <c r="L119" s="10">
        <f>'25-06'!$K119+('25-06'!$J119/90)</f>
        <v>125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2038</v>
      </c>
      <c r="J120" s="8">
        <v>450</v>
      </c>
      <c r="K120" s="9">
        <v>170</v>
      </c>
      <c r="L120" s="10">
        <f>'25-06'!$K120+('25-06'!$J120/90)</f>
        <v>175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-450</v>
      </c>
      <c r="K121" s="9">
        <v>10</v>
      </c>
      <c r="L121" s="10">
        <f>'25-06'!$K121+('25-06'!$J121/90)</f>
        <v>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-540</v>
      </c>
      <c r="K122" s="9">
        <v>30</v>
      </c>
      <c r="L122" s="10">
        <f>'25-06'!$K122+('25-06'!$J122/90)</f>
        <v>24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20</v>
      </c>
      <c r="L123" s="10">
        <f>'25-06'!$K123+('25-06'!$J123/90)</f>
        <v>20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1053</v>
      </c>
      <c r="J124" s="8">
        <v>60</v>
      </c>
      <c r="K124" s="9"/>
      <c r="L124" s="10">
        <f>'25-06'!$K124+('25-06'!$J124/90)</f>
        <v>0.66666666666666663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1553</v>
      </c>
      <c r="J125" s="8"/>
      <c r="K125" s="9">
        <v>100</v>
      </c>
      <c r="L125" s="10">
        <f>'25-06'!$K125+('25-06'!$J125/90)</f>
        <v>100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76</v>
      </c>
      <c r="J126" s="8"/>
      <c r="K126" s="9">
        <v>2</v>
      </c>
      <c r="L126" s="10">
        <f>'25-06'!$K126+('25-06'!$J126/90)</f>
        <v>2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2039</v>
      </c>
      <c r="J127" s="8"/>
      <c r="K127" s="9">
        <v>120</v>
      </c>
      <c r="L127" s="10">
        <f>'25-06'!$K127+('25-06'!$J127/90)</f>
        <v>120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50</v>
      </c>
      <c r="K128" s="9"/>
      <c r="L128" s="10">
        <f>'25-06'!$K128+('25-06'!$J128/90)</f>
        <v>0.55555555555555558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737</v>
      </c>
      <c r="J129" s="8"/>
      <c r="K129" s="9">
        <v>-10</v>
      </c>
      <c r="L129" s="10">
        <f>'25-06'!$K129+('25-06'!$J129/90)</f>
        <v>-10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953</v>
      </c>
      <c r="J130" s="8"/>
      <c r="K130" s="9">
        <v>-50</v>
      </c>
      <c r="L130" s="10">
        <f>'25-06'!$K130+('25-06'!$J130/90)</f>
        <v>-50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229</v>
      </c>
      <c r="J131" s="8">
        <v>-350</v>
      </c>
      <c r="K131" s="9"/>
      <c r="L131" s="10">
        <f>'25-06'!$K131+('25-06'!$J131/90)</f>
        <v>-3.8888888888888888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48</v>
      </c>
      <c r="L132" s="10">
        <f>'25-06'!$K132+('25-06'!$J132/90)</f>
        <v>48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60</v>
      </c>
      <c r="K133" s="9"/>
      <c r="L133" s="10">
        <f>'25-06'!$K133+('25-06'!$J133/90)</f>
        <v>0.66666666666666663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5</v>
      </c>
      <c r="L134" s="10">
        <f>'25-06'!$K134+('25-06'!$J134/90)</f>
        <v>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100</v>
      </c>
      <c r="L135" s="10">
        <f>'25-06'!$K135+('25-06'!$J135/90)</f>
        <v>100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95</v>
      </c>
      <c r="J136" s="8"/>
      <c r="K136" s="9">
        <v>-3300</v>
      </c>
      <c r="L136" s="10">
        <f>'25-06'!$K136+('25-06'!$J136/90)</f>
        <v>-3300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-900</v>
      </c>
      <c r="K137" s="9">
        <v>-10</v>
      </c>
      <c r="L137" s="10">
        <f>'25-06'!$K137+('25-06'!$J137/90)</f>
        <v>-20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'25-06'!$K138+('25-06'!$J138/90)</f>
        <v>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'25-06'!$K139+('25-06'!$J139/90)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9" xr:uid="{CE383F2C-8ACE-43B9-BE1B-14AC8CB3946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CB42-D102-4003-8550-2DA1CF6EABB6}">
  <sheetPr codeName="Sheet76">
    <pageSetUpPr fitToPage="1"/>
  </sheetPr>
  <dimension ref="A1:Z77"/>
  <sheetViews>
    <sheetView rightToLeft="1" topLeftCell="A65" workbookViewId="0">
      <selection activeCell="A77" sqref="A7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690</v>
      </c>
      <c r="K1" s="3">
        <f t="shared" si="0"/>
        <v>0</v>
      </c>
      <c r="L1" s="3">
        <f t="shared" si="0"/>
        <v>7.6666666666666661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630</v>
      </c>
      <c r="K3" s="9"/>
      <c r="L3" s="10">
        <f t="shared" ref="L3:L18" si="1">K3+(J3/90)</f>
        <v>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50</v>
      </c>
      <c r="K4" s="9"/>
      <c r="L4" s="10">
        <f t="shared" si="1"/>
        <v>0.55555555555555558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10</v>
      </c>
      <c r="K5" s="9"/>
      <c r="L5" s="10">
        <f t="shared" si="1"/>
        <v>0.1111111111111111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2031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SUM('26-06'!$J$22:$J$77)</f>
        <v>685</v>
      </c>
      <c r="K20" s="3">
        <f>SUM('26-06'!$K$22:$K$77)</f>
        <v>19</v>
      </c>
      <c r="L20" s="3">
        <f>SUM('26-06'!$L$22:$L$77)</f>
        <v>26.611111111111086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783</v>
      </c>
      <c r="J22" s="8"/>
      <c r="K22" s="9">
        <v>10</v>
      </c>
      <c r="L22" s="10">
        <f>'26-06'!$K22+('26-06'!$J22/90)</f>
        <v>10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</v>
      </c>
      <c r="S22" s="16">
        <f t="shared" ref="S22:S26" si="5">Q22*R22</f>
        <v>15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</v>
      </c>
      <c r="F23" s="16">
        <f t="shared" si="3"/>
        <v>10</v>
      </c>
      <c r="G23" s="7"/>
      <c r="H23" s="7" t="s">
        <v>6</v>
      </c>
      <c r="I23" s="2" t="s">
        <v>95</v>
      </c>
      <c r="J23" s="8"/>
      <c r="K23" s="9">
        <v>140</v>
      </c>
      <c r="L23" s="10">
        <f>'26-06'!$K23+('26-06'!$J23/90)</f>
        <v>140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</v>
      </c>
      <c r="S23" s="16">
        <f t="shared" si="5"/>
        <v>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129</v>
      </c>
      <c r="C24" s="14">
        <f t="shared" si="2"/>
        <v>1290</v>
      </c>
      <c r="D24" s="15">
        <v>20</v>
      </c>
      <c r="E24" s="1"/>
      <c r="F24" s="16">
        <f t="shared" si="3"/>
        <v>0</v>
      </c>
      <c r="G24" s="7"/>
      <c r="H24" s="7" t="s">
        <v>40</v>
      </c>
      <c r="I24" s="2" t="s">
        <v>95</v>
      </c>
      <c r="J24" s="8"/>
      <c r="K24" s="9">
        <v>-140</v>
      </c>
      <c r="L24" s="10">
        <f>'26-06'!$K24+('26-06'!$J24/90)</f>
        <v>-140</v>
      </c>
      <c r="M24" s="3"/>
      <c r="N24" s="13">
        <v>10</v>
      </c>
      <c r="O24" s="1">
        <v>131</v>
      </c>
      <c r="P24" s="14">
        <f t="shared" si="4"/>
        <v>1310</v>
      </c>
      <c r="Q24" s="15">
        <v>20</v>
      </c>
      <c r="R24" s="1">
        <v>6</v>
      </c>
      <c r="S24" s="16">
        <f t="shared" si="5"/>
        <v>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 t="s">
        <v>2041</v>
      </c>
      <c r="J25" s="8">
        <v>350</v>
      </c>
      <c r="K25" s="9"/>
      <c r="L25" s="10">
        <f>'26-06'!$K25+('26-06'!$J25/90)</f>
        <v>3.8888888888888888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8</v>
      </c>
      <c r="F26" s="16">
        <f t="shared" si="3"/>
        <v>800</v>
      </c>
      <c r="G26" s="7"/>
      <c r="H26" s="7" t="s">
        <v>28</v>
      </c>
      <c r="I26" s="2" t="s">
        <v>2042</v>
      </c>
      <c r="J26" s="8">
        <v>-300</v>
      </c>
      <c r="K26" s="9"/>
      <c r="L26" s="10">
        <f>'26-06'!$K26+('26-06'!$J26/90)</f>
        <v>-3.3333333333333335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4</v>
      </c>
      <c r="S26" s="16">
        <f t="shared" si="5"/>
        <v>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860</v>
      </c>
      <c r="G27" s="7"/>
      <c r="H27" s="7" t="s">
        <v>40</v>
      </c>
      <c r="I27" s="2" t="s">
        <v>2043</v>
      </c>
      <c r="J27" s="8">
        <v>-300</v>
      </c>
      <c r="K27" s="9"/>
      <c r="L27" s="10">
        <f>'26-06'!$K27+('26-06'!$J27/90)</f>
        <v>-3.3333333333333335</v>
      </c>
      <c r="M27" s="3"/>
      <c r="N27" s="13">
        <v>100</v>
      </c>
      <c r="O27" s="1">
        <v>2</v>
      </c>
      <c r="P27" s="14">
        <f t="shared" si="4"/>
        <v>200</v>
      </c>
      <c r="Q27" s="12" t="s">
        <v>11</v>
      </c>
      <c r="R27" s="12"/>
      <c r="S27" s="17">
        <f>SUM(S22:S26)</f>
        <v>595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1436</v>
      </c>
      <c r="D28" s="1"/>
      <c r="E28" s="1"/>
      <c r="F28" s="1"/>
      <c r="G28" s="1"/>
      <c r="H28" s="7" t="s">
        <v>6</v>
      </c>
      <c r="I28" s="2"/>
      <c r="J28" s="8">
        <v>720</v>
      </c>
      <c r="K28" s="9">
        <v>-8</v>
      </c>
      <c r="L28" s="10">
        <f>'26-06'!$K28+('26-06'!$J28/90)</f>
        <v>0</v>
      </c>
      <c r="M28" s="3"/>
      <c r="N28" s="12" t="s">
        <v>11</v>
      </c>
      <c r="O28" s="12"/>
      <c r="P28" s="6">
        <f>SUM(P22:P27)</f>
        <v>1755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-3225</v>
      </c>
      <c r="G29" s="1"/>
      <c r="H29" s="7" t="s">
        <v>6</v>
      </c>
      <c r="I29" s="2" t="s">
        <v>95</v>
      </c>
      <c r="J29" s="8">
        <v>1180</v>
      </c>
      <c r="K29" s="9"/>
      <c r="L29" s="10">
        <f>'26-06'!$K29+('26-06'!$J29/90)</f>
        <v>13.111111111111111</v>
      </c>
      <c r="M29" s="3"/>
      <c r="N29" s="1"/>
      <c r="O29" s="1"/>
      <c r="P29" s="18"/>
      <c r="Q29" s="237" t="s">
        <v>21</v>
      </c>
      <c r="R29" s="238"/>
      <c r="S29" s="17">
        <f>SUM('26-06'!$J$22:$J$77)</f>
        <v>685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-2448</v>
      </c>
      <c r="D30" s="1"/>
      <c r="E30" s="1"/>
      <c r="F30" s="8"/>
      <c r="G30" s="1"/>
      <c r="H30" s="7" t="s">
        <v>40</v>
      </c>
      <c r="I30" s="2" t="s">
        <v>95</v>
      </c>
      <c r="J30" s="8">
        <v>-1180</v>
      </c>
      <c r="K30" s="9"/>
      <c r="L30" s="10">
        <f>'26-06'!$K30+('26-06'!$J30/90)</f>
        <v>-13.111111111111111</v>
      </c>
      <c r="M30" s="3"/>
      <c r="N30" s="237" t="s">
        <v>23</v>
      </c>
      <c r="O30" s="238"/>
      <c r="P30" s="6">
        <f>SUM('26-06'!$K$22:$K$77)</f>
        <v>19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2" t="s">
        <v>1749</v>
      </c>
      <c r="J31" s="8">
        <v>-300</v>
      </c>
      <c r="K31" s="9"/>
      <c r="L31" s="10">
        <f>'26-06'!$K31+('26-06'!$J31/90)</f>
        <v>-3.3333333333333335</v>
      </c>
      <c r="M31" s="3"/>
      <c r="N31" s="1"/>
      <c r="O31" s="1"/>
      <c r="P31" s="18"/>
      <c r="Q31" s="12" t="s">
        <v>25</v>
      </c>
      <c r="R31" s="12"/>
      <c r="S31" s="17">
        <f>S27-S29-F27</f>
        <v>-950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2044</v>
      </c>
      <c r="J32" s="8">
        <v>200</v>
      </c>
      <c r="K32" s="9">
        <v>25</v>
      </c>
      <c r="L32" s="10">
        <f>'26-06'!$K32+('26-06'!$J32/90)</f>
        <v>27.222222222222221</v>
      </c>
      <c r="M32" s="3"/>
      <c r="N32" s="12" t="s">
        <v>25</v>
      </c>
      <c r="O32" s="12"/>
      <c r="P32" s="6">
        <f>P28-P30-C28</f>
        <v>300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2" t="s">
        <v>437</v>
      </c>
      <c r="J33" s="8">
        <v>-300</v>
      </c>
      <c r="K33" s="9"/>
      <c r="L33" s="10">
        <f>'26-06'!$K33+('26-06'!$J33/90)</f>
        <v>-3.3333333333333335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-300</v>
      </c>
      <c r="K34" s="9">
        <v>5</v>
      </c>
      <c r="L34" s="10">
        <f>'26-06'!$K34+('26-06'!$J34/90)</f>
        <v>1.6666666666666665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230</v>
      </c>
      <c r="K35" s="9"/>
      <c r="L35" s="10">
        <f>'26-06'!$K35+('26-06'!$J35/90)</f>
        <v>2.5555555555555554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-270</v>
      </c>
      <c r="K36" s="9">
        <v>5</v>
      </c>
      <c r="L36" s="10">
        <f>'26-06'!$K36+('26-06'!$J36/90)</f>
        <v>2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2045</v>
      </c>
      <c r="J37" s="8"/>
      <c r="K37" s="9">
        <v>-25</v>
      </c>
      <c r="L37" s="10">
        <f>'26-06'!$K37+('26-06'!$J37/90)</f>
        <v>-25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-400</v>
      </c>
      <c r="K38" s="9">
        <v>5</v>
      </c>
      <c r="L38" s="10">
        <f>'26-06'!$K38+('26-06'!$J38/90)</f>
        <v>0.55555555555555536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2" t="s">
        <v>2046</v>
      </c>
      <c r="J39" s="8"/>
      <c r="K39" s="9">
        <v>-10</v>
      </c>
      <c r="L39" s="10">
        <f>'26-06'!$K39+('26-06'!$J39/90)</f>
        <v>-10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776</v>
      </c>
      <c r="J40" s="8"/>
      <c r="K40" s="9">
        <v>5</v>
      </c>
      <c r="L40" s="10">
        <f>'26-06'!$K40+('26-06'!$J40/90)</f>
        <v>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2" t="s">
        <v>43</v>
      </c>
      <c r="J41" s="8"/>
      <c r="K41" s="9">
        <v>-20</v>
      </c>
      <c r="L41" s="10">
        <f>'26-06'!$K41+('26-06'!$J41/90)</f>
        <v>-20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</v>
      </c>
      <c r="K42" s="9"/>
      <c r="L42" s="10">
        <f>'26-06'!$K42+('26-06'!$J42/90)</f>
        <v>0.22222222222222221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80</v>
      </c>
      <c r="K43" s="9"/>
      <c r="L43" s="10">
        <f>'26-06'!$K43+('26-06'!$J43/90)</f>
        <v>0.88888888888888884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</v>
      </c>
      <c r="K44" s="9"/>
      <c r="L44" s="10">
        <f>'26-06'!$K44+('26-06'!$J44/90)</f>
        <v>0.22222222222222221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97</v>
      </c>
      <c r="J45" s="8"/>
      <c r="K45" s="9">
        <v>4</v>
      </c>
      <c r="L45" s="10">
        <f>'26-06'!$K45+('26-06'!$J45/90)</f>
        <v>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791</v>
      </c>
      <c r="J46" s="8"/>
      <c r="K46" s="9">
        <v>75</v>
      </c>
      <c r="L46" s="10">
        <f>'26-06'!$K46+('26-06'!$J46/90)</f>
        <v>75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1082</v>
      </c>
      <c r="J47" s="8">
        <v>200</v>
      </c>
      <c r="K47" s="9">
        <v>20</v>
      </c>
      <c r="L47" s="10">
        <f>'26-06'!$K47+('26-06'!$J47/90)</f>
        <v>22.222222222222221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2051</v>
      </c>
      <c r="J48" s="8"/>
      <c r="K48" s="9">
        <v>25</v>
      </c>
      <c r="L48" s="10">
        <f>'26-06'!$K48+('26-06'!$J48/90)</f>
        <v>25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95</v>
      </c>
      <c r="J49" s="8"/>
      <c r="K49" s="9">
        <v>400</v>
      </c>
      <c r="L49" s="10">
        <f>'26-06'!$K49+('26-06'!$J49/90)</f>
        <v>400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95</v>
      </c>
      <c r="J50" s="8"/>
      <c r="K50" s="9">
        <v>-400</v>
      </c>
      <c r="L50" s="10">
        <f>'26-06'!$K50+('26-06'!$J50/90)</f>
        <v>-400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5</v>
      </c>
      <c r="L51" s="10">
        <f>'26-06'!$K51+('26-06'!$J51/90)</f>
        <v>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250</v>
      </c>
      <c r="K52" s="9"/>
      <c r="L52" s="10">
        <f>'26-06'!$K52+('26-06'!$J52/90)</f>
        <v>2.7777777777777777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100</v>
      </c>
      <c r="K53" s="9"/>
      <c r="L53" s="10">
        <f>'26-06'!$K53+('26-06'!$J53/90)</f>
        <v>1.1111111111111112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100</v>
      </c>
      <c r="K54" s="9"/>
      <c r="L54" s="10">
        <f>'26-06'!$K54+('26-06'!$J54/90)</f>
        <v>1.1111111111111112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100</v>
      </c>
      <c r="K55" s="9"/>
      <c r="L55" s="10">
        <f>'26-06'!$K55+('26-06'!$J55/90)</f>
        <v>1.1111111111111112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-100</v>
      </c>
      <c r="K56" s="9">
        <v>8</v>
      </c>
      <c r="L56" s="10">
        <f>'26-06'!$K56+('26-06'!$J56/90)</f>
        <v>6.8888888888888893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95</v>
      </c>
      <c r="J57" s="8"/>
      <c r="K57" s="9">
        <v>45</v>
      </c>
      <c r="L57" s="10">
        <f>'26-06'!$K57+('26-06'!$J57/90)</f>
        <v>45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2" t="s">
        <v>95</v>
      </c>
      <c r="J58" s="8"/>
      <c r="K58" s="9">
        <v>-45</v>
      </c>
      <c r="L58" s="10">
        <f>'26-06'!$K58+('26-06'!$J58/90)</f>
        <v>-45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754</v>
      </c>
      <c r="J59" s="8">
        <v>50</v>
      </c>
      <c r="K59" s="9">
        <v>15</v>
      </c>
      <c r="L59" s="10">
        <f>'26-06'!$K59+('26-06'!$J59/90)</f>
        <v>15.555555555555555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154</v>
      </c>
      <c r="J60" s="8"/>
      <c r="K60" s="9">
        <v>60</v>
      </c>
      <c r="L60" s="10">
        <f>'26-06'!$K60+('26-06'!$J60/90)</f>
        <v>60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2057</v>
      </c>
      <c r="J61" s="8"/>
      <c r="K61" s="9">
        <v>10</v>
      </c>
      <c r="L61" s="10">
        <f>'26-06'!$K61+('26-06'!$J61/90)</f>
        <v>10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15</v>
      </c>
      <c r="K62" s="9"/>
      <c r="L62" s="10">
        <f>'26-06'!$K62+('26-06'!$J62/90)</f>
        <v>0.16666666666666666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20</v>
      </c>
      <c r="L63" s="10">
        <f>'26-06'!$K63+('26-06'!$J63/90)</f>
        <v>20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95</v>
      </c>
      <c r="J64" s="8"/>
      <c r="K64" s="9">
        <v>30</v>
      </c>
      <c r="L64" s="10">
        <f>'26-06'!$K64+('26-06'!$J64/90)</f>
        <v>30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95</v>
      </c>
      <c r="J65" s="35"/>
      <c r="K65" s="36">
        <v>-30</v>
      </c>
      <c r="L65" s="37">
        <f>'26-06'!$K65+('26-06'!$J65/90)</f>
        <v>-30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-500</v>
      </c>
      <c r="K66" s="39">
        <v>10</v>
      </c>
      <c r="L66" s="37">
        <f>'26-06'!$K66+('26-06'!$J66/90)</f>
        <v>4.4444444444444446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1269</v>
      </c>
      <c r="J67" s="35">
        <v>200</v>
      </c>
      <c r="K67" s="36">
        <v>20</v>
      </c>
      <c r="L67" s="37">
        <f>'26-06'!$K67+('26-06'!$J67/90)</f>
        <v>22.222222222222221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300</v>
      </c>
      <c r="K68" s="39"/>
      <c r="L68" s="37">
        <f>'26-06'!$K68+('26-06'!$J68/90)</f>
        <v>3.3333333333333335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-360</v>
      </c>
      <c r="K69" s="36">
        <v>10</v>
      </c>
      <c r="L69" s="37">
        <f>'26-06'!$K69+('26-06'!$J69/90)</f>
        <v>6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270</v>
      </c>
      <c r="K70" s="36">
        <v>10</v>
      </c>
      <c r="L70" s="37">
        <f>'26-06'!$K70+('26-06'!$J70/90)</f>
        <v>13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56</v>
      </c>
      <c r="J71" s="8">
        <v>-340</v>
      </c>
      <c r="K71" s="9">
        <v>35</v>
      </c>
      <c r="L71" s="10">
        <f>'26-06'!$K71+('26-06'!$J71/90)</f>
        <v>31.222222222222221</v>
      </c>
      <c r="M71" s="3"/>
      <c r="N71" s="45" t="s">
        <v>118</v>
      </c>
      <c r="O71" s="9"/>
      <c r="P71" s="6">
        <v>1755</v>
      </c>
      <c r="Q71" s="9"/>
      <c r="R71" s="9"/>
      <c r="S71" s="17">
        <v>595</v>
      </c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350</v>
      </c>
      <c r="K72" s="9"/>
      <c r="L72" s="10">
        <f>'26-06'!$K72+('26-06'!$J72/90)</f>
        <v>3.8888888888888888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600</v>
      </c>
      <c r="K73" s="9"/>
      <c r="L73" s="10">
        <f>'26-06'!$K73+('26-06'!$J73/90)</f>
        <v>6.666666666666667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8"/>
      <c r="K74" s="9">
        <v>-300</v>
      </c>
      <c r="L74" s="10">
        <f>'26-06'!$K74+('26-06'!$J74/90)</f>
        <v>-300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/>
      <c r="L75" s="10">
        <f>'26-06'!$K75+('26-06'!$J75/90)</f>
        <v>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/>
      <c r="L76" s="10">
        <f>'26-06'!$K76+('26-06'!$J76/90)</f>
        <v>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/>
      <c r="L77" s="10">
        <f>'26-06'!$K77+('26-06'!$J77/90)</f>
        <v>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77" xr:uid="{86AC5735-9EDA-4D50-8B7A-8253C310307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F6656-D26A-4A4A-98DD-3D46C1DE0D03}">
  <sheetPr codeName="Sheet77">
    <pageSetUpPr fitToPage="1"/>
  </sheetPr>
  <dimension ref="A1:Z151"/>
  <sheetViews>
    <sheetView rightToLeft="1" topLeftCell="A139" workbookViewId="0">
      <selection activeCell="A151" sqref="A15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40</v>
      </c>
      <c r="K1" s="3">
        <f t="shared" si="0"/>
        <v>125</v>
      </c>
      <c r="L1" s="3">
        <f t="shared" si="0"/>
        <v>125.44444444444444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125</v>
      </c>
      <c r="L3" s="10">
        <f t="shared" ref="L3:L18" si="1">K3+(J3/90)</f>
        <v>125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339</v>
      </c>
      <c r="J4" s="8">
        <v>-50</v>
      </c>
      <c r="K4" s="9"/>
      <c r="L4" s="10">
        <f t="shared" si="1"/>
        <v>-0.55555555555555558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90</v>
      </c>
      <c r="K5" s="9"/>
      <c r="L5" s="10">
        <f t="shared" si="1"/>
        <v>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2040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SUM('27-06'!$J$22:$J$151)</f>
        <v>885</v>
      </c>
      <c r="K20" s="3">
        <f>SUM('27-06'!$K$22:$K$151)</f>
        <v>-42</v>
      </c>
      <c r="L20" s="3">
        <f>SUM('27-06'!$L$22:$L$151)</f>
        <v>-32.166666666667986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</v>
      </c>
      <c r="F22" s="16">
        <f t="shared" ref="F22:F26" si="3">D22*E22</f>
        <v>15</v>
      </c>
      <c r="G22" s="7"/>
      <c r="H22" s="7" t="s">
        <v>6</v>
      </c>
      <c r="I22" s="2"/>
      <c r="J22" s="8">
        <v>70</v>
      </c>
      <c r="K22" s="9"/>
      <c r="L22" s="10">
        <f>'27-06'!$K22+('27-06'!$J22/90)</f>
        <v>0.77777777777777779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1</v>
      </c>
      <c r="F23" s="16">
        <f t="shared" si="3"/>
        <v>10</v>
      </c>
      <c r="G23" s="7"/>
      <c r="H23" s="7" t="s">
        <v>6</v>
      </c>
      <c r="I23" s="2"/>
      <c r="J23" s="8">
        <v>250</v>
      </c>
      <c r="K23" s="9"/>
      <c r="L23" s="10">
        <f>'27-06'!$K23+('27-06'!$J23/90)</f>
        <v>2.7777777777777777</v>
      </c>
      <c r="M23" s="3"/>
      <c r="N23" s="13">
        <v>5</v>
      </c>
      <c r="O23" s="1">
        <v>9</v>
      </c>
      <c r="P23" s="14">
        <f t="shared" si="4"/>
        <v>45</v>
      </c>
      <c r="Q23" s="15">
        <v>10</v>
      </c>
      <c r="R23" s="1">
        <v>43</v>
      </c>
      <c r="S23" s="16">
        <f t="shared" si="5"/>
        <v>430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132</v>
      </c>
      <c r="C24" s="14">
        <f t="shared" si="2"/>
        <v>1320</v>
      </c>
      <c r="D24" s="15">
        <v>20</v>
      </c>
      <c r="E24" s="1">
        <v>8</v>
      </c>
      <c r="F24" s="16">
        <f t="shared" si="3"/>
        <v>160</v>
      </c>
      <c r="G24" s="7"/>
      <c r="H24" s="7" t="s">
        <v>6</v>
      </c>
      <c r="I24" s="2"/>
      <c r="J24" s="8">
        <v>-180</v>
      </c>
      <c r="K24" s="9">
        <v>70</v>
      </c>
      <c r="L24" s="10">
        <f>'27-06'!$K24+('27-06'!$J24/90)</f>
        <v>68</v>
      </c>
      <c r="M24" s="3"/>
      <c r="N24" s="13">
        <v>10</v>
      </c>
      <c r="O24" s="1">
        <v>124</v>
      </c>
      <c r="P24" s="14">
        <f t="shared" si="4"/>
        <v>1240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2"/>
      <c r="J25" s="8">
        <v>275</v>
      </c>
      <c r="K25" s="9">
        <v>50</v>
      </c>
      <c r="L25" s="10">
        <f>'27-06'!$K25+('27-06'!$J25/90)</f>
        <v>53.055555555555557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12</v>
      </c>
      <c r="F26" s="16">
        <f t="shared" si="3"/>
        <v>1200</v>
      </c>
      <c r="G26" s="7"/>
      <c r="H26" s="7" t="s">
        <v>6</v>
      </c>
      <c r="I26" s="2"/>
      <c r="J26" s="8">
        <v>-270</v>
      </c>
      <c r="K26" s="9">
        <v>45</v>
      </c>
      <c r="L26" s="10">
        <f>'27-06'!$K26+('27-06'!$J26/90)</f>
        <v>42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25</v>
      </c>
      <c r="S26" s="16">
        <f t="shared" si="5"/>
        <v>2500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1585</v>
      </c>
      <c r="G27" s="7"/>
      <c r="H27" s="7" t="s">
        <v>6</v>
      </c>
      <c r="I27" s="2"/>
      <c r="J27" s="8">
        <v>-550</v>
      </c>
      <c r="K27" s="9">
        <v>10</v>
      </c>
      <c r="L27" s="10">
        <f>'27-06'!$K27+('27-06'!$J27/90)</f>
        <v>3.8888888888888893</v>
      </c>
      <c r="M27" s="3"/>
      <c r="N27" s="13">
        <v>100</v>
      </c>
      <c r="O27" s="1">
        <v>44</v>
      </c>
      <c r="P27" s="14">
        <f t="shared" si="4"/>
        <v>4400</v>
      </c>
      <c r="Q27" s="12" t="s">
        <v>11</v>
      </c>
      <c r="R27" s="12"/>
      <c r="S27" s="17">
        <f>SUM(S22:S26)</f>
        <v>3040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1580</v>
      </c>
      <c r="D28" s="1"/>
      <c r="E28" s="1"/>
      <c r="F28" s="1"/>
      <c r="G28" s="1"/>
      <c r="H28" s="7" t="s">
        <v>6</v>
      </c>
      <c r="I28" s="2"/>
      <c r="J28" s="8">
        <v>350</v>
      </c>
      <c r="K28" s="9"/>
      <c r="L28" s="10">
        <f>'27-06'!$K28+('27-06'!$J28/90)</f>
        <v>3.8888888888888888</v>
      </c>
      <c r="M28" s="3"/>
      <c r="N28" s="12" t="s">
        <v>11</v>
      </c>
      <c r="O28" s="12"/>
      <c r="P28" s="6">
        <f>SUM(P22:P27)</f>
        <v>5909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725</v>
      </c>
      <c r="G29" s="1"/>
      <c r="H29" s="7" t="s">
        <v>6</v>
      </c>
      <c r="I29" s="2"/>
      <c r="J29" s="8">
        <v>360</v>
      </c>
      <c r="K29" s="9"/>
      <c r="L29" s="10">
        <f>'27-06'!$K29+('27-06'!$J29/90)</f>
        <v>4</v>
      </c>
      <c r="M29" s="3"/>
      <c r="N29" s="1"/>
      <c r="O29" s="1"/>
      <c r="P29" s="18"/>
      <c r="Q29" s="237" t="s">
        <v>21</v>
      </c>
      <c r="R29" s="238"/>
      <c r="S29" s="17">
        <f>SUM('27-06'!$J$22:$J$151)</f>
        <v>885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144</v>
      </c>
      <c r="D30" s="1"/>
      <c r="E30" s="1"/>
      <c r="F30" s="8"/>
      <c r="G30" s="1"/>
      <c r="H30" s="7" t="s">
        <v>6</v>
      </c>
      <c r="I30" s="2"/>
      <c r="J30" s="8">
        <v>-200</v>
      </c>
      <c r="K30" s="9">
        <v>15</v>
      </c>
      <c r="L30" s="10">
        <f>'27-06'!$K30+('27-06'!$J30/90)</f>
        <v>12.777777777777779</v>
      </c>
      <c r="M30" s="3"/>
      <c r="N30" s="237" t="s">
        <v>23</v>
      </c>
      <c r="O30" s="238"/>
      <c r="P30" s="6">
        <f>SUM('27-06'!$K$22:$K$151)</f>
        <v>-42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-200</v>
      </c>
      <c r="K31" s="9">
        <v>30</v>
      </c>
      <c r="L31" s="10">
        <f>'27-06'!$K31+('27-06'!$J31/90)</f>
        <v>27.777777777777779</v>
      </c>
      <c r="M31" s="3"/>
      <c r="N31" s="1"/>
      <c r="O31" s="1"/>
      <c r="P31" s="18"/>
      <c r="Q31" s="12" t="s">
        <v>25</v>
      </c>
      <c r="R31" s="12"/>
      <c r="S31" s="17">
        <f>S27-S29-F27</f>
        <v>570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-130</v>
      </c>
      <c r="K32" s="9">
        <v>20</v>
      </c>
      <c r="L32" s="10">
        <f>'27-06'!$K32+('27-06'!$J32/90)</f>
        <v>18.555555555555557</v>
      </c>
      <c r="M32" s="3"/>
      <c r="N32" s="12" t="s">
        <v>25</v>
      </c>
      <c r="O32" s="12"/>
      <c r="P32" s="6">
        <f>P28-P30-C28</f>
        <v>4371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5</v>
      </c>
      <c r="L33" s="10">
        <f>'27-06'!$K33+('27-06'!$J33/90)</f>
        <v>5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1822</v>
      </c>
      <c r="J34" s="8"/>
      <c r="K34" s="9">
        <v>143</v>
      </c>
      <c r="L34" s="10">
        <f>'27-06'!$K34+('27-06'!$J34/90)</f>
        <v>143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33</v>
      </c>
      <c r="J35" s="8">
        <v>70</v>
      </c>
      <c r="K35" s="9"/>
      <c r="L35" s="10">
        <f>'27-06'!$K35+('27-06'!$J35/90)</f>
        <v>0.77777777777777779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1291</v>
      </c>
      <c r="J36" s="8">
        <v>60</v>
      </c>
      <c r="K36" s="9"/>
      <c r="L36" s="10">
        <f>'27-06'!$K36+('27-06'!$J36/90)</f>
        <v>0.66666666666666663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300</v>
      </c>
      <c r="K37" s="9"/>
      <c r="L37" s="10">
        <f>'27-06'!$K37+('27-06'!$J37/90)</f>
        <v>3.3333333333333335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2059</v>
      </c>
      <c r="J38" s="8">
        <v>400</v>
      </c>
      <c r="K38" s="9"/>
      <c r="L38" s="10">
        <f>'27-06'!$K38+('27-06'!$J38/90)</f>
        <v>4.4444444444444446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2060</v>
      </c>
      <c r="J39" s="8">
        <v>-600</v>
      </c>
      <c r="K39" s="9"/>
      <c r="L39" s="10">
        <f>'27-06'!$K39+('27-06'!$J39/90)</f>
        <v>-6.666666666666667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670</v>
      </c>
      <c r="J40" s="8">
        <v>300</v>
      </c>
      <c r="K40" s="9"/>
      <c r="L40" s="10">
        <f>'27-06'!$K40+('27-06'!$J40/90)</f>
        <v>3.3333333333333335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-100</v>
      </c>
      <c r="K41" s="9">
        <v>20</v>
      </c>
      <c r="L41" s="10">
        <f>'27-06'!$K41+('27-06'!$J41/90)</f>
        <v>18.888888888888889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200</v>
      </c>
      <c r="K42" s="9"/>
      <c r="L42" s="10">
        <f>'27-06'!$K42+('27-06'!$J42/90)</f>
        <v>2.2222222222222223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90</v>
      </c>
      <c r="K43" s="9">
        <v>15</v>
      </c>
      <c r="L43" s="10">
        <f>'27-06'!$K43+('27-06'!$J43/90)</f>
        <v>16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-250</v>
      </c>
      <c r="K44" s="9">
        <v>10</v>
      </c>
      <c r="L44" s="10">
        <f>'27-06'!$K44+('27-06'!$J44/90)</f>
        <v>7.2222222222222223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730</v>
      </c>
      <c r="J45" s="8">
        <v>-200</v>
      </c>
      <c r="K45" s="9">
        <v>10</v>
      </c>
      <c r="L45" s="10">
        <f>'27-06'!$K45+('27-06'!$J45/90)</f>
        <v>7.7777777777777777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2061</v>
      </c>
      <c r="J46" s="8">
        <v>-300</v>
      </c>
      <c r="K46" s="9">
        <v>20</v>
      </c>
      <c r="L46" s="10">
        <f>'27-06'!$K46+('27-06'!$J46/90)</f>
        <v>16.666666666666668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100</v>
      </c>
      <c r="K47" s="9"/>
      <c r="L47" s="10">
        <f>'27-06'!$K47+('27-06'!$J47/90)</f>
        <v>1.1111111111111112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905</v>
      </c>
      <c r="J48" s="8">
        <v>130</v>
      </c>
      <c r="K48" s="9"/>
      <c r="L48" s="10">
        <f>'27-06'!$K48+('27-06'!$J48/90)</f>
        <v>1.4444444444444444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90</v>
      </c>
      <c r="K49" s="9"/>
      <c r="L49" s="10">
        <f>'27-06'!$K49+('27-06'!$J49/90)</f>
        <v>1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230</v>
      </c>
      <c r="K50" s="9"/>
      <c r="L50" s="10">
        <f>'27-06'!$K50+('27-06'!$J50/90)</f>
        <v>2.5555555555555554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200</v>
      </c>
      <c r="K51" s="9"/>
      <c r="L51" s="10">
        <f>'27-06'!$K51+('27-06'!$J51/90)</f>
        <v>2.2222222222222223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270</v>
      </c>
      <c r="K52" s="9"/>
      <c r="L52" s="10">
        <f>'27-06'!$K52+('27-06'!$J52/90)</f>
        <v>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214</v>
      </c>
      <c r="J53" s="8"/>
      <c r="K53" s="9">
        <v>40</v>
      </c>
      <c r="L53" s="10">
        <f>'27-06'!$K53+('27-06'!$J53/90)</f>
        <v>40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-300</v>
      </c>
      <c r="K54" s="9">
        <v>10</v>
      </c>
      <c r="L54" s="10">
        <f>'27-06'!$K54+('27-06'!$J54/90)</f>
        <v>6.6666666666666661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820</v>
      </c>
      <c r="K55" s="9"/>
      <c r="L55" s="10">
        <f>'27-06'!$K55+('27-06'!$J55/90)</f>
        <v>9.1111111111111107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373</v>
      </c>
      <c r="J56" s="8"/>
      <c r="K56" s="9">
        <v>200</v>
      </c>
      <c r="L56" s="10">
        <f>'27-06'!$K56+('27-06'!$J56/90)</f>
        <v>200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60</v>
      </c>
      <c r="K57" s="9"/>
      <c r="L57" s="10">
        <f>'27-06'!$K57+('27-06'!$J57/90)</f>
        <v>0.66666666666666663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180</v>
      </c>
      <c r="K58" s="9"/>
      <c r="L58" s="10">
        <f>'27-06'!$K58+('27-06'!$J58/90)</f>
        <v>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5</v>
      </c>
      <c r="L59" s="10">
        <f>'27-06'!$K59+('27-06'!$J59/90)</f>
        <v>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720</v>
      </c>
      <c r="K60" s="9"/>
      <c r="L60" s="10">
        <f>'27-06'!$K60+('27-06'!$J60/90)</f>
        <v>8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3</v>
      </c>
      <c r="L61" s="10">
        <f>'27-06'!$K61+('27-06'!$J61/90)</f>
        <v>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2062</v>
      </c>
      <c r="J62" s="8"/>
      <c r="K62" s="9">
        <v>60</v>
      </c>
      <c r="L62" s="10">
        <f>'27-06'!$K62+('27-06'!$J62/90)</f>
        <v>60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220</v>
      </c>
      <c r="K63" s="9"/>
      <c r="L63" s="10">
        <f>'27-06'!$K63+('27-06'!$J63/90)</f>
        <v>2.4444444444444446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-270</v>
      </c>
      <c r="K64" s="9">
        <v>160</v>
      </c>
      <c r="L64" s="10">
        <f>'27-06'!$K64+('27-06'!$J64/90)</f>
        <v>157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100</v>
      </c>
      <c r="K65" s="36"/>
      <c r="L65" s="37">
        <f>'27-06'!$K65+('27-06'!$J65/90)</f>
        <v>1.1111111111111112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2063</v>
      </c>
      <c r="J66" s="38"/>
      <c r="K66" s="39">
        <v>50</v>
      </c>
      <c r="L66" s="37">
        <f>'27-06'!$K66+('27-06'!$J66/90)</f>
        <v>50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154</v>
      </c>
      <c r="L67" s="37">
        <f>'27-06'!$K67+('27-06'!$J67/90)</f>
        <v>154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161</v>
      </c>
      <c r="J68" s="38"/>
      <c r="K68" s="39">
        <v>35</v>
      </c>
      <c r="L68" s="37">
        <f>'27-06'!$K68+('27-06'!$J68/90)</f>
        <v>35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1796</v>
      </c>
      <c r="I69" s="44" t="s">
        <v>1797</v>
      </c>
      <c r="J69" s="35"/>
      <c r="K69" s="36">
        <v>1000</v>
      </c>
      <c r="L69" s="37">
        <f>'27-06'!$K69+('27-06'!$J69/90)</f>
        <v>1000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-450</v>
      </c>
      <c r="K70" s="36">
        <v>40</v>
      </c>
      <c r="L70" s="37">
        <f>'27-06'!$K70+('27-06'!$J70/90)</f>
        <v>35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1286</v>
      </c>
      <c r="J71" s="8"/>
      <c r="K71" s="9">
        <v>140</v>
      </c>
      <c r="L71" s="10">
        <f>'27-06'!$K71+('27-06'!$J71/90)</f>
        <v>140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283</v>
      </c>
      <c r="J72" s="8">
        <v>-100</v>
      </c>
      <c r="K72" s="9">
        <v>230</v>
      </c>
      <c r="L72" s="10">
        <f>'27-06'!$K72+('27-06'!$J72/90)</f>
        <v>228.88888888888889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-100</v>
      </c>
      <c r="K73" s="9">
        <v>20</v>
      </c>
      <c r="L73" s="10">
        <f>'27-06'!$K73+('27-06'!$J73/90)</f>
        <v>18.888888888888889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2064</v>
      </c>
      <c r="J74" s="8"/>
      <c r="K74" s="9">
        <v>650</v>
      </c>
      <c r="L74" s="10">
        <f>'27-06'!$K74+('27-06'!$J74/90)</f>
        <v>650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28</v>
      </c>
      <c r="I75" s="40" t="s">
        <v>43</v>
      </c>
      <c r="J75" s="8"/>
      <c r="K75" s="9">
        <v>-20</v>
      </c>
      <c r="L75" s="10">
        <f>'27-06'!$K75+('27-06'!$J75/90)</f>
        <v>-20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/>
      <c r="L76" s="10">
        <f>'27-06'!$K76+('27-06'!$J76/90)</f>
        <v>1.1111111111111112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648</v>
      </c>
      <c r="J77" s="8">
        <v>-200</v>
      </c>
      <c r="K77" s="9">
        <v>-20</v>
      </c>
      <c r="L77" s="10">
        <f>'27-06'!$K77+('27-06'!$J77/90)</f>
        <v>-22.222222222222221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70</v>
      </c>
      <c r="K78" s="9"/>
      <c r="L78" s="10">
        <f>'27-06'!$K78+('27-06'!$J78/90)</f>
        <v>0.77777777777777779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-200</v>
      </c>
      <c r="K79" s="9">
        <v>40</v>
      </c>
      <c r="L79" s="10">
        <f>'27-06'!$K79+('27-06'!$J79/90)</f>
        <v>37.777777777777779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-50</v>
      </c>
      <c r="L80" s="10">
        <f>'27-06'!$K80+('27-06'!$J80/90)</f>
        <v>-50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-450</v>
      </c>
      <c r="K81" s="9">
        <v>10</v>
      </c>
      <c r="L81" s="10">
        <f>'27-06'!$K81+('27-06'!$J81/90)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-500</v>
      </c>
      <c r="K82" s="9">
        <v>10</v>
      </c>
      <c r="L82" s="10">
        <f>'27-06'!$K82+('27-06'!$J82/90)</f>
        <v>4.4444444444444446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200</v>
      </c>
      <c r="K83" s="9">
        <v>100</v>
      </c>
      <c r="L83" s="10">
        <f>'27-06'!$K83+('27-06'!$J83/90)</f>
        <v>102.22222222222223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250</v>
      </c>
      <c r="K84" s="9"/>
      <c r="L84" s="10">
        <f>'27-06'!$K84+('27-06'!$J84/90)</f>
        <v>2.7777777777777777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2065</v>
      </c>
      <c r="J85" s="8">
        <v>-50</v>
      </c>
      <c r="K85" s="9">
        <v>105</v>
      </c>
      <c r="L85" s="10">
        <f>'27-06'!$K85+('27-06'!$J85/90)</f>
        <v>104.44444444444444</v>
      </c>
      <c r="M85" s="3"/>
      <c r="N85" s="80">
        <v>50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-750</v>
      </c>
      <c r="K86" s="9">
        <v>20</v>
      </c>
      <c r="L86" s="10">
        <f>'27-06'!$K86+('27-06'!$J86/90)</f>
        <v>11.666666666666666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-270</v>
      </c>
      <c r="K87" s="9">
        <v>20</v>
      </c>
      <c r="L87" s="10">
        <f>'27-06'!$K87+('27-06'!$J87/90)</f>
        <v>17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80</v>
      </c>
      <c r="K88" s="9"/>
      <c r="L88" s="10">
        <f>'27-06'!$K88+('27-06'!$J88/90)</f>
        <v>0.88888888888888884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4</v>
      </c>
      <c r="L89" s="10">
        <f>'27-06'!$K89+('27-06'!$J89/90)</f>
        <v>4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800</v>
      </c>
      <c r="K90" s="9"/>
      <c r="L90" s="10">
        <f>'27-06'!$K90+('27-06'!$J90/90)</f>
        <v>8.8888888888888893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-720</v>
      </c>
      <c r="K91" s="9">
        <v>50</v>
      </c>
      <c r="L91" s="10">
        <f>'27-06'!$K91+('27-06'!$J91/90)</f>
        <v>42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450</v>
      </c>
      <c r="K92" s="9"/>
      <c r="L92" s="10">
        <f>'27-06'!$K92+('27-06'!$J92/90)</f>
        <v>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19</v>
      </c>
      <c r="L93" s="10">
        <f>'27-06'!$K93+('27-06'!$J93/90)</f>
        <v>19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161</v>
      </c>
      <c r="J94" s="8"/>
      <c r="K94" s="9">
        <v>28</v>
      </c>
      <c r="L94" s="10">
        <f>'27-06'!$K94+('27-06'!$J94/90)</f>
        <v>28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750</v>
      </c>
      <c r="K95" s="9">
        <v>192</v>
      </c>
      <c r="L95" s="10">
        <f>'27-06'!$K95+('27-06'!$J95/90)</f>
        <v>200.33333333333334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400</v>
      </c>
      <c r="K96" s="9">
        <v>10</v>
      </c>
      <c r="L96" s="10">
        <f>'27-06'!$K96+('27-06'!$J96/90)</f>
        <v>14.444444444444445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7</v>
      </c>
      <c r="L97" s="10">
        <f>'27-06'!$K97+('27-06'!$J97/90)</f>
        <v>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-600</v>
      </c>
      <c r="K98" s="9">
        <v>20</v>
      </c>
      <c r="L98" s="10">
        <f>'27-06'!$K98+('27-06'!$J98/90)</f>
        <v>13.333333333333332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78</v>
      </c>
      <c r="J99" s="8">
        <v>-540</v>
      </c>
      <c r="K99" s="9">
        <v>30</v>
      </c>
      <c r="L99" s="10">
        <f>'27-06'!$K99+('27-06'!$J99/90)</f>
        <v>24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200</v>
      </c>
      <c r="K100" s="9"/>
      <c r="L100" s="10">
        <f>'27-06'!$K100+('27-06'!$J100/90)</f>
        <v>2.2222222222222223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9</v>
      </c>
      <c r="L101" s="10">
        <f>'27-06'!$K101+('27-06'!$J101/90)</f>
        <v>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450</v>
      </c>
      <c r="K102" s="9">
        <v>-10</v>
      </c>
      <c r="L102" s="10">
        <f>'27-06'!$K102+('27-06'!$J102/90)</f>
        <v>-5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90</v>
      </c>
      <c r="K103" s="9"/>
      <c r="L103" s="10">
        <f>'27-06'!$K103+('27-06'!$J103/90)</f>
        <v>1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>
        <v>21</v>
      </c>
      <c r="L104" s="10">
        <f>'27-06'!$K104+('27-06'!$J104/90)</f>
        <v>22.111111111111111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100</v>
      </c>
      <c r="K105" s="9"/>
      <c r="L105" s="10">
        <f>'27-06'!$K105+('27-06'!$J105/90)</f>
        <v>1.1111111111111112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120</v>
      </c>
      <c r="L106" s="10">
        <f>'27-06'!$K106+('27-06'!$J106/90)</f>
        <v>120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5</v>
      </c>
      <c r="L107" s="10">
        <f>'27-06'!$K107+('27-06'!$J107/90)</f>
        <v>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-90</v>
      </c>
      <c r="K108" s="9">
        <v>73</v>
      </c>
      <c r="L108" s="10">
        <f>'27-06'!$K108+('27-06'!$J108/90)</f>
        <v>72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-90</v>
      </c>
      <c r="K109" s="9">
        <v>85</v>
      </c>
      <c r="L109" s="10">
        <f>'27-06'!$K109+('27-06'!$J109/90)</f>
        <v>84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9</v>
      </c>
      <c r="K110" s="9"/>
      <c r="L110" s="10">
        <f>'27-06'!$K110+('27-06'!$J110/90)</f>
        <v>0.1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40" t="s">
        <v>2066</v>
      </c>
      <c r="J111" s="8">
        <v>-100</v>
      </c>
      <c r="K111" s="9">
        <v>-470</v>
      </c>
      <c r="L111" s="10">
        <f>'27-06'!$K111+('27-06'!$J111/90)</f>
        <v>-471.11111111111109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1796</v>
      </c>
      <c r="I112" s="2"/>
      <c r="J112" s="8"/>
      <c r="K112" s="9">
        <v>200</v>
      </c>
      <c r="L112" s="10">
        <f>'27-06'!$K112+('27-06'!$J112/90)</f>
        <v>200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5</v>
      </c>
      <c r="L113" s="10">
        <f>'27-06'!$K113+('27-06'!$J113/90)</f>
        <v>5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40</v>
      </c>
      <c r="K114" s="9"/>
      <c r="L114" s="10">
        <f>'27-06'!$K114+('27-06'!$J114/90)</f>
        <v>0.44444444444444442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350</v>
      </c>
      <c r="K115" s="9"/>
      <c r="L115" s="10">
        <f>'27-06'!$K115+('27-06'!$J115/90)</f>
        <v>3.8888888888888888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1796</v>
      </c>
      <c r="I116" s="40" t="s">
        <v>2067</v>
      </c>
      <c r="J116" s="8"/>
      <c r="K116" s="9">
        <v>300</v>
      </c>
      <c r="L116" s="10">
        <f>'27-06'!$K116+('27-06'!$J116/90)</f>
        <v>300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95</v>
      </c>
      <c r="J117" s="8"/>
      <c r="K117" s="9">
        <v>-300</v>
      </c>
      <c r="L117" s="10">
        <f>'27-06'!$K117+('27-06'!$J117/90)</f>
        <v>-300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1796</v>
      </c>
      <c r="I118" s="40" t="s">
        <v>948</v>
      </c>
      <c r="J118" s="8"/>
      <c r="K118" s="9">
        <v>200</v>
      </c>
      <c r="L118" s="10">
        <f>'27-06'!$K118+('27-06'!$J118/90)</f>
        <v>200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-240</v>
      </c>
      <c r="K119" s="9">
        <v>10</v>
      </c>
      <c r="L119" s="10">
        <f>'27-06'!$K119+('27-06'!$J119/90)</f>
        <v>7.3333333333333339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56</v>
      </c>
      <c r="J120" s="8">
        <v>171</v>
      </c>
      <c r="K120" s="9">
        <v>246</v>
      </c>
      <c r="L120" s="10">
        <f>'27-06'!$K120+('27-06'!$J120/90)</f>
        <v>247.9</v>
      </c>
      <c r="M120" s="3"/>
      <c r="N120" s="45" t="s">
        <v>118</v>
      </c>
      <c r="O120" s="9"/>
      <c r="P120" s="6">
        <v>5909</v>
      </c>
      <c r="Q120" s="9"/>
      <c r="R120" s="9"/>
      <c r="S120" s="17">
        <v>3040</v>
      </c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-200</v>
      </c>
      <c r="K121" s="9">
        <v>10</v>
      </c>
      <c r="L121" s="10">
        <f>'27-06'!$K121+('27-06'!$J121/90)</f>
        <v>7.7777777777777777</v>
      </c>
      <c r="M121" s="3"/>
      <c r="N121" s="45"/>
      <c r="O121" s="9"/>
      <c r="P121" s="6"/>
      <c r="Q121" s="9"/>
      <c r="R121" s="9"/>
      <c r="S121" s="17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7</v>
      </c>
      <c r="L122" s="10">
        <f>'27-06'!$K122+('27-06'!$J122/90)</f>
        <v>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171</v>
      </c>
      <c r="J123" s="8"/>
      <c r="K123" s="9">
        <v>60</v>
      </c>
      <c r="L123" s="10">
        <f>'27-06'!$K123+('27-06'!$J123/90)</f>
        <v>60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1</v>
      </c>
      <c r="L124" s="10">
        <f>'27-06'!$K124+('27-06'!$J124/90)</f>
        <v>1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40" t="s">
        <v>1951</v>
      </c>
      <c r="J125" s="8"/>
      <c r="K125" s="9">
        <v>24</v>
      </c>
      <c r="L125" s="10">
        <f>'27-06'!$K125+('27-06'!$J125/90)</f>
        <v>24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9</v>
      </c>
      <c r="L126" s="10">
        <f>'27-06'!$K126+('27-06'!$J126/90)</f>
        <v>9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164</v>
      </c>
      <c r="J127" s="8">
        <v>120</v>
      </c>
      <c r="K127" s="9"/>
      <c r="L127" s="10">
        <f>'27-06'!$K127+('27-06'!$J127/90)</f>
        <v>1.3333333333333333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164</v>
      </c>
      <c r="J128" s="8">
        <v>180</v>
      </c>
      <c r="K128" s="9"/>
      <c r="L128" s="10">
        <f>'27-06'!$K128+('27-06'!$J128/90)</f>
        <v>2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737</v>
      </c>
      <c r="J129" s="8"/>
      <c r="K129" s="9">
        <v>-70</v>
      </c>
      <c r="L129" s="10">
        <f>'27-06'!$K129+('27-06'!$J129/90)</f>
        <v>-70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622</v>
      </c>
      <c r="J130" s="8">
        <v>630</v>
      </c>
      <c r="K130" s="9"/>
      <c r="L130" s="10">
        <f>'27-06'!$K130+('27-06'!$J130/90)</f>
        <v>7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283</v>
      </c>
      <c r="J131" s="8"/>
      <c r="K131" s="9">
        <v>55</v>
      </c>
      <c r="L131" s="10">
        <f>'27-06'!$K131+('27-06'!$J131/90)</f>
        <v>55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95</v>
      </c>
      <c r="J132" s="8"/>
      <c r="K132" s="9">
        <v>10</v>
      </c>
      <c r="L132" s="10">
        <f>'27-06'!$K132+('27-06'!$J132/90)</f>
        <v>10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40" t="s">
        <v>95</v>
      </c>
      <c r="J133" s="8"/>
      <c r="K133" s="9">
        <v>-10</v>
      </c>
      <c r="L133" s="10">
        <f>'27-06'!$K133+('27-06'!$J133/90)</f>
        <v>-10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40" t="s">
        <v>95</v>
      </c>
      <c r="J134" s="8"/>
      <c r="K134" s="9">
        <v>-4500</v>
      </c>
      <c r="L134" s="10">
        <f>'27-06'!$K134+('27-06'!$J134/90)</f>
        <v>-4500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95</v>
      </c>
      <c r="J135" s="8"/>
      <c r="K135" s="9">
        <v>-55</v>
      </c>
      <c r="L135" s="10">
        <f>'27-06'!$K135+('27-06'!$J135/90)</f>
        <v>-55</v>
      </c>
      <c r="M135" s="3"/>
      <c r="N135" s="80">
        <v>50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40" t="s">
        <v>1025</v>
      </c>
      <c r="J136" s="8">
        <v>-270</v>
      </c>
      <c r="K136" s="9">
        <v>40</v>
      </c>
      <c r="L136" s="10">
        <f>'27-06'!$K136+('27-06'!$J136/90)</f>
        <v>37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40" t="s">
        <v>953</v>
      </c>
      <c r="J137" s="8">
        <v>-900</v>
      </c>
      <c r="K137" s="9">
        <v>10</v>
      </c>
      <c r="L137" s="10">
        <f>'27-06'!$K137+('27-06'!$J137/90)</f>
        <v>0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100</v>
      </c>
      <c r="K138" s="9"/>
      <c r="L138" s="10">
        <f>'27-06'!$K138+('27-06'!$J138/90)</f>
        <v>1.1111111111111112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-650</v>
      </c>
      <c r="K139" s="9">
        <v>10</v>
      </c>
      <c r="L139" s="10">
        <f>'27-06'!$K139+('27-06'!$J139/90)</f>
        <v>2.7777777777777777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57</v>
      </c>
      <c r="J140" s="8">
        <v>2000</v>
      </c>
      <c r="K140" s="9"/>
      <c r="L140" s="10">
        <f>'27-06'!$K140+('27-06'!$J140/90)</f>
        <v>22.222222222222221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99</v>
      </c>
      <c r="J141" s="8">
        <v>-2000</v>
      </c>
      <c r="K141" s="9"/>
      <c r="L141" s="10">
        <f>'27-06'!$K141+('27-06'!$J141/90)</f>
        <v>-22.222222222222221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'27-06'!$K142+('27-06'!$J142/90)</f>
        <v>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'27-06'!$K143+('27-06'!$J143/90)</f>
        <v>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-150</v>
      </c>
      <c r="K144" s="9">
        <v>18</v>
      </c>
      <c r="L144" s="10">
        <f>'27-06'!$K144+('27-06'!$J144/90)</f>
        <v>16.333333333333332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250</v>
      </c>
      <c r="K145" s="9"/>
      <c r="L145" s="10">
        <f>'27-06'!$K145+('27-06'!$J145/90)</f>
        <v>2.7777777777777777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5</v>
      </c>
      <c r="L146" s="10">
        <f>'27-06'!$K146+('27-06'!$J146/90)</f>
        <v>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270</v>
      </c>
      <c r="K147" s="9"/>
      <c r="L147" s="10">
        <f>'27-06'!$K147+('27-06'!$J147/90)</f>
        <v>3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5</v>
      </c>
      <c r="L148" s="10">
        <f>'27-06'!$K148+('27-06'!$J148/90)</f>
        <v>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50</v>
      </c>
      <c r="K149" s="9"/>
      <c r="L149" s="10">
        <f>'27-06'!$K149+('27-06'!$J149/90)</f>
        <v>0.55555555555555558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'27-06'!$K150+('27-06'!$J150/90)</f>
        <v>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'27-06'!$K151+('27-06'!$J151/90)</f>
        <v>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disablePrompts="1" count="1">
    <dataValidation type="list" allowBlank="1" showInputMessage="1" showErrorMessage="1" sqref="H3:H18 H22:H151" xr:uid="{243C9BAD-A425-404A-A9A5-B40E2B39A77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9289-FFA9-4D50-8D01-1618CB6000BE}">
  <sheetPr codeName="Sheet78">
    <pageSetUpPr fitToPage="1"/>
  </sheetPr>
  <dimension ref="A1:Z140"/>
  <sheetViews>
    <sheetView rightToLeft="1" topLeftCell="A128" workbookViewId="0">
      <selection activeCell="A140" sqref="A14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-650</v>
      </c>
      <c r="K1" s="3">
        <f t="shared" si="0"/>
        <v>-18</v>
      </c>
      <c r="L1" s="3">
        <f t="shared" si="0"/>
        <v>-25.222222222222221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200</v>
      </c>
      <c r="K3" s="9"/>
      <c r="L3" s="10">
        <f t="shared" ref="L3:L18" si="1">K3+(J3/90)</f>
        <v>2.2222222222222223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-270</v>
      </c>
      <c r="K4" s="9">
        <v>10</v>
      </c>
      <c r="L4" s="10">
        <f t="shared" si="1"/>
        <v>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56</v>
      </c>
      <c r="J5" s="8">
        <v>-580</v>
      </c>
      <c r="K5" s="9">
        <v>-28</v>
      </c>
      <c r="L5" s="10">
        <f t="shared" si="1"/>
        <v>-34.444444444444443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2058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SUM('29-06'!$J$22:$J$140)</f>
        <v>950</v>
      </c>
      <c r="K20" s="3">
        <f>SUM('29-06'!$K$22:$K$140)</f>
        <v>-119</v>
      </c>
      <c r="L20" s="3">
        <f>SUM('29-06'!$L$22:$L$140)</f>
        <v>-108.44444444444446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989</v>
      </c>
      <c r="J22" s="8"/>
      <c r="K22" s="9">
        <v>115</v>
      </c>
      <c r="L22" s="10">
        <f>'29-06'!$K22+('29-06'!$J22/90)</f>
        <v>115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22</v>
      </c>
      <c r="F23" s="16">
        <f t="shared" si="3"/>
        <v>220</v>
      </c>
      <c r="G23" s="7"/>
      <c r="H23" s="7" t="s">
        <v>6</v>
      </c>
      <c r="I23" s="2"/>
      <c r="J23" s="8">
        <v>300</v>
      </c>
      <c r="K23" s="9"/>
      <c r="L23" s="10">
        <f>'29-06'!$K23+('29-06'!$J23/90)</f>
        <v>3.3333333333333335</v>
      </c>
      <c r="M23" s="3"/>
      <c r="N23" s="13">
        <v>5</v>
      </c>
      <c r="O23" s="1">
        <v>18</v>
      </c>
      <c r="P23" s="14">
        <f t="shared" si="4"/>
        <v>90</v>
      </c>
      <c r="Q23" s="15">
        <v>10</v>
      </c>
      <c r="R23" s="1">
        <v>6</v>
      </c>
      <c r="S23" s="16">
        <f t="shared" si="5"/>
        <v>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123</v>
      </c>
      <c r="C24" s="14">
        <f t="shared" si="2"/>
        <v>1230</v>
      </c>
      <c r="D24" s="15">
        <v>20</v>
      </c>
      <c r="E24" s="1"/>
      <c r="F24" s="16">
        <f t="shared" si="3"/>
        <v>0</v>
      </c>
      <c r="G24" s="7"/>
      <c r="H24" s="7" t="s">
        <v>28</v>
      </c>
      <c r="I24" s="2" t="s">
        <v>456</v>
      </c>
      <c r="J24" s="8">
        <v>-200</v>
      </c>
      <c r="K24" s="9"/>
      <c r="L24" s="10">
        <f>'29-06'!$K24+('29-06'!$J24/90)</f>
        <v>-2.2222222222222223</v>
      </c>
      <c r="M24" s="3"/>
      <c r="N24" s="13">
        <v>10</v>
      </c>
      <c r="O24" s="1">
        <v>110</v>
      </c>
      <c r="P24" s="14">
        <f t="shared" si="4"/>
        <v>1100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95</v>
      </c>
      <c r="J25" s="8">
        <v>550</v>
      </c>
      <c r="K25" s="9">
        <v>100</v>
      </c>
      <c r="L25" s="10">
        <f>'29-06'!$K25+('29-06'!$J25/90)</f>
        <v>106.11111111111111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16</v>
      </c>
      <c r="F26" s="16">
        <f t="shared" si="3"/>
        <v>1600</v>
      </c>
      <c r="G26" s="7"/>
      <c r="H26" s="7" t="s">
        <v>40</v>
      </c>
      <c r="I26" s="2" t="s">
        <v>95</v>
      </c>
      <c r="J26" s="8">
        <v>-550</v>
      </c>
      <c r="K26" s="9">
        <v>-100</v>
      </c>
      <c r="L26" s="10">
        <f>'29-06'!$K26+('29-06'!$J26/90)</f>
        <v>-106.11111111111111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6</v>
      </c>
      <c r="S26" s="16">
        <f t="shared" si="5"/>
        <v>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1820</v>
      </c>
      <c r="G27" s="7"/>
      <c r="H27" s="7" t="s">
        <v>6</v>
      </c>
      <c r="I27" s="2"/>
      <c r="J27" s="8">
        <v>540</v>
      </c>
      <c r="K27" s="9">
        <v>10</v>
      </c>
      <c r="L27" s="10">
        <f>'29-06'!$K27+('29-06'!$J27/90)</f>
        <v>16</v>
      </c>
      <c r="M27" s="3"/>
      <c r="N27" s="13">
        <v>100</v>
      </c>
      <c r="O27" s="1">
        <v>2</v>
      </c>
      <c r="P27" s="14">
        <f t="shared" si="4"/>
        <v>200</v>
      </c>
      <c r="Q27" s="12" t="s">
        <v>11</v>
      </c>
      <c r="R27" s="12"/>
      <c r="S27" s="17">
        <f>SUM(S22:S26)</f>
        <v>775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1520</v>
      </c>
      <c r="D28" s="1"/>
      <c r="E28" s="1"/>
      <c r="F28" s="1"/>
      <c r="G28" s="1"/>
      <c r="H28" s="7" t="s">
        <v>6</v>
      </c>
      <c r="I28" s="2"/>
      <c r="J28" s="8">
        <v>-210</v>
      </c>
      <c r="K28" s="9">
        <v>10</v>
      </c>
      <c r="L28" s="10">
        <f>'29-06'!$K28+('29-06'!$J28/90)</f>
        <v>7.6666666666666661</v>
      </c>
      <c r="M28" s="3"/>
      <c r="N28" s="12" t="s">
        <v>11</v>
      </c>
      <c r="O28" s="12"/>
      <c r="P28" s="6">
        <f>SUM(P22:P27)</f>
        <v>1496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235</v>
      </c>
      <c r="G29" s="1"/>
      <c r="H29" s="7" t="s">
        <v>40</v>
      </c>
      <c r="I29" s="2" t="s">
        <v>2069</v>
      </c>
      <c r="J29" s="8"/>
      <c r="K29" s="9">
        <v>-10</v>
      </c>
      <c r="L29" s="10">
        <f>'29-06'!$K29+('29-06'!$J29/90)</f>
        <v>-10</v>
      </c>
      <c r="M29" s="3"/>
      <c r="N29" s="1"/>
      <c r="O29" s="1"/>
      <c r="P29" s="18"/>
      <c r="Q29" s="237" t="s">
        <v>21</v>
      </c>
      <c r="R29" s="238"/>
      <c r="S29" s="17">
        <f>SUM('29-06'!$J$22:$J$140)</f>
        <v>950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-60</v>
      </c>
      <c r="D30" s="1"/>
      <c r="E30" s="1"/>
      <c r="F30" s="8"/>
      <c r="G30" s="1"/>
      <c r="H30" s="7" t="s">
        <v>6</v>
      </c>
      <c r="I30" s="2"/>
      <c r="J30" s="8">
        <v>-300</v>
      </c>
      <c r="K30" s="9">
        <v>10</v>
      </c>
      <c r="L30" s="10">
        <f>'29-06'!$K30+('29-06'!$J30/90)</f>
        <v>6.6666666666666661</v>
      </c>
      <c r="M30" s="3"/>
      <c r="N30" s="237" t="s">
        <v>23</v>
      </c>
      <c r="O30" s="238"/>
      <c r="P30" s="6">
        <f>SUM('29-06'!$K$22:$K$140)</f>
        <v>-119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209</v>
      </c>
      <c r="J31" s="8">
        <v>250</v>
      </c>
      <c r="K31" s="9"/>
      <c r="L31" s="10">
        <f>'29-06'!$K31+('29-06'!$J31/90)</f>
        <v>2.7777777777777777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-1995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95</v>
      </c>
      <c r="J32" s="8"/>
      <c r="K32" s="9">
        <v>143</v>
      </c>
      <c r="L32" s="10">
        <f>'29-06'!$K32+('29-06'!$J32/90)</f>
        <v>143</v>
      </c>
      <c r="M32" s="3"/>
      <c r="N32" s="12" t="s">
        <v>25</v>
      </c>
      <c r="O32" s="12"/>
      <c r="P32" s="6">
        <f>P28-P30-C28</f>
        <v>95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 t="s">
        <v>95</v>
      </c>
      <c r="J33" s="8"/>
      <c r="K33" s="9">
        <v>-143</v>
      </c>
      <c r="L33" s="10">
        <f>'29-06'!$K33+('29-06'!$J33/90)</f>
        <v>-143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170</v>
      </c>
      <c r="K34" s="9"/>
      <c r="L34" s="10">
        <f>'29-06'!$K34+('29-06'!$J34/90)</f>
        <v>1.8888888888888888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20</v>
      </c>
      <c r="L35" s="10">
        <f>'29-06'!$K35+('29-06'!$J35/90)</f>
        <v>20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-360</v>
      </c>
      <c r="K36" s="9">
        <v>10</v>
      </c>
      <c r="L36" s="10">
        <f>'29-06'!$K36+('29-06'!$J36/90)</f>
        <v>6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95</v>
      </c>
      <c r="J37" s="8"/>
      <c r="K37" s="9">
        <v>151</v>
      </c>
      <c r="L37" s="10">
        <f>'29-06'!$K37+('29-06'!$J37/90)</f>
        <v>151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95</v>
      </c>
      <c r="J38" s="8"/>
      <c r="K38" s="9">
        <v>-151</v>
      </c>
      <c r="L38" s="10">
        <f>'29-06'!$K38+('29-06'!$J38/90)</f>
        <v>-151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95</v>
      </c>
      <c r="J39" s="8">
        <v>-100</v>
      </c>
      <c r="K39" s="9">
        <v>-20</v>
      </c>
      <c r="L39" s="10">
        <f>'29-06'!$K39+('29-06'!$J39/90)</f>
        <v>-21.111111111111111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80</v>
      </c>
      <c r="K40" s="9"/>
      <c r="L40" s="10">
        <f>'29-06'!$K40+('29-06'!$J40/90)</f>
        <v>0.88888888888888884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110</v>
      </c>
      <c r="K41" s="9">
        <v>15</v>
      </c>
      <c r="L41" s="10">
        <f>'29-06'!$K41+('29-06'!$J41/90)</f>
        <v>16.222222222222221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348</v>
      </c>
      <c r="J42" s="8"/>
      <c r="K42" s="9">
        <v>210</v>
      </c>
      <c r="L42" s="10">
        <f>'29-06'!$K42+('29-06'!$J42/90)</f>
        <v>210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-330</v>
      </c>
      <c r="K43" s="9">
        <v>5</v>
      </c>
      <c r="L43" s="10">
        <f>'29-06'!$K43+('29-06'!$J43/90)</f>
        <v>1.3333333333333335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180</v>
      </c>
      <c r="K44" s="9">
        <v>20</v>
      </c>
      <c r="L44" s="10">
        <f>'29-06'!$K44+('29-06'!$J44/90)</f>
        <v>22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2070</v>
      </c>
      <c r="J45" s="8">
        <v>300</v>
      </c>
      <c r="K45" s="9"/>
      <c r="L45" s="10">
        <f>'29-06'!$K45+('29-06'!$J45/90)</f>
        <v>3.3333333333333335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743</v>
      </c>
      <c r="J46" s="8">
        <v>-400</v>
      </c>
      <c r="K46" s="9">
        <v>10</v>
      </c>
      <c r="L46" s="10">
        <f>'29-06'!$K46+('29-06'!$J46/90)</f>
        <v>5.5555555555555554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250</v>
      </c>
      <c r="K47" s="9"/>
      <c r="L47" s="10">
        <f>'29-06'!$K47+('29-06'!$J47/90)</f>
        <v>2.7777777777777777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-270</v>
      </c>
      <c r="K48" s="9">
        <v>50</v>
      </c>
      <c r="L48" s="10">
        <f>'29-06'!$K48+('29-06'!$J48/90)</f>
        <v>47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2071</v>
      </c>
      <c r="J49" s="8"/>
      <c r="K49" s="9">
        <v>14</v>
      </c>
      <c r="L49" s="10">
        <f>'29-06'!$K49+('29-06'!$J49/90)</f>
        <v>14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1472</v>
      </c>
      <c r="J50" s="8">
        <v>700</v>
      </c>
      <c r="K50" s="9"/>
      <c r="L50" s="10">
        <f>'29-06'!$K50+('29-06'!$J50/90)</f>
        <v>7.7777777777777777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1796</v>
      </c>
      <c r="I51" s="2" t="s">
        <v>95</v>
      </c>
      <c r="J51" s="8"/>
      <c r="K51" s="9">
        <v>700</v>
      </c>
      <c r="L51" s="10">
        <f>'29-06'!$K51+('29-06'!$J51/90)</f>
        <v>700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2" t="s">
        <v>95</v>
      </c>
      <c r="J52" s="8"/>
      <c r="K52" s="9">
        <v>-700</v>
      </c>
      <c r="L52" s="10">
        <f>'29-06'!$K52+('29-06'!$J52/90)</f>
        <v>-700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1796</v>
      </c>
      <c r="I53" s="2" t="s">
        <v>2072</v>
      </c>
      <c r="J53" s="8">
        <v>400</v>
      </c>
      <c r="K53" s="9">
        <v>2220</v>
      </c>
      <c r="L53" s="10">
        <f>'29-06'!$K53+('29-06'!$J53/90)</f>
        <v>2224.4444444444443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28</v>
      </c>
      <c r="I54" s="2" t="s">
        <v>2073</v>
      </c>
      <c r="J54" s="8"/>
      <c r="K54" s="9">
        <v>-5</v>
      </c>
      <c r="L54" s="10">
        <f>'29-06'!$K54+('29-06'!$J54/90)</f>
        <v>-5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1796</v>
      </c>
      <c r="I55" s="2" t="s">
        <v>95</v>
      </c>
      <c r="J55" s="8"/>
      <c r="K55" s="9">
        <v>569</v>
      </c>
      <c r="L55" s="10">
        <f>'29-06'!$K55+('29-06'!$J55/90)</f>
        <v>569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95</v>
      </c>
      <c r="J56" s="8"/>
      <c r="K56" s="9">
        <v>-569</v>
      </c>
      <c r="L56" s="10">
        <f>'29-06'!$K56+('29-06'!$J56/90)</f>
        <v>-569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15</v>
      </c>
      <c r="L57" s="10">
        <f>'29-06'!$K57+('29-06'!$J57/90)</f>
        <v>15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-220</v>
      </c>
      <c r="K58" s="9">
        <v>30</v>
      </c>
      <c r="L58" s="10">
        <f>'29-06'!$K58+('29-06'!$J58/90)</f>
        <v>27.555555555555557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1796</v>
      </c>
      <c r="I59" s="2" t="s">
        <v>1797</v>
      </c>
      <c r="J59" s="8"/>
      <c r="K59" s="9">
        <v>300</v>
      </c>
      <c r="L59" s="10">
        <f>'29-06'!$K59+('29-06'!$J59/90)</f>
        <v>300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5</v>
      </c>
      <c r="L60" s="10">
        <f>'29-06'!$K60+('29-06'!$J60/90)</f>
        <v>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-540</v>
      </c>
      <c r="K61" s="9">
        <v>90</v>
      </c>
      <c r="L61" s="10">
        <f>'29-06'!$K61+('29-06'!$J61/90)</f>
        <v>84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f>600-15</f>
        <v>585</v>
      </c>
      <c r="K62" s="9"/>
      <c r="L62" s="10">
        <f>'29-06'!$K62+('29-06'!$J62/90)</f>
        <v>6.5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1279</v>
      </c>
      <c r="J63" s="8">
        <v>70</v>
      </c>
      <c r="K63" s="9"/>
      <c r="L63" s="10">
        <f>'29-06'!$K63+('29-06'!$J63/90)</f>
        <v>0.77777777777777779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90</v>
      </c>
      <c r="K64" s="9"/>
      <c r="L64" s="10">
        <f>'29-06'!$K64+('29-06'!$J64/90)</f>
        <v>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1614</v>
      </c>
      <c r="J65" s="35">
        <v>-550</v>
      </c>
      <c r="K65" s="36">
        <v>20</v>
      </c>
      <c r="L65" s="37">
        <f>'29-06'!$K65+('29-06'!$J65/90)</f>
        <v>13.888888888888889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399</v>
      </c>
      <c r="J66" s="38"/>
      <c r="K66" s="39">
        <v>-10</v>
      </c>
      <c r="L66" s="37">
        <f>'29-06'!$K66+('29-06'!$J66/90)</f>
        <v>-10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28</v>
      </c>
      <c r="I67" s="44" t="s">
        <v>2074</v>
      </c>
      <c r="J67" s="35">
        <v>-220</v>
      </c>
      <c r="K67" s="36">
        <v>-20</v>
      </c>
      <c r="L67" s="37">
        <f>'29-06'!$K67+('29-06'!$J67/90)</f>
        <v>-22.444444444444443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5</v>
      </c>
      <c r="L68" s="37">
        <f>'29-06'!$K68+('29-06'!$J68/90)</f>
        <v>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153</v>
      </c>
      <c r="J69" s="35"/>
      <c r="K69" s="36">
        <v>70</v>
      </c>
      <c r="L69" s="37">
        <f>'29-06'!$K69+('29-06'!$J69/90)</f>
        <v>70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600</v>
      </c>
      <c r="K70" s="36"/>
      <c r="L70" s="37">
        <f>'29-06'!$K70+('29-06'!$J70/90)</f>
        <v>6.666666666666667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-180</v>
      </c>
      <c r="K71" s="9">
        <v>70</v>
      </c>
      <c r="L71" s="10">
        <f>'29-06'!$K71+('29-06'!$J71/90)</f>
        <v>68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1250</v>
      </c>
      <c r="J72" s="8"/>
      <c r="K72" s="9">
        <v>5</v>
      </c>
      <c r="L72" s="10">
        <f>'29-06'!$K72+('29-06'!$J72/90)</f>
        <v>5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450</v>
      </c>
      <c r="K73" s="9">
        <v>200</v>
      </c>
      <c r="L73" s="10">
        <f>'29-06'!$K73+('29-06'!$J73/90)</f>
        <v>205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16</v>
      </c>
      <c r="L74" s="10">
        <f>'29-06'!$K74+('29-06'!$J74/90)</f>
        <v>16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100</v>
      </c>
      <c r="K75" s="9"/>
      <c r="L75" s="10">
        <f>'29-06'!$K75+('29-06'!$J75/90)</f>
        <v>1.1111111111111112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10</v>
      </c>
      <c r="L76" s="10">
        <f>'29-06'!$K76+('29-06'!$J76/90)</f>
        <v>10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95</v>
      </c>
      <c r="J77" s="8"/>
      <c r="K77" s="9">
        <v>-90</v>
      </c>
      <c r="L77" s="10">
        <f>'29-06'!$K77+('29-06'!$J77/90)</f>
        <v>-90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-210</v>
      </c>
      <c r="K78" s="9">
        <v>10</v>
      </c>
      <c r="L78" s="10">
        <f>'29-06'!$K78+('29-06'!$J78/90)</f>
        <v>7.6666666666666661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270</v>
      </c>
      <c r="K79" s="9">
        <v>150</v>
      </c>
      <c r="L79" s="10">
        <f>'29-06'!$K79+('29-06'!$J79/90)</f>
        <v>153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1796</v>
      </c>
      <c r="I80" s="2" t="s">
        <v>95</v>
      </c>
      <c r="J80" s="8"/>
      <c r="K80" s="9">
        <v>344</v>
      </c>
      <c r="L80" s="10">
        <f>'29-06'!$K80+('29-06'!$J80/90)</f>
        <v>344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95</v>
      </c>
      <c r="J81" s="8"/>
      <c r="K81" s="9">
        <v>-344</v>
      </c>
      <c r="L81" s="10">
        <f>'29-06'!$K81+('29-06'!$J81/90)</f>
        <v>-344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15</v>
      </c>
      <c r="L82" s="10">
        <f>'29-06'!$K82+('29-06'!$J82/90)</f>
        <v>15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-360</v>
      </c>
      <c r="K83" s="9">
        <v>20</v>
      </c>
      <c r="L83" s="10">
        <f>'29-06'!$K83+('29-06'!$J83/90)</f>
        <v>16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57</v>
      </c>
      <c r="J84" s="8"/>
      <c r="K84" s="9">
        <v>20</v>
      </c>
      <c r="L84" s="10">
        <f>'29-06'!$K84+('29-06'!$J84/90)</f>
        <v>20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-560</v>
      </c>
      <c r="K85" s="9"/>
      <c r="L85" s="10">
        <f>'29-06'!$K85+('29-06'!$J85/90)</f>
        <v>-6.2222222222222223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600</v>
      </c>
      <c r="K86" s="9"/>
      <c r="L86" s="10">
        <f>'29-06'!$K86+('29-06'!$J86/90)</f>
        <v>6.666666666666667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1200</v>
      </c>
      <c r="K87" s="9"/>
      <c r="L87" s="10">
        <f>'29-06'!$K87+('29-06'!$J87/90)</f>
        <v>13.333333333333334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465</v>
      </c>
      <c r="J88" s="8">
        <v>600</v>
      </c>
      <c r="K88" s="9"/>
      <c r="L88" s="10">
        <f>'29-06'!$K88+('29-06'!$J88/90)</f>
        <v>6.666666666666667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 t="s">
        <v>95</v>
      </c>
      <c r="J89" s="8">
        <v>-4000</v>
      </c>
      <c r="K89" s="9"/>
      <c r="L89" s="10">
        <f>'29-06'!$K89+('29-06'!$J89/90)</f>
        <v>-44.444444444444443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 t="s">
        <v>834</v>
      </c>
      <c r="H90" s="7" t="s">
        <v>6</v>
      </c>
      <c r="I90" s="2"/>
      <c r="J90" s="8"/>
      <c r="K90" s="9">
        <v>70</v>
      </c>
      <c r="L90" s="10">
        <f>'29-06'!$K90+('29-06'!$J90/90)</f>
        <v>70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 t="s">
        <v>834</v>
      </c>
      <c r="H91" s="7" t="s">
        <v>6</v>
      </c>
      <c r="I91" s="2"/>
      <c r="J91" s="8">
        <v>-900</v>
      </c>
      <c r="K91" s="9">
        <v>10</v>
      </c>
      <c r="L91" s="10">
        <f>'29-06'!$K91+('29-06'!$J91/90)</f>
        <v>0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 t="s">
        <v>834</v>
      </c>
      <c r="H92" s="7" t="s">
        <v>28</v>
      </c>
      <c r="I92" s="2" t="s">
        <v>43</v>
      </c>
      <c r="J92" s="8"/>
      <c r="K92" s="9">
        <v>-20</v>
      </c>
      <c r="L92" s="10">
        <f>'29-06'!$K92+('29-06'!$J92/90)</f>
        <v>-20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 t="s">
        <v>834</v>
      </c>
      <c r="H93" s="7" t="s">
        <v>6</v>
      </c>
      <c r="I93" s="2"/>
      <c r="J93" s="8"/>
      <c r="K93" s="9">
        <v>-2</v>
      </c>
      <c r="L93" s="10">
        <f>'29-06'!$K93+('29-06'!$J93/90)</f>
        <v>-2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 t="s">
        <v>834</v>
      </c>
      <c r="H94" s="7" t="s">
        <v>6</v>
      </c>
      <c r="I94" s="2"/>
      <c r="J94" s="8">
        <v>250</v>
      </c>
      <c r="K94" s="9"/>
      <c r="L94" s="10">
        <f>'29-06'!$K94+('29-06'!$J94/90)</f>
        <v>2.7777777777777777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 t="s">
        <v>834</v>
      </c>
      <c r="H95" s="7" t="s">
        <v>6</v>
      </c>
      <c r="I95" s="2"/>
      <c r="J95" s="8">
        <v>300</v>
      </c>
      <c r="K95" s="9"/>
      <c r="L95" s="10">
        <f>'29-06'!$K95+('29-06'!$J95/90)</f>
        <v>3.3333333333333335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 t="s">
        <v>834</v>
      </c>
      <c r="H96" s="7" t="s">
        <v>6</v>
      </c>
      <c r="I96" s="2"/>
      <c r="J96" s="8"/>
      <c r="K96" s="9">
        <v>10</v>
      </c>
      <c r="L96" s="10">
        <f>'29-06'!$K96+('29-06'!$J96/90)</f>
        <v>10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 t="s">
        <v>834</v>
      </c>
      <c r="H97" s="7" t="s">
        <v>6</v>
      </c>
      <c r="I97" s="2"/>
      <c r="J97" s="8">
        <v>-740</v>
      </c>
      <c r="K97" s="9">
        <v>10</v>
      </c>
      <c r="L97" s="10">
        <f>'29-06'!$K97+('29-06'!$J97/90)</f>
        <v>1.7777777777777786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 t="s">
        <v>834</v>
      </c>
      <c r="H98" s="7" t="s">
        <v>40</v>
      </c>
      <c r="I98" s="2" t="s">
        <v>95</v>
      </c>
      <c r="J98" s="8"/>
      <c r="K98" s="9">
        <v>-3900</v>
      </c>
      <c r="L98" s="10">
        <f>'29-06'!$K98+('29-06'!$J98/90)</f>
        <v>-3900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 t="s">
        <v>834</v>
      </c>
      <c r="H99" s="7" t="s">
        <v>6</v>
      </c>
      <c r="I99" s="2"/>
      <c r="J99" s="8">
        <v>90</v>
      </c>
      <c r="K99" s="9"/>
      <c r="L99" s="10">
        <f>'29-06'!$K99+('29-06'!$J99/90)</f>
        <v>1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 t="s">
        <v>834</v>
      </c>
      <c r="H100" s="7" t="s">
        <v>6</v>
      </c>
      <c r="I100" s="2"/>
      <c r="J100" s="8"/>
      <c r="K100" s="9">
        <v>16</v>
      </c>
      <c r="L100" s="10">
        <f>'29-06'!$K100+('29-06'!$J100/90)</f>
        <v>16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 t="s">
        <v>834</v>
      </c>
      <c r="H101" s="7" t="s">
        <v>6</v>
      </c>
      <c r="I101" s="2" t="s">
        <v>1864</v>
      </c>
      <c r="J101" s="8"/>
      <c r="K101" s="9">
        <v>200</v>
      </c>
      <c r="L101" s="10">
        <f>'29-06'!$K101+('29-06'!$J101/90)</f>
        <v>200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 t="s">
        <v>834</v>
      </c>
      <c r="H102" s="7" t="s">
        <v>40</v>
      </c>
      <c r="I102" s="2" t="s">
        <v>95</v>
      </c>
      <c r="J102" s="8"/>
      <c r="K102" s="9">
        <v>-200</v>
      </c>
      <c r="L102" s="10">
        <f>'29-06'!$K102+('29-06'!$J102/90)</f>
        <v>-200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 t="s">
        <v>834</v>
      </c>
      <c r="H103" s="7" t="s">
        <v>6</v>
      </c>
      <c r="I103" s="2"/>
      <c r="J103" s="8">
        <v>400</v>
      </c>
      <c r="K103" s="9"/>
      <c r="L103" s="10">
        <f>'29-06'!$K103+('29-06'!$J103/90)</f>
        <v>4.4444444444444446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-270</v>
      </c>
      <c r="K104" s="9">
        <v>60</v>
      </c>
      <c r="L104" s="10">
        <f>'29-06'!$K104+('29-06'!$J104/90)</f>
        <v>57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40</v>
      </c>
      <c r="K105" s="9"/>
      <c r="L105" s="10">
        <f>'29-06'!$K105+('29-06'!$J105/90)</f>
        <v>0.44444444444444442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1614</v>
      </c>
      <c r="J106" s="8">
        <v>100</v>
      </c>
      <c r="K106" s="9"/>
      <c r="L106" s="10">
        <f>'29-06'!$K106+('29-06'!$J106/90)</f>
        <v>1.1111111111111112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56</v>
      </c>
      <c r="J107" s="8">
        <v>850</v>
      </c>
      <c r="K107" s="9">
        <v>107</v>
      </c>
      <c r="L107" s="10">
        <f>'29-06'!$K107+('29-06'!$J107/90)</f>
        <v>116.44444444444444</v>
      </c>
      <c r="M107" s="3"/>
      <c r="N107" s="45" t="s">
        <v>118</v>
      </c>
      <c r="O107" s="9"/>
      <c r="P107" s="6">
        <v>1496</v>
      </c>
      <c r="Q107" s="9"/>
      <c r="R107" s="9"/>
      <c r="S107" s="17">
        <v>775</v>
      </c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603</v>
      </c>
      <c r="J108" s="8"/>
      <c r="K108" s="9">
        <v>350</v>
      </c>
      <c r="L108" s="10">
        <f>'29-06'!$K108+('29-06'!$J108/90)</f>
        <v>350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220</v>
      </c>
      <c r="K109" s="9"/>
      <c r="L109" s="10">
        <f>'29-06'!$K109+('29-06'!$J109/90)</f>
        <v>2.4444444444444446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2075</v>
      </c>
      <c r="J110" s="8">
        <v>500</v>
      </c>
      <c r="K110" s="9">
        <v>50</v>
      </c>
      <c r="L110" s="10">
        <f>'29-06'!$K110+('29-06'!$J110/90)</f>
        <v>55.555555555555557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-50</v>
      </c>
      <c r="K111" s="9">
        <v>5</v>
      </c>
      <c r="L111" s="10">
        <f>'29-06'!$K111+('29-06'!$J111/90)</f>
        <v>4.4444444444444446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1551</v>
      </c>
      <c r="J112" s="8"/>
      <c r="K112" s="9">
        <v>25</v>
      </c>
      <c r="L112" s="10">
        <f>'29-06'!$K112+('29-06'!$J112/90)</f>
        <v>25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340</v>
      </c>
      <c r="J113" s="8">
        <v>200</v>
      </c>
      <c r="K113" s="9"/>
      <c r="L113" s="10">
        <f>'29-06'!$K113+('29-06'!$J113/90)</f>
        <v>2.2222222222222223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2076</v>
      </c>
      <c r="J114" s="8"/>
      <c r="K114" s="9">
        <v>20</v>
      </c>
      <c r="L114" s="10">
        <f>'29-06'!$K114+('29-06'!$J114/90)</f>
        <v>20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756</v>
      </c>
      <c r="J115" s="8">
        <v>200</v>
      </c>
      <c r="K115" s="9"/>
      <c r="L115" s="10">
        <f>'29-06'!$K115+('29-06'!$J115/90)</f>
        <v>2.2222222222222223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1640</v>
      </c>
      <c r="J116" s="8">
        <v>100</v>
      </c>
      <c r="K116" s="9"/>
      <c r="L116" s="10">
        <f>'29-06'!$K116+('29-06'!$J116/90)</f>
        <v>1.1111111111111112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57</v>
      </c>
      <c r="J117" s="8">
        <v>600</v>
      </c>
      <c r="K117" s="9"/>
      <c r="L117" s="10">
        <f>'29-06'!$K117+('29-06'!$J117/90)</f>
        <v>6.666666666666667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28</v>
      </c>
      <c r="I118" s="40" t="s">
        <v>1673</v>
      </c>
      <c r="J118" s="8">
        <v>-300</v>
      </c>
      <c r="K118" s="9"/>
      <c r="L118" s="10">
        <f>'29-06'!$K118+('29-06'!$J118/90)</f>
        <v>-3.3333333333333335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40" t="s">
        <v>1673</v>
      </c>
      <c r="J119" s="8">
        <v>-300</v>
      </c>
      <c r="K119" s="9"/>
      <c r="L119" s="10">
        <f>'29-06'!$K119+('29-06'!$J119/90)</f>
        <v>-3.3333333333333335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310</v>
      </c>
      <c r="K120" s="9">
        <v>1</v>
      </c>
      <c r="L120" s="10">
        <f>'29-06'!$K120+('29-06'!$J120/90)</f>
        <v>4.4444444444444446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4</v>
      </c>
      <c r="L121" s="10">
        <f>'29-06'!$K121+('29-06'!$J121/90)</f>
        <v>4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-250</v>
      </c>
      <c r="K122" s="9">
        <v>5</v>
      </c>
      <c r="L122" s="10">
        <f>'29-06'!$K122+('29-06'!$J122/90)</f>
        <v>2.2222222222222223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27</v>
      </c>
      <c r="L123" s="10">
        <f>'29-06'!$K123+('29-06'!$J123/90)</f>
        <v>27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16</v>
      </c>
      <c r="J124" s="8"/>
      <c r="K124" s="9">
        <v>80</v>
      </c>
      <c r="L124" s="10">
        <f>'29-06'!$K124+('29-06'!$J124/90)</f>
        <v>80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69</v>
      </c>
      <c r="L125" s="10">
        <f>'29-06'!$K125+('29-06'!$J125/90)</f>
        <v>69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40" t="s">
        <v>2077</v>
      </c>
      <c r="J126" s="8"/>
      <c r="K126" s="9">
        <v>-100</v>
      </c>
      <c r="L126" s="10">
        <f>'29-06'!$K126+('29-06'!$J126/90)</f>
        <v>-100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205</v>
      </c>
      <c r="J127" s="8"/>
      <c r="K127" s="9">
        <v>20</v>
      </c>
      <c r="L127" s="10">
        <f>'29-06'!$K127+('29-06'!$J127/90)</f>
        <v>20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260</v>
      </c>
      <c r="K128" s="9"/>
      <c r="L128" s="10">
        <f>'29-06'!$K128+('29-06'!$J128/90)</f>
        <v>2.8888888888888888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180</v>
      </c>
      <c r="K129" s="9">
        <v>10</v>
      </c>
      <c r="L129" s="10">
        <f>'29-06'!$K129+('29-06'!$J129/90)</f>
        <v>12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90</v>
      </c>
      <c r="K130" s="9"/>
      <c r="L130" s="10">
        <f>'29-06'!$K130+('29-06'!$J130/90)</f>
        <v>1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205</v>
      </c>
      <c r="J131" s="8"/>
      <c r="K131" s="9">
        <v>20</v>
      </c>
      <c r="L131" s="10">
        <f>'29-06'!$K131+('29-06'!$J131/90)</f>
        <v>20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100</v>
      </c>
      <c r="K132" s="9"/>
      <c r="L132" s="10">
        <f>'29-06'!$K132+('29-06'!$J132/90)</f>
        <v>1.1111111111111112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315</v>
      </c>
      <c r="K133" s="9"/>
      <c r="L133" s="10">
        <f>'29-06'!$K133+('29-06'!$J133/90)</f>
        <v>3.5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-50</v>
      </c>
      <c r="K134" s="9">
        <v>5</v>
      </c>
      <c r="L134" s="10">
        <f>'29-06'!$K134+('29-06'!$J134/90)</f>
        <v>4.4444444444444446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-180</v>
      </c>
      <c r="K135" s="9">
        <v>5</v>
      </c>
      <c r="L135" s="10">
        <f>'29-06'!$K135+('29-06'!$J135/90)</f>
        <v>3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50</v>
      </c>
      <c r="K136" s="9"/>
      <c r="L136" s="10">
        <f>'29-06'!$K136+('29-06'!$J136/90)</f>
        <v>0.55555555555555558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>
        <v>9</v>
      </c>
      <c r="L137" s="10">
        <f>'29-06'!$K137+('29-06'!$J137/90)</f>
        <v>9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40" t="s">
        <v>95</v>
      </c>
      <c r="J138" s="8"/>
      <c r="K138" s="9">
        <v>-700</v>
      </c>
      <c r="L138" s="10">
        <f>'29-06'!$K138+('29-06'!$J138/90)</f>
        <v>-700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'29-06'!$K139+('29-06'!$J139/90)</f>
        <v>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'29-06'!$K140+('29-06'!$J140/90)</f>
        <v>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0" xr:uid="{2F4CA6D3-B924-476A-9E5B-628C68C862B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994E-993D-488B-8DBC-6B9A20A9F6A8}">
  <sheetPr codeName="Sheet79">
    <pageSetUpPr fitToPage="1"/>
  </sheetPr>
  <dimension ref="A1:Z150"/>
  <sheetViews>
    <sheetView rightToLeft="1" topLeftCell="A138" workbookViewId="0">
      <selection activeCell="A150" sqref="A15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-1020</v>
      </c>
      <c r="K1" s="3">
        <f t="shared" si="0"/>
        <v>129</v>
      </c>
      <c r="L1" s="3">
        <f t="shared" si="0"/>
        <v>117.66666666666666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99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154</v>
      </c>
      <c r="J4" s="8">
        <v>-200</v>
      </c>
      <c r="K4" s="9"/>
      <c r="L4" s="10">
        <f t="shared" si="1"/>
        <v>-2.2222222222222223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8"/>
      <c r="K5" s="9">
        <v>-40</v>
      </c>
      <c r="L5" s="10">
        <f t="shared" si="1"/>
        <v>-40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440</v>
      </c>
      <c r="J6" s="8">
        <v>-100</v>
      </c>
      <c r="K6" s="9">
        <v>84</v>
      </c>
      <c r="L6" s="10">
        <f t="shared" si="1"/>
        <v>82.888888888888886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-270</v>
      </c>
      <c r="K7" s="9">
        <v>5</v>
      </c>
      <c r="L7" s="10">
        <f t="shared" si="1"/>
        <v>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1298</v>
      </c>
      <c r="J8" s="8">
        <v>-110</v>
      </c>
      <c r="K8" s="9">
        <v>25</v>
      </c>
      <c r="L8" s="10">
        <f t="shared" si="1"/>
        <v>23.777777777777779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2079</v>
      </c>
      <c r="J9" s="8">
        <v>270</v>
      </c>
      <c r="K9" s="9"/>
      <c r="L9" s="10">
        <f t="shared" si="1"/>
        <v>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751</v>
      </c>
      <c r="J10" s="8"/>
      <c r="K10" s="9">
        <v>80</v>
      </c>
      <c r="L10" s="10">
        <f t="shared" si="1"/>
        <v>80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154</v>
      </c>
      <c r="J11" s="8">
        <v>110</v>
      </c>
      <c r="K11" s="9">
        <v>5</v>
      </c>
      <c r="L11" s="10">
        <f t="shared" si="1"/>
        <v>6.2222222222222223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-300</v>
      </c>
      <c r="K12" s="9">
        <v>20</v>
      </c>
      <c r="L12" s="10">
        <f t="shared" si="1"/>
        <v>16.666666666666668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56</v>
      </c>
      <c r="J13" s="8">
        <v>-120</v>
      </c>
      <c r="K13" s="9">
        <v>-50</v>
      </c>
      <c r="L13" s="10">
        <f t="shared" si="1"/>
        <v>-51.333333333333336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2068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SUM('30-06'!$J$22:$J$150)</f>
        <v>985</v>
      </c>
      <c r="K20" s="3">
        <f>SUM('30-06'!$K$22:$K$150)</f>
        <v>-335</v>
      </c>
      <c r="L20" s="3">
        <f>SUM('30-06'!$L$22:$L$150)</f>
        <v>-324.0555555555552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40</v>
      </c>
      <c r="I22" s="2" t="s">
        <v>2080</v>
      </c>
      <c r="J22" s="8">
        <v>-190</v>
      </c>
      <c r="K22" s="9">
        <v>-15</v>
      </c>
      <c r="L22" s="10">
        <f>'30-06'!$K22+('30-06'!$J22/90)</f>
        <v>-17.111111111111111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14</v>
      </c>
      <c r="C23" s="14">
        <f t="shared" si="2"/>
        <v>70</v>
      </c>
      <c r="D23" s="15">
        <v>10</v>
      </c>
      <c r="E23" s="1"/>
      <c r="F23" s="16">
        <f t="shared" si="3"/>
        <v>0</v>
      </c>
      <c r="G23" s="7"/>
      <c r="H23" s="7" t="s">
        <v>40</v>
      </c>
      <c r="I23" s="2" t="s">
        <v>2081</v>
      </c>
      <c r="J23" s="8">
        <v>200</v>
      </c>
      <c r="K23" s="9">
        <v>-20</v>
      </c>
      <c r="L23" s="10">
        <f>'30-06'!$K23+('30-06'!$J23/90)</f>
        <v>-17.777777777777779</v>
      </c>
      <c r="M23" s="3"/>
      <c r="N23" s="13">
        <v>5</v>
      </c>
      <c r="O23" s="1">
        <v>15</v>
      </c>
      <c r="P23" s="14">
        <f t="shared" si="4"/>
        <v>75</v>
      </c>
      <c r="Q23" s="15">
        <v>10</v>
      </c>
      <c r="R23" s="1">
        <v>4</v>
      </c>
      <c r="S23" s="16">
        <f t="shared" si="5"/>
        <v>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112</v>
      </c>
      <c r="C24" s="14">
        <f t="shared" si="2"/>
        <v>1120</v>
      </c>
      <c r="D24" s="15">
        <v>20</v>
      </c>
      <c r="E24" s="1">
        <v>25</v>
      </c>
      <c r="F24" s="16">
        <f t="shared" si="3"/>
        <v>500</v>
      </c>
      <c r="G24" s="7"/>
      <c r="H24" s="7" t="s">
        <v>6</v>
      </c>
      <c r="I24" s="2" t="s">
        <v>154</v>
      </c>
      <c r="J24" s="8">
        <v>800</v>
      </c>
      <c r="K24" s="9">
        <v>10</v>
      </c>
      <c r="L24" s="10">
        <f>'30-06'!$K24+('30-06'!$J24/90)</f>
        <v>18.888888888888889</v>
      </c>
      <c r="M24" s="3"/>
      <c r="N24" s="13">
        <v>10</v>
      </c>
      <c r="O24" s="1">
        <v>108</v>
      </c>
      <c r="P24" s="14">
        <f t="shared" si="4"/>
        <v>1080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100</v>
      </c>
      <c r="K25" s="9">
        <v>15</v>
      </c>
      <c r="L25" s="10">
        <f>'30-06'!$K25+('30-06'!$J25/90)</f>
        <v>16.111111111111111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12</v>
      </c>
      <c r="F26" s="16">
        <f t="shared" si="3"/>
        <v>1200</v>
      </c>
      <c r="G26" s="7"/>
      <c r="H26" s="7" t="s">
        <v>6</v>
      </c>
      <c r="I26" s="2"/>
      <c r="J26" s="8">
        <v>60</v>
      </c>
      <c r="K26" s="9"/>
      <c r="L26" s="10">
        <f>'30-06'!$K26+('30-06'!$J26/90)</f>
        <v>0.66666666666666663</v>
      </c>
      <c r="M26" s="3"/>
      <c r="N26" s="13">
        <v>50</v>
      </c>
      <c r="O26" s="1">
        <v>8</v>
      </c>
      <c r="P26" s="14">
        <f t="shared" si="4"/>
        <v>400</v>
      </c>
      <c r="Q26" s="15">
        <v>100</v>
      </c>
      <c r="R26" s="1">
        <v>59</v>
      </c>
      <c r="S26" s="16">
        <f t="shared" si="5"/>
        <v>5900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1750</v>
      </c>
      <c r="G27" s="7"/>
      <c r="H27" s="7" t="s">
        <v>6</v>
      </c>
      <c r="I27" s="2" t="s">
        <v>399</v>
      </c>
      <c r="J27" s="8">
        <v>-180</v>
      </c>
      <c r="K27" s="9">
        <v>-25</v>
      </c>
      <c r="L27" s="10">
        <f>'30-06'!$K27+('30-06'!$J27/90)</f>
        <v>-27</v>
      </c>
      <c r="M27" s="3"/>
      <c r="N27" s="13">
        <v>100</v>
      </c>
      <c r="O27" s="1">
        <v>14</v>
      </c>
      <c r="P27" s="14">
        <f t="shared" si="4"/>
        <v>1400</v>
      </c>
      <c r="Q27" s="12" t="s">
        <v>11</v>
      </c>
      <c r="R27" s="12"/>
      <c r="S27" s="17">
        <f>SUM(S22:S26)</f>
        <v>6095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1530</v>
      </c>
      <c r="D28" s="1"/>
      <c r="E28" s="1"/>
      <c r="F28" s="1"/>
      <c r="G28" s="1"/>
      <c r="H28" s="7" t="s">
        <v>6</v>
      </c>
      <c r="I28" s="2"/>
      <c r="J28" s="8"/>
      <c r="K28" s="9">
        <v>20</v>
      </c>
      <c r="L28" s="10">
        <f>'30-06'!$K28+('30-06'!$J28/90)</f>
        <v>20</v>
      </c>
      <c r="M28" s="3"/>
      <c r="N28" s="12" t="s">
        <v>11</v>
      </c>
      <c r="O28" s="12"/>
      <c r="P28" s="6">
        <f>SUM(P22:P27)</f>
        <v>2955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-70</v>
      </c>
      <c r="G29" s="1"/>
      <c r="H29" s="7" t="s">
        <v>6</v>
      </c>
      <c r="I29" s="2"/>
      <c r="J29" s="8"/>
      <c r="K29" s="9">
        <v>1</v>
      </c>
      <c r="L29" s="10">
        <f>'30-06'!$K29+('30-06'!$J29/90)</f>
        <v>1</v>
      </c>
      <c r="M29" s="3"/>
      <c r="N29" s="1"/>
      <c r="O29" s="1"/>
      <c r="P29" s="18"/>
      <c r="Q29" s="237" t="s">
        <v>21</v>
      </c>
      <c r="R29" s="238"/>
      <c r="S29" s="17">
        <f>SUM('30-06'!$J$22:$J$150)</f>
        <v>985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10</v>
      </c>
      <c r="D30" s="1"/>
      <c r="E30" s="1"/>
      <c r="F30" s="8"/>
      <c r="G30" s="1"/>
      <c r="H30" s="7" t="s">
        <v>6</v>
      </c>
      <c r="I30" s="2"/>
      <c r="J30" s="8"/>
      <c r="K30" s="9">
        <v>9</v>
      </c>
      <c r="L30" s="10">
        <f>'30-06'!$K30+('30-06'!$J30/90)</f>
        <v>9</v>
      </c>
      <c r="M30" s="3"/>
      <c r="N30" s="237" t="s">
        <v>23</v>
      </c>
      <c r="O30" s="238"/>
      <c r="P30" s="6">
        <f>SUM('30-06'!$K$22:$K$150)</f>
        <v>-335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850</v>
      </c>
      <c r="J31" s="8">
        <v>1000</v>
      </c>
      <c r="K31" s="9"/>
      <c r="L31" s="10">
        <f>'30-06'!$K31+('30-06'!$J31/90)</f>
        <v>11.111111111111111</v>
      </c>
      <c r="M31" s="3"/>
      <c r="N31" s="1"/>
      <c r="O31" s="1"/>
      <c r="P31" s="18"/>
      <c r="Q31" s="12" t="s">
        <v>25</v>
      </c>
      <c r="R31" s="12"/>
      <c r="S31" s="17">
        <f>S27-S29-F27</f>
        <v>3360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</v>
      </c>
      <c r="K32" s="9"/>
      <c r="L32" s="10">
        <f>'30-06'!$K32+('30-06'!$J32/90)</f>
        <v>1.1111111111111112</v>
      </c>
      <c r="M32" s="3"/>
      <c r="N32" s="12" t="s">
        <v>25</v>
      </c>
      <c r="O32" s="12"/>
      <c r="P32" s="6">
        <f>P28-P30-C28</f>
        <v>1760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100</v>
      </c>
      <c r="K33" s="9">
        <v>10</v>
      </c>
      <c r="L33" s="10">
        <f>'30-06'!$K33+('30-06'!$J33/90)</f>
        <v>11.111111111111111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-100</v>
      </c>
      <c r="K34" s="9">
        <v>25</v>
      </c>
      <c r="L34" s="10">
        <f>'30-06'!$K34+('30-06'!$J34/90)</f>
        <v>23.888888888888889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-140</v>
      </c>
      <c r="K35" s="9">
        <v>5</v>
      </c>
      <c r="L35" s="10">
        <f>'30-06'!$K35+('30-06'!$J35/90)</f>
        <v>3.4444444444444446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-280</v>
      </c>
      <c r="K36" s="9">
        <v>10</v>
      </c>
      <c r="L36" s="10">
        <f>'30-06'!$K36+('30-06'!$J36/90)</f>
        <v>6.8888888888888893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120</v>
      </c>
      <c r="K37" s="9">
        <v>10</v>
      </c>
      <c r="L37" s="10">
        <f>'30-06'!$K37+('30-06'!$J37/90)</f>
        <v>11.333333333333334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50</v>
      </c>
      <c r="L38" s="10">
        <f>'30-06'!$K38+('30-06'!$J38/90)</f>
        <v>50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460</v>
      </c>
      <c r="K39" s="9"/>
      <c r="L39" s="10">
        <f>'30-06'!$K39+('30-06'!$J39/90)</f>
        <v>5.1111111111111107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-100</v>
      </c>
      <c r="K40" s="9">
        <v>35</v>
      </c>
      <c r="L40" s="10">
        <f>'30-06'!$K40+('30-06'!$J40/90)</f>
        <v>33.888888888888886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50</v>
      </c>
      <c r="K41" s="9"/>
      <c r="L41" s="10">
        <f>'30-06'!$K41+('30-06'!$J41/90)</f>
        <v>0.55555555555555558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350</v>
      </c>
      <c r="K42" s="9"/>
      <c r="L42" s="10">
        <f>'30-06'!$K42+('30-06'!$J42/90)</f>
        <v>3.8888888888888888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16</v>
      </c>
      <c r="J43" s="8"/>
      <c r="K43" s="9">
        <v>40</v>
      </c>
      <c r="L43" s="10">
        <f>'30-06'!$K43+('30-06'!$J43/90)</f>
        <v>40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130</v>
      </c>
      <c r="K44" s="9">
        <v>5</v>
      </c>
      <c r="L44" s="10">
        <f>'30-06'!$K44+('30-06'!$J44/90)</f>
        <v>6.4444444444444446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737</v>
      </c>
      <c r="J45" s="8"/>
      <c r="K45" s="9">
        <v>30</v>
      </c>
      <c r="L45" s="10">
        <f>'30-06'!$K45+('30-06'!$J45/90)</f>
        <v>30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130</v>
      </c>
      <c r="K46" s="9"/>
      <c r="L46" s="10">
        <f>'30-06'!$K46+('30-06'!$J46/90)</f>
        <v>1.4444444444444444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180</v>
      </c>
      <c r="K47" s="9"/>
      <c r="L47" s="10">
        <f>'30-06'!$K47+('30-06'!$J47/90)</f>
        <v>2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100</v>
      </c>
      <c r="K48" s="9"/>
      <c r="L48" s="10">
        <f>'30-06'!$K48+('30-06'!$J48/90)</f>
        <v>1.1111111111111112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180</v>
      </c>
      <c r="K49" s="9"/>
      <c r="L49" s="10">
        <f>'30-06'!$K49+('30-06'!$J49/90)</f>
        <v>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-290</v>
      </c>
      <c r="K50" s="9">
        <v>5</v>
      </c>
      <c r="L50" s="10">
        <f>'30-06'!$K50+('30-06'!$J50/90)</f>
        <v>1.7777777777777777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25</v>
      </c>
      <c r="L51" s="10">
        <f>'30-06'!$K51+('30-06'!$J51/90)</f>
        <v>25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150</v>
      </c>
      <c r="K52" s="9">
        <v>40</v>
      </c>
      <c r="L52" s="10">
        <f>'30-06'!$K52+('30-06'!$J52/90)</f>
        <v>41.666666666666664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250</v>
      </c>
      <c r="K53" s="9"/>
      <c r="L53" s="10">
        <f>'30-06'!$K53+('30-06'!$J53/90)</f>
        <v>2.7777777777777777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50</v>
      </c>
      <c r="K54" s="9"/>
      <c r="L54" s="10">
        <f>'30-06'!$K54+('30-06'!$J54/90)</f>
        <v>0.55555555555555558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1553</v>
      </c>
      <c r="J55" s="8"/>
      <c r="K55" s="9">
        <v>100</v>
      </c>
      <c r="L55" s="10">
        <f>'30-06'!$K55+('30-06'!$J55/90)</f>
        <v>100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450</v>
      </c>
      <c r="J56" s="8"/>
      <c r="K56" s="9">
        <v>40</v>
      </c>
      <c r="L56" s="10">
        <f>'30-06'!$K56+('30-06'!$J56/90)</f>
        <v>40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1144</v>
      </c>
      <c r="J57" s="8"/>
      <c r="K57" s="9">
        <v>198</v>
      </c>
      <c r="L57" s="10">
        <f>'30-06'!$K57+('30-06'!$J57/90)</f>
        <v>198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-360</v>
      </c>
      <c r="K58" s="9">
        <v>20</v>
      </c>
      <c r="L58" s="10">
        <f>'30-06'!$K58+('30-06'!$J58/90)</f>
        <v>16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450</v>
      </c>
      <c r="K59" s="9"/>
      <c r="L59" s="10">
        <f>'30-06'!$K59+('30-06'!$J59/90)</f>
        <v>5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1796</v>
      </c>
      <c r="I60" s="40" t="s">
        <v>713</v>
      </c>
      <c r="J60" s="8"/>
      <c r="K60" s="9">
        <v>365</v>
      </c>
      <c r="L60" s="10">
        <f>'30-06'!$K60+('30-06'!$J60/90)</f>
        <v>365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28</v>
      </c>
      <c r="I61" s="40" t="s">
        <v>35</v>
      </c>
      <c r="J61" s="8">
        <v>-300</v>
      </c>
      <c r="K61" s="9"/>
      <c r="L61" s="10">
        <f>'30-06'!$K61+('30-06'!$J61/90)</f>
        <v>-3.3333333333333335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1796</v>
      </c>
      <c r="I62" s="40" t="s">
        <v>2082</v>
      </c>
      <c r="J62" s="8"/>
      <c r="K62" s="9">
        <v>300</v>
      </c>
      <c r="L62" s="10">
        <f>'30-06'!$K62+('30-06'!$J62/90)</f>
        <v>300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/>
      <c r="K63" s="9">
        <v>-300</v>
      </c>
      <c r="L63" s="10">
        <f>'30-06'!$K63+('30-06'!$J63/90)</f>
        <v>-300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95</v>
      </c>
      <c r="J64" s="8"/>
      <c r="K64" s="9">
        <v>120</v>
      </c>
      <c r="L64" s="10">
        <f>'30-06'!$K64+('30-06'!$J64/90)</f>
        <v>120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0" t="s">
        <v>95</v>
      </c>
      <c r="J65" s="35"/>
      <c r="K65" s="36">
        <v>-120</v>
      </c>
      <c r="L65" s="37">
        <f>'30-06'!$K65+('30-06'!$J65/90)</f>
        <v>-120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2083</v>
      </c>
      <c r="J66" s="38">
        <v>-350</v>
      </c>
      <c r="K66" s="39">
        <v>-20</v>
      </c>
      <c r="L66" s="37">
        <f>'30-06'!$K66+('30-06'!$J66/90)</f>
        <v>-23.888888888888889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1796</v>
      </c>
      <c r="I67" s="44" t="s">
        <v>2084</v>
      </c>
      <c r="J67" s="35">
        <v>120</v>
      </c>
      <c r="K67" s="36">
        <v>260</v>
      </c>
      <c r="L67" s="37">
        <f>'30-06'!$K67+('30-06'!$J67/90)</f>
        <v>261.33333333333331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2085</v>
      </c>
      <c r="J68" s="38"/>
      <c r="K68" s="39">
        <v>-110</v>
      </c>
      <c r="L68" s="37">
        <f>'30-06'!$K68+('30-06'!$J68/90)</f>
        <v>-110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</v>
      </c>
      <c r="J69" s="35"/>
      <c r="K69" s="36">
        <v>500</v>
      </c>
      <c r="L69" s="37">
        <f>'30-06'!$K69+('30-06'!$J69/90)</f>
        <v>500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95</v>
      </c>
      <c r="J70" s="35"/>
      <c r="K70" s="36">
        <v>-500</v>
      </c>
      <c r="L70" s="37">
        <f>'30-06'!$K70+('30-06'!$J70/90)</f>
        <v>-500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850</v>
      </c>
      <c r="J71" s="8"/>
      <c r="K71" s="9">
        <v>3</v>
      </c>
      <c r="L71" s="10">
        <f>'30-06'!$K71+('30-06'!$J71/90)</f>
        <v>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-50</v>
      </c>
      <c r="K72" s="9">
        <v>39</v>
      </c>
      <c r="L72" s="10">
        <f>'30-06'!$K72+('30-06'!$J72/90)</f>
        <v>38.444444444444443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460</v>
      </c>
      <c r="K73" s="9"/>
      <c r="L73" s="10">
        <f>'30-06'!$K73+('30-06'!$J73/90)</f>
        <v>5.1111111111111107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953</v>
      </c>
      <c r="J74" s="8">
        <v>-900</v>
      </c>
      <c r="K74" s="9">
        <v>10</v>
      </c>
      <c r="L74" s="10">
        <f>'30-06'!$K74+('30-06'!$J74/90)</f>
        <v>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957</v>
      </c>
      <c r="J75" s="8">
        <v>765</v>
      </c>
      <c r="K75" s="9"/>
      <c r="L75" s="10">
        <f>'30-06'!$K75+('30-06'!$J75/90)</f>
        <v>8.5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360</v>
      </c>
      <c r="K76" s="9"/>
      <c r="L76" s="10">
        <f>'30-06'!$K76+('30-06'!$J76/90)</f>
        <v>4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57</v>
      </c>
      <c r="J77" s="8">
        <v>1400</v>
      </c>
      <c r="K77" s="9"/>
      <c r="L77" s="10">
        <f>'30-06'!$K77+('30-06'!$J77/90)</f>
        <v>15.555555555555555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648</v>
      </c>
      <c r="J78" s="8">
        <v>-1400</v>
      </c>
      <c r="K78" s="9"/>
      <c r="L78" s="10">
        <f>'30-06'!$K78+('30-06'!$J78/90)</f>
        <v>-15.555555555555555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821</v>
      </c>
      <c r="J79" s="8"/>
      <c r="K79" s="9">
        <v>100</v>
      </c>
      <c r="L79" s="10">
        <f>'30-06'!$K79+('30-06'!$J79/90)</f>
        <v>100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410</v>
      </c>
      <c r="K80" s="9"/>
      <c r="L80" s="10">
        <f>'30-06'!$K80+('30-06'!$J80/90)</f>
        <v>4.5555555555555554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40" t="s">
        <v>1021</v>
      </c>
      <c r="J81" s="8">
        <v>-210</v>
      </c>
      <c r="K81" s="9"/>
      <c r="L81" s="10">
        <f>'30-06'!$K81+('30-06'!$J81/90)</f>
        <v>-2.3333333333333335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783</v>
      </c>
      <c r="J82" s="8">
        <v>-100</v>
      </c>
      <c r="K82" s="9">
        <v>45</v>
      </c>
      <c r="L82" s="10">
        <f>'30-06'!$K82+('30-06'!$J82/90)</f>
        <v>43.888888888888886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1796</v>
      </c>
      <c r="I83" s="2"/>
      <c r="J83" s="8"/>
      <c r="K83" s="9">
        <v>70</v>
      </c>
      <c r="L83" s="10">
        <f>'30-06'!$K83+('30-06'!$J83/90)</f>
        <v>70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/>
      <c r="J84" s="8"/>
      <c r="K84" s="9">
        <v>-70</v>
      </c>
      <c r="L84" s="10">
        <f>'30-06'!$K84+('30-06'!$J84/90)</f>
        <v>-70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-90</v>
      </c>
      <c r="K85" s="9">
        <v>10</v>
      </c>
      <c r="L85" s="10">
        <f>'30-06'!$K85+('30-06'!$J85/90)</f>
        <v>9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320</v>
      </c>
      <c r="K86" s="9"/>
      <c r="L86" s="10">
        <f>'30-06'!$K86+('30-06'!$J86/90)</f>
        <v>3.5555555555555554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40" t="s">
        <v>57</v>
      </c>
      <c r="J87" s="8"/>
      <c r="K87" s="9">
        <v>270</v>
      </c>
      <c r="L87" s="10">
        <f>'30-06'!$K87+('30-06'!$J87/90)</f>
        <v>270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28</v>
      </c>
      <c r="I88" s="40" t="s">
        <v>2088</v>
      </c>
      <c r="J88" s="8"/>
      <c r="K88" s="9">
        <v>-270</v>
      </c>
      <c r="L88" s="10">
        <f>'30-06'!$K88+('30-06'!$J88/90)</f>
        <v>-270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160</v>
      </c>
      <c r="K89" s="9"/>
      <c r="L89" s="10">
        <f>'30-06'!$K89+('30-06'!$J89/90)</f>
        <v>1.7777777777777777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100</v>
      </c>
      <c r="K90" s="9">
        <v>5</v>
      </c>
      <c r="L90" s="10">
        <f>'30-06'!$K90+('30-06'!$J90/90)</f>
        <v>6.1111111111111107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-90</v>
      </c>
      <c r="K91" s="9">
        <v>-7</v>
      </c>
      <c r="L91" s="10">
        <f>'30-06'!$K91+('30-06'!$J91/90)</f>
        <v>-8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43" t="s">
        <v>28</v>
      </c>
      <c r="I92" s="40" t="s">
        <v>2086</v>
      </c>
      <c r="J92" s="8">
        <v>-100</v>
      </c>
      <c r="K92" s="9"/>
      <c r="L92" s="10">
        <f>'30-06'!$K92+('30-06'!$J92/90)</f>
        <v>-1.1111111111111112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50</v>
      </c>
      <c r="L93" s="10">
        <f>'30-06'!$K93+('30-06'!$J93/90)</f>
        <v>50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56</v>
      </c>
      <c r="J94" s="8">
        <v>520</v>
      </c>
      <c r="K94" s="9">
        <v>32</v>
      </c>
      <c r="L94" s="10">
        <f>'30-06'!$K94+('30-06'!$J94/90)</f>
        <v>37.777777777777779</v>
      </c>
      <c r="M94" s="3"/>
      <c r="N94" s="45" t="s">
        <v>118</v>
      </c>
      <c r="O94" s="9"/>
      <c r="P94" s="6">
        <v>2955</v>
      </c>
      <c r="Q94" s="9"/>
      <c r="R94" s="9"/>
      <c r="S94" s="17">
        <v>6095</v>
      </c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553</v>
      </c>
      <c r="J95" s="8">
        <v>-270</v>
      </c>
      <c r="K95" s="9">
        <v>50</v>
      </c>
      <c r="L95" s="10">
        <f>'30-06'!$K95+('30-06'!$J95/90)</f>
        <v>47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-200</v>
      </c>
      <c r="K96" s="9">
        <v>20</v>
      </c>
      <c r="L96" s="10">
        <f>'30-06'!$K96+('30-06'!$J96/90)</f>
        <v>17.777777777777779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350</v>
      </c>
      <c r="K97" s="9"/>
      <c r="L97" s="10">
        <f>'30-06'!$K97+('30-06'!$J97/90)</f>
        <v>3.8888888888888888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90</v>
      </c>
      <c r="J98" s="8"/>
      <c r="K98" s="9">
        <v>10</v>
      </c>
      <c r="L98" s="10">
        <f>'30-06'!$K98+('30-06'!$J98/90)</f>
        <v>10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/>
      <c r="J99" s="8">
        <v>300</v>
      </c>
      <c r="K99" s="9"/>
      <c r="L99" s="10">
        <f>'30-06'!$K99+('30-06'!$J99/90)</f>
        <v>3.3333333333333335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95</v>
      </c>
      <c r="J100" s="8">
        <v>-2000</v>
      </c>
      <c r="K100" s="9"/>
      <c r="L100" s="10">
        <f>'30-06'!$K100+('30-06'!$J100/90)</f>
        <v>-22.222222222222221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180</v>
      </c>
      <c r="K101" s="9"/>
      <c r="L101" s="10">
        <f>'30-06'!$K101+('30-06'!$J101/90)</f>
        <v>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5</v>
      </c>
      <c r="L102" s="10">
        <f>'30-06'!$K102+('30-06'!$J102/90)</f>
        <v>5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135</v>
      </c>
      <c r="K103" s="9"/>
      <c r="L103" s="10">
        <f>'30-06'!$K103+('30-06'!$J103/90)</f>
        <v>1.5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1796</v>
      </c>
      <c r="I104" s="2"/>
      <c r="J104" s="8">
        <v>100</v>
      </c>
      <c r="K104" s="9">
        <v>420</v>
      </c>
      <c r="L104" s="10">
        <f>'30-06'!$K104+('30-06'!$J104/90)</f>
        <v>421.11111111111109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300</v>
      </c>
      <c r="K105" s="9"/>
      <c r="L105" s="10">
        <f>'30-06'!$K105+('30-06'!$J105/90)</f>
        <v>3.3333333333333335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300</v>
      </c>
      <c r="L106" s="10">
        <f>'30-06'!$K106+('30-06'!$J106/90)</f>
        <v>300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45</v>
      </c>
      <c r="L107" s="10">
        <f>'30-06'!$K107+('30-06'!$J107/90)</f>
        <v>45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10</v>
      </c>
      <c r="L108" s="10">
        <f>'30-06'!$K108+('30-06'!$J108/90)</f>
        <v>10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60</v>
      </c>
      <c r="K109" s="9"/>
      <c r="L109" s="10">
        <f>'30-06'!$K109+('30-06'!$J109/90)</f>
        <v>0.66666666666666663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95</v>
      </c>
      <c r="J110" s="8"/>
      <c r="K110" s="9">
        <v>-40</v>
      </c>
      <c r="L110" s="10">
        <f>'30-06'!$K110+('30-06'!$J110/90)</f>
        <v>-40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160</v>
      </c>
      <c r="L111" s="10">
        <f>'30-06'!$K111+('30-06'!$J111/90)</f>
        <v>160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10</v>
      </c>
      <c r="L112" s="10">
        <f>'30-06'!$K112+('30-06'!$J112/90)</f>
        <v>10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360</v>
      </c>
      <c r="K113" s="9"/>
      <c r="L113" s="10">
        <f>'30-06'!$K113+('30-06'!$J113/90)</f>
        <v>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150</v>
      </c>
      <c r="K114" s="9"/>
      <c r="L114" s="10">
        <f>'30-06'!$K114+('30-06'!$J114/90)</f>
        <v>1.6666666666666667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'30-06'!$K115+('30-06'!$J115/90)</f>
        <v>1.1111111111111112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40" t="s">
        <v>980</v>
      </c>
      <c r="J116" s="8">
        <v>-180</v>
      </c>
      <c r="K116" s="9">
        <v>-120</v>
      </c>
      <c r="L116" s="10">
        <f>'30-06'!$K116+('30-06'!$J116/90)</f>
        <v>-122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100</v>
      </c>
      <c r="K117" s="9"/>
      <c r="L117" s="10">
        <f>'30-06'!$K117+('30-06'!$J117/90)</f>
        <v>1.1111111111111112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24</v>
      </c>
      <c r="L118" s="10">
        <f>'30-06'!$K118+('30-06'!$J118/90)</f>
        <v>24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75</v>
      </c>
      <c r="L119" s="10">
        <f>'30-06'!$K119+('30-06'!$J119/90)</f>
        <v>75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783</v>
      </c>
      <c r="J120" s="8">
        <v>750</v>
      </c>
      <c r="K120" s="9"/>
      <c r="L120" s="10">
        <f>'30-06'!$K120+('30-06'!$J120/90)</f>
        <v>8.3333333333333339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60</v>
      </c>
      <c r="K121" s="9">
        <v>5</v>
      </c>
      <c r="L121" s="10">
        <f>'30-06'!$K121+('30-06'!$J121/90)</f>
        <v>5.666666666666667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50</v>
      </c>
      <c r="K122" s="9">
        <v>5</v>
      </c>
      <c r="L122" s="10">
        <f>'30-06'!$K122+('30-06'!$J122/90)</f>
        <v>5.5555555555555554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790</v>
      </c>
      <c r="K123" s="9"/>
      <c r="L123" s="10">
        <f>'30-06'!$K123+('30-06'!$J123/90)</f>
        <v>8.7777777777777786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350</v>
      </c>
      <c r="K124" s="9"/>
      <c r="L124" s="10">
        <f>'30-06'!$K124+('30-06'!$J124/90)</f>
        <v>3.8888888888888888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270</v>
      </c>
      <c r="K125" s="9"/>
      <c r="L125" s="10">
        <f>'30-06'!$K125+('30-06'!$J125/90)</f>
        <v>3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2085</v>
      </c>
      <c r="J126" s="8">
        <v>-345</v>
      </c>
      <c r="K126" s="9"/>
      <c r="L126" s="10">
        <f>'30-06'!$K126+('30-06'!$J126/90)</f>
        <v>-3.8333333333333335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850</v>
      </c>
      <c r="J127" s="8"/>
      <c r="K127" s="9">
        <v>75</v>
      </c>
      <c r="L127" s="10">
        <f>'30-06'!$K127+('30-06'!$J127/90)</f>
        <v>75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450</v>
      </c>
      <c r="K128" s="9"/>
      <c r="L128" s="10">
        <f>'30-06'!$K128+('30-06'!$J128/90)</f>
        <v>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1180</v>
      </c>
      <c r="K129" s="9"/>
      <c r="L129" s="10">
        <f>'30-06'!$K129+('30-06'!$J129/90)</f>
        <v>13.111111111111111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20</v>
      </c>
      <c r="L130" s="10">
        <f>'30-06'!$K130+('30-06'!$J130/90)</f>
        <v>20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2"/>
      <c r="J131" s="8">
        <v>-270</v>
      </c>
      <c r="K131" s="9">
        <v>-730</v>
      </c>
      <c r="L131" s="10">
        <f>'30-06'!$K131+('30-06'!$J131/90)</f>
        <v>-733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1796</v>
      </c>
      <c r="I132" s="2"/>
      <c r="J132" s="8">
        <v>-200</v>
      </c>
      <c r="K132" s="9">
        <v>195</v>
      </c>
      <c r="L132" s="10">
        <f>'30-06'!$K132+('30-06'!$J132/90)</f>
        <v>192.77777777777777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40" t="s">
        <v>2087</v>
      </c>
      <c r="J133" s="8"/>
      <c r="K133" s="9">
        <v>-30</v>
      </c>
      <c r="L133" s="10">
        <f>'30-06'!$K133+('30-06'!$J133/90)</f>
        <v>-30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130</v>
      </c>
      <c r="K134" s="9">
        <v>15</v>
      </c>
      <c r="L134" s="10">
        <f>'30-06'!$K134+('30-06'!$J134/90)</f>
        <v>16.444444444444443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11</v>
      </c>
      <c r="L135" s="10">
        <f>'30-06'!$K135+('30-06'!$J135/90)</f>
        <v>11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-270</v>
      </c>
      <c r="K136" s="9">
        <v>40</v>
      </c>
      <c r="L136" s="10">
        <f>'30-06'!$K136+('30-06'!$J136/90)</f>
        <v>37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-500</v>
      </c>
      <c r="K137" s="9">
        <v>10</v>
      </c>
      <c r="L137" s="10">
        <f>'30-06'!$K137+('30-06'!$J137/90)</f>
        <v>4.4444444444444446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770</v>
      </c>
      <c r="K138" s="9"/>
      <c r="L138" s="10">
        <f>'30-06'!$K138+('30-06'!$J138/90)</f>
        <v>8.5555555555555554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-380</v>
      </c>
      <c r="K139" s="9">
        <v>20</v>
      </c>
      <c r="L139" s="10">
        <f>'30-06'!$K139+('30-06'!$J139/90)</f>
        <v>15.777777777777779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-360</v>
      </c>
      <c r="K140" s="9">
        <v>5</v>
      </c>
      <c r="L140" s="10">
        <f>'30-06'!$K140+('30-06'!$J140/90)</f>
        <v>1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180</v>
      </c>
      <c r="K141" s="9"/>
      <c r="L141" s="10">
        <f>'30-06'!$K141+('30-06'!$J141/90)</f>
        <v>2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>
        <v>20</v>
      </c>
      <c r="L142" s="10">
        <f>'30-06'!$K142+('30-06'!$J142/90)</f>
        <v>20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28</v>
      </c>
      <c r="I143" s="40" t="s">
        <v>43</v>
      </c>
      <c r="J143" s="8"/>
      <c r="K143" s="9">
        <v>-20</v>
      </c>
      <c r="L143" s="10">
        <f>'30-06'!$K143+('30-06'!$J143/90)</f>
        <v>-20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180</v>
      </c>
      <c r="K144" s="9"/>
      <c r="L144" s="10">
        <f>'30-06'!$K144+('30-06'!$J144/90)</f>
        <v>2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320</v>
      </c>
      <c r="K145" s="9"/>
      <c r="L145" s="10">
        <f>'30-06'!$K145+('30-06'!$J145/90)</f>
        <v>3.5555555555555554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40" t="s">
        <v>95</v>
      </c>
      <c r="J146" s="8">
        <v>-6000</v>
      </c>
      <c r="K146" s="9">
        <v>-2300</v>
      </c>
      <c r="L146" s="10">
        <f>'30-06'!$K146+('30-06'!$J146/90)</f>
        <v>-2366.6666666666665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40</v>
      </c>
      <c r="I147" s="40" t="s">
        <v>1717</v>
      </c>
      <c r="J147" s="8"/>
      <c r="K147" s="9">
        <v>-70</v>
      </c>
      <c r="L147" s="10">
        <f>'30-06'!$K147+('30-06'!$J147/90)</f>
        <v>-70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57</v>
      </c>
      <c r="J148" s="8"/>
      <c r="K148" s="9">
        <v>3750</v>
      </c>
      <c r="L148" s="10">
        <f>'30-06'!$K148+('30-06'!$J148/90)</f>
        <v>3750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28</v>
      </c>
      <c r="I149" s="2" t="s">
        <v>2224</v>
      </c>
      <c r="J149" s="8"/>
      <c r="K149" s="9">
        <v>-3750</v>
      </c>
      <c r="L149" s="10">
        <f>'30-06'!$K149+('30-06'!$J149/90)</f>
        <v>-3750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'30-06'!$K150+('30-06'!$J150/90)</f>
        <v>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0" xr:uid="{242F4F87-8E80-4C23-AF2F-39C2BA6CABE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21DE-0F52-45DB-BF25-9335D202D58C}">
  <sheetPr codeName="Sheet80">
    <pageSetUpPr fitToPage="1"/>
  </sheetPr>
  <dimension ref="A1:Z129"/>
  <sheetViews>
    <sheetView rightToLeft="1" topLeftCell="A117" workbookViewId="0">
      <selection activeCell="A130" sqref="A130:XFD104857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-610</v>
      </c>
      <c r="K1" s="3">
        <f t="shared" si="0"/>
        <v>1</v>
      </c>
      <c r="L1" s="3">
        <f t="shared" si="0"/>
        <v>-5.7777777777777573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40" t="s">
        <v>2094</v>
      </c>
      <c r="J3" s="8"/>
      <c r="K3" s="9">
        <v>-40</v>
      </c>
      <c r="L3" s="10">
        <f t="shared" ref="L3:L18" si="1">K3+(J3/90)</f>
        <v>-40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50</v>
      </c>
      <c r="K4" s="9"/>
      <c r="L4" s="10">
        <f t="shared" si="1"/>
        <v>0.55555555555555558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250</v>
      </c>
      <c r="K5" s="9"/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2090</v>
      </c>
      <c r="J6" s="8"/>
      <c r="K6" s="9">
        <v>-150</v>
      </c>
      <c r="L6" s="10">
        <f t="shared" si="1"/>
        <v>-150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1481</v>
      </c>
      <c r="J7" s="8">
        <v>300</v>
      </c>
      <c r="K7" s="9"/>
      <c r="L7" s="10">
        <f t="shared" si="1"/>
        <v>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1044</v>
      </c>
      <c r="J8" s="8">
        <v>-100</v>
      </c>
      <c r="K8" s="9">
        <v>60</v>
      </c>
      <c r="L8" s="10">
        <f t="shared" si="1"/>
        <v>58.888888888888886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2091</v>
      </c>
      <c r="J9" s="8">
        <v>-310</v>
      </c>
      <c r="K9" s="9">
        <v>80</v>
      </c>
      <c r="L9" s="10">
        <f t="shared" si="1"/>
        <v>76.555555555555557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37</v>
      </c>
      <c r="J10" s="8">
        <v>100</v>
      </c>
      <c r="K10" s="9"/>
      <c r="L10" s="10">
        <f t="shared" si="1"/>
        <v>1.1111111111111112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-100</v>
      </c>
      <c r="K11" s="9">
        <v>5</v>
      </c>
      <c r="L11" s="10">
        <f t="shared" si="1"/>
        <v>3.8888888888888888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-800</v>
      </c>
      <c r="K12" s="9">
        <v>46</v>
      </c>
      <c r="L12" s="10">
        <f t="shared" si="1"/>
        <v>37.111111111111114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2078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SUM('01-07'!$J$22:$J$129)</f>
        <v>9465</v>
      </c>
      <c r="K20" s="3">
        <f>SUM('01-07'!$K$22:$K$129)</f>
        <v>-136</v>
      </c>
      <c r="L20" s="3">
        <f>SUM('01-07'!$L$22:$L$129)</f>
        <v>-30.833333333334384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/>
      <c r="J22" s="8">
        <v>180</v>
      </c>
      <c r="K22" s="9"/>
      <c r="L22" s="10">
        <f>'01-07'!$K22+('01-07'!$J22/90)</f>
        <v>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13</v>
      </c>
      <c r="C23" s="14">
        <f t="shared" si="2"/>
        <v>65</v>
      </c>
      <c r="D23" s="15">
        <v>10</v>
      </c>
      <c r="E23" s="1"/>
      <c r="F23" s="16">
        <f t="shared" si="3"/>
        <v>0</v>
      </c>
      <c r="G23" s="7"/>
      <c r="H23" s="7" t="s">
        <v>6</v>
      </c>
      <c r="I23" s="2"/>
      <c r="J23" s="8"/>
      <c r="K23" s="9">
        <v>4</v>
      </c>
      <c r="L23" s="10">
        <f>'01-07'!$K23+('01-07'!$J23/90)</f>
        <v>4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11</v>
      </c>
      <c r="S23" s="16">
        <f t="shared" si="5"/>
        <v>110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81</v>
      </c>
      <c r="C24" s="14">
        <f t="shared" si="2"/>
        <v>810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/>
      <c r="J24" s="8">
        <v>-270</v>
      </c>
      <c r="K24" s="9">
        <v>10</v>
      </c>
      <c r="L24" s="10">
        <f>'01-07'!$K24+('01-07'!$J24/90)</f>
        <v>7</v>
      </c>
      <c r="M24" s="3"/>
      <c r="N24" s="13">
        <v>10</v>
      </c>
      <c r="O24" s="1">
        <f>22+50</f>
        <v>72</v>
      </c>
      <c r="P24" s="14">
        <f t="shared" si="4"/>
        <v>720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2" t="s">
        <v>2092</v>
      </c>
      <c r="J25" s="8"/>
      <c r="K25" s="9">
        <v>300</v>
      </c>
      <c r="L25" s="10">
        <f>'01-07'!$K25+('01-07'!$J25/90)</f>
        <v>300</v>
      </c>
      <c r="M25" s="3"/>
      <c r="N25" s="13">
        <v>20</v>
      </c>
      <c r="O25" s="1">
        <v>9</v>
      </c>
      <c r="P25" s="14">
        <f t="shared" si="4"/>
        <v>180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20</v>
      </c>
      <c r="F26" s="16">
        <f t="shared" si="3"/>
        <v>2000</v>
      </c>
      <c r="G26" s="7"/>
      <c r="H26" s="7" t="s">
        <v>40</v>
      </c>
      <c r="I26" s="2" t="s">
        <v>2090</v>
      </c>
      <c r="J26" s="8"/>
      <c r="K26" s="9">
        <v>-100</v>
      </c>
      <c r="L26" s="10">
        <f>'01-07'!$K26+('01-07'!$J26/90)</f>
        <v>-100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100</v>
      </c>
      <c r="S26" s="16">
        <f t="shared" si="5"/>
        <v>10000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2125</v>
      </c>
      <c r="G27" s="7"/>
      <c r="H27" s="7" t="s">
        <v>6</v>
      </c>
      <c r="I27" s="2"/>
      <c r="J27" s="8">
        <v>-500</v>
      </c>
      <c r="K27" s="9">
        <v>10</v>
      </c>
      <c r="L27" s="10">
        <f>'01-07'!$K27+('01-07'!$J27/90)</f>
        <v>4.4444444444444446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10590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1196</v>
      </c>
      <c r="D28" s="1"/>
      <c r="E28" s="1"/>
      <c r="F28" s="1"/>
      <c r="G28" s="1"/>
      <c r="H28" s="7" t="s">
        <v>6</v>
      </c>
      <c r="I28" s="2"/>
      <c r="J28" s="8"/>
      <c r="K28" s="9">
        <v>30</v>
      </c>
      <c r="L28" s="10">
        <f>'01-07'!$K28+('01-07'!$J28/90)</f>
        <v>30</v>
      </c>
      <c r="M28" s="3"/>
      <c r="N28" s="12" t="s">
        <v>11</v>
      </c>
      <c r="O28" s="12"/>
      <c r="P28" s="6">
        <f>SUM(P22:P27)</f>
        <v>1040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375</v>
      </c>
      <c r="G29" s="1"/>
      <c r="H29" s="7" t="s">
        <v>6</v>
      </c>
      <c r="I29" s="2" t="s">
        <v>2093</v>
      </c>
      <c r="J29" s="8"/>
      <c r="K29" s="9">
        <v>-110</v>
      </c>
      <c r="L29" s="10">
        <f>'01-07'!$K29+('01-07'!$J29/90)</f>
        <v>-110</v>
      </c>
      <c r="M29" s="3"/>
      <c r="N29" s="1"/>
      <c r="O29" s="1"/>
      <c r="P29" s="18"/>
      <c r="Q29" s="237" t="s">
        <v>21</v>
      </c>
      <c r="R29" s="238"/>
      <c r="S29" s="17">
        <f>SUM('01-07'!$J$22:$J$129)</f>
        <v>9465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-334</v>
      </c>
      <c r="D30" s="1"/>
      <c r="E30" s="1"/>
      <c r="F30" s="8"/>
      <c r="G30" s="1"/>
      <c r="H30" s="7" t="s">
        <v>6</v>
      </c>
      <c r="I30" s="2"/>
      <c r="J30" s="8"/>
      <c r="K30" s="9">
        <v>60</v>
      </c>
      <c r="L30" s="10">
        <f>'01-07'!$K30+('01-07'!$J30/90)</f>
        <v>60</v>
      </c>
      <c r="M30" s="3"/>
      <c r="N30" s="237" t="s">
        <v>23</v>
      </c>
      <c r="O30" s="238"/>
      <c r="P30" s="6">
        <f>SUM('01-07'!$K$22:$K$129)</f>
        <v>-136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320</v>
      </c>
      <c r="K31" s="9"/>
      <c r="L31" s="10">
        <f>'01-07'!$K31+('01-07'!$J31/90)</f>
        <v>3.5555555555555554</v>
      </c>
      <c r="M31" s="3"/>
      <c r="N31" s="1"/>
      <c r="O31" s="1"/>
      <c r="P31" s="18"/>
      <c r="Q31" s="12" t="s">
        <v>25</v>
      </c>
      <c r="R31" s="12"/>
      <c r="S31" s="17">
        <f>S27-S29-F27</f>
        <v>-1000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</v>
      </c>
      <c r="K32" s="9"/>
      <c r="L32" s="10">
        <f>'01-07'!$K32+('01-07'!$J32/90)</f>
        <v>1.1111111111111112</v>
      </c>
      <c r="M32" s="3"/>
      <c r="N32" s="12" t="s">
        <v>25</v>
      </c>
      <c r="O32" s="12"/>
      <c r="P32" s="6">
        <f>P28-P30-C28</f>
        <v>-20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164</v>
      </c>
      <c r="J33" s="8">
        <v>-270</v>
      </c>
      <c r="K33" s="9">
        <v>5</v>
      </c>
      <c r="L33" s="10">
        <f>'01-07'!$K33+('01-07'!$J33/90)</f>
        <v>2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64</v>
      </c>
      <c r="J34" s="8"/>
      <c r="K34" s="9">
        <v>150</v>
      </c>
      <c r="L34" s="10">
        <f>'01-07'!$K34+('01-07'!$J34/90)</f>
        <v>150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1022</v>
      </c>
      <c r="J35" s="8"/>
      <c r="K35" s="9">
        <v>120</v>
      </c>
      <c r="L35" s="10">
        <f>'01-07'!$K35+('01-07'!$J35/90)</f>
        <v>120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40</v>
      </c>
      <c r="L36" s="10">
        <f>'01-07'!$K36+('01-07'!$J36/90)</f>
        <v>40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412</v>
      </c>
      <c r="J37" s="8">
        <v>500</v>
      </c>
      <c r="K37" s="9"/>
      <c r="L37" s="10">
        <f>'01-07'!$K37+('01-07'!$J37/90)</f>
        <v>5.5555555555555554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5</v>
      </c>
      <c r="L38" s="10">
        <f>'01-07'!$K38+('01-07'!$J38/90)</f>
        <v>5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-40</v>
      </c>
      <c r="K39" s="9">
        <v>1</v>
      </c>
      <c r="L39" s="10">
        <f>'01-07'!$K39+('01-07'!$J39/90)</f>
        <v>0.55555555555555558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658</v>
      </c>
      <c r="J40" s="8">
        <v>-280</v>
      </c>
      <c r="K40" s="9">
        <v>4</v>
      </c>
      <c r="L40" s="10">
        <f>'01-07'!$K40+('01-07'!$J40/90)</f>
        <v>0.88888888888888884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50</v>
      </c>
      <c r="K41" s="9"/>
      <c r="L41" s="10">
        <f>'01-07'!$K41+('01-07'!$J41/90)</f>
        <v>0.55555555555555558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138</v>
      </c>
      <c r="J42" s="8">
        <v>800</v>
      </c>
      <c r="K42" s="9"/>
      <c r="L42" s="10">
        <f>'01-07'!$K42+('01-07'!$J42/90)</f>
        <v>8.8888888888888893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240</v>
      </c>
      <c r="L43" s="10">
        <f>'01-07'!$K43+('01-07'!$J43/90)</f>
        <v>240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2094</v>
      </c>
      <c r="J44" s="8"/>
      <c r="K44" s="9">
        <v>10</v>
      </c>
      <c r="L44" s="10">
        <f>'01-07'!$K44+('01-07'!$J44/90)</f>
        <v>10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-90</v>
      </c>
      <c r="K45" s="9">
        <v>25</v>
      </c>
      <c r="L45" s="10">
        <f>'01-07'!$K45+('01-07'!$J45/90)</f>
        <v>24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50</v>
      </c>
      <c r="K46" s="9">
        <v>5</v>
      </c>
      <c r="L46" s="10">
        <f>'01-07'!$K46+('01-07'!$J46/90)</f>
        <v>5.5555555555555554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-50</v>
      </c>
      <c r="K47" s="9">
        <v>25</v>
      </c>
      <c r="L47" s="10">
        <f>'01-07'!$K47+('01-07'!$J47/90)</f>
        <v>24.444444444444443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154</v>
      </c>
      <c r="J48" s="8">
        <v>100</v>
      </c>
      <c r="K48" s="9"/>
      <c r="L48" s="10">
        <f>'01-07'!$K48+('01-07'!$J48/90)</f>
        <v>1.1111111111111112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990</v>
      </c>
      <c r="K49" s="9"/>
      <c r="L49" s="10">
        <f>'01-07'!$K49+('01-07'!$J49/90)</f>
        <v>11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2095</v>
      </c>
      <c r="J50" s="8"/>
      <c r="K50" s="9">
        <v>140</v>
      </c>
      <c r="L50" s="10">
        <f>'01-07'!$K50+('01-07'!$J50/90)</f>
        <v>140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100</v>
      </c>
      <c r="K51" s="9">
        <v>20</v>
      </c>
      <c r="L51" s="10">
        <f>'01-07'!$K51+('01-07'!$J51/90)</f>
        <v>21.111111111111111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450</v>
      </c>
      <c r="K52" s="9"/>
      <c r="L52" s="10">
        <f>'01-07'!$K52+('01-07'!$J52/90)</f>
        <v>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350</v>
      </c>
      <c r="K53" s="9"/>
      <c r="L53" s="10">
        <f>'01-07'!$K53+('01-07'!$J53/90)</f>
        <v>3.8888888888888888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-90</v>
      </c>
      <c r="K54" s="9">
        <v>25</v>
      </c>
      <c r="L54" s="10">
        <f>'01-07'!$K54+('01-07'!$J54/90)</f>
        <v>24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-500</v>
      </c>
      <c r="K55" s="9">
        <v>10</v>
      </c>
      <c r="L55" s="10">
        <f>'01-07'!$K55+('01-07'!$J55/90)</f>
        <v>4.4444444444444446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220</v>
      </c>
      <c r="K56" s="9"/>
      <c r="L56" s="10">
        <f>'01-07'!$K56+('01-07'!$J56/90)</f>
        <v>2.4444444444444446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229</v>
      </c>
      <c r="J57" s="8">
        <v>-360</v>
      </c>
      <c r="K57" s="9"/>
      <c r="L57" s="10">
        <f>'01-07'!$K57+('01-07'!$J57/90)</f>
        <v>-4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135</v>
      </c>
      <c r="K58" s="9"/>
      <c r="L58" s="10">
        <f>'01-07'!$K58+('01-07'!$J58/90)</f>
        <v>1.5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100</v>
      </c>
      <c r="L59" s="10">
        <f>'01-07'!$K59+('01-07'!$J59/90)</f>
        <v>100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-150</v>
      </c>
      <c r="K60" s="9">
        <v>5</v>
      </c>
      <c r="L60" s="10">
        <f>'01-07'!$K60+('01-07'!$J60/90)</f>
        <v>3.333333333333333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-220</v>
      </c>
      <c r="K61" s="9">
        <v>65</v>
      </c>
      <c r="L61" s="10">
        <f>'01-07'!$K61+('01-07'!$J61/90)</f>
        <v>62.555555555555557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25</v>
      </c>
      <c r="L62" s="10">
        <f>'01-07'!$K62+('01-07'!$J62/90)</f>
        <v>25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-180</v>
      </c>
      <c r="K63" s="9">
        <v>10</v>
      </c>
      <c r="L63" s="10">
        <f>'01-07'!$K63+('01-07'!$J63/90)</f>
        <v>8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1530</v>
      </c>
      <c r="J64" s="8">
        <v>2900</v>
      </c>
      <c r="K64" s="9"/>
      <c r="L64" s="10">
        <f>'01-07'!$K64+('01-07'!$J64/90)</f>
        <v>32.222222222222221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50</v>
      </c>
      <c r="K65" s="36"/>
      <c r="L65" s="37">
        <f>'01-07'!$K65+('01-07'!$J65/90)</f>
        <v>0.55555555555555558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25</v>
      </c>
      <c r="L66" s="37">
        <f>'01-07'!$K66+('01-07'!$J66/90)</f>
        <v>25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60</v>
      </c>
      <c r="K67" s="36"/>
      <c r="L67" s="37">
        <f>'01-07'!$K67+('01-07'!$J67/90)</f>
        <v>0.66666666666666663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/>
      <c r="J68" s="38">
        <v>-270</v>
      </c>
      <c r="K68" s="39">
        <v>-10</v>
      </c>
      <c r="L68" s="37">
        <f>'01-07'!$K68+('01-07'!$J68/90)</f>
        <v>-13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-300</v>
      </c>
      <c r="K69" s="36">
        <v>20</v>
      </c>
      <c r="L69" s="37">
        <f>'01-07'!$K69+('01-07'!$J69/90)</f>
        <v>16.666666666666668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130</v>
      </c>
      <c r="K70" s="36"/>
      <c r="L70" s="37">
        <f>'01-07'!$K70+('01-07'!$J70/90)</f>
        <v>1.4444444444444444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50</v>
      </c>
      <c r="K71" s="9"/>
      <c r="L71" s="10">
        <f>'01-07'!$K71+('01-07'!$J71/90)</f>
        <v>0.55555555555555558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1796</v>
      </c>
      <c r="I72" s="40"/>
      <c r="J72" s="8"/>
      <c r="K72" s="9">
        <v>300</v>
      </c>
      <c r="L72" s="10">
        <f>'01-07'!$K72+('01-07'!$J72/90)</f>
        <v>300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-100</v>
      </c>
      <c r="K73" s="9">
        <v>10</v>
      </c>
      <c r="L73" s="10">
        <f>'01-07'!$K73+('01-07'!$J73/90)</f>
        <v>8.8888888888888893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12</v>
      </c>
      <c r="L74" s="10">
        <f>'01-07'!$K74+('01-07'!$J74/90)</f>
        <v>12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95</v>
      </c>
      <c r="J75" s="8"/>
      <c r="K75" s="9">
        <v>-12</v>
      </c>
      <c r="L75" s="10">
        <f>'01-07'!$K75+('01-07'!$J75/90)</f>
        <v>-12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40</v>
      </c>
      <c r="K76" s="9"/>
      <c r="L76" s="10">
        <f>'01-07'!$K76+('01-07'!$J76/90)</f>
        <v>0.44444444444444442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-90</v>
      </c>
      <c r="K77" s="9">
        <v>60</v>
      </c>
      <c r="L77" s="10">
        <f>'01-07'!$K77+('01-07'!$J77/90)</f>
        <v>59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100</v>
      </c>
      <c r="K78" s="9"/>
      <c r="L78" s="10">
        <f>'01-07'!$K78+('01-07'!$J78/90)</f>
        <v>1.1111111111111112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95</v>
      </c>
      <c r="J79" s="8"/>
      <c r="K79" s="9">
        <v>9</v>
      </c>
      <c r="L79" s="10">
        <f>'01-07'!$K79+('01-07'!$J79/90)</f>
        <v>9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95</v>
      </c>
      <c r="J80" s="8"/>
      <c r="K80" s="9">
        <v>-9</v>
      </c>
      <c r="L80" s="10">
        <f>'01-07'!$K80+('01-07'!$J80/90)</f>
        <v>-9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1796</v>
      </c>
      <c r="I81" s="40" t="s">
        <v>75</v>
      </c>
      <c r="J81" s="8">
        <v>200</v>
      </c>
      <c r="K81" s="9">
        <v>120</v>
      </c>
      <c r="L81" s="10">
        <f>'01-07'!$K81+('01-07'!$J81/90)</f>
        <v>122.22222222222223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-90</v>
      </c>
      <c r="K82" s="9">
        <v>175</v>
      </c>
      <c r="L82" s="10">
        <f>'01-07'!$K82+('01-07'!$J82/90)</f>
        <v>174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40" t="s">
        <v>57</v>
      </c>
      <c r="J83" s="8"/>
      <c r="K83" s="9">
        <v>70</v>
      </c>
      <c r="L83" s="10">
        <f>'01-07'!$K83+('01-07'!$J83/90)</f>
        <v>70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40" t="s">
        <v>95</v>
      </c>
      <c r="J84" s="8"/>
      <c r="K84" s="9">
        <v>-70</v>
      </c>
      <c r="L84" s="10">
        <f>'01-07'!$K84+('01-07'!$J84/90)</f>
        <v>-70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-450</v>
      </c>
      <c r="K85" s="9">
        <v>35</v>
      </c>
      <c r="L85" s="10">
        <f>'01-07'!$K85+('01-07'!$J85/90)</f>
        <v>30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-360</v>
      </c>
      <c r="K86" s="9">
        <v>25</v>
      </c>
      <c r="L86" s="10">
        <f>'01-07'!$K86+('01-07'!$J86/90)</f>
        <v>21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270</v>
      </c>
      <c r="K87" s="9"/>
      <c r="L87" s="10">
        <f>'01-07'!$K87+('01-07'!$J87/90)</f>
        <v>3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80</v>
      </c>
      <c r="K88" s="9"/>
      <c r="L88" s="10">
        <f>'01-07'!$K88+('01-07'!$J88/90)</f>
        <v>0.88888888888888884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115</v>
      </c>
      <c r="L89" s="10">
        <f>'01-07'!$K89+('01-07'!$J89/90)</f>
        <v>115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28</v>
      </c>
      <c r="I90" s="40" t="s">
        <v>437</v>
      </c>
      <c r="J90" s="8"/>
      <c r="K90" s="9">
        <v>-300</v>
      </c>
      <c r="L90" s="10">
        <f>'01-07'!$K90+('01-07'!$J90/90)</f>
        <v>-300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-180</v>
      </c>
      <c r="K91" s="9">
        <v>15</v>
      </c>
      <c r="L91" s="10">
        <f>'01-07'!$K91+('01-07'!$J91/90)</f>
        <v>13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130</v>
      </c>
      <c r="K92" s="9">
        <v>5</v>
      </c>
      <c r="L92" s="10">
        <f>'01-07'!$K92+('01-07'!$J92/90)</f>
        <v>6.4444444444444446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-130</v>
      </c>
      <c r="K93" s="9">
        <v>15</v>
      </c>
      <c r="L93" s="10">
        <f>'01-07'!$K93+('01-07'!$J93/90)</f>
        <v>13.555555555555555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2096</v>
      </c>
      <c r="J94" s="8">
        <v>-180</v>
      </c>
      <c r="K94" s="9">
        <v>20</v>
      </c>
      <c r="L94" s="10">
        <f>'01-07'!$K94+('01-07'!$J94/90)</f>
        <v>18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-50</v>
      </c>
      <c r="K95" s="9">
        <v>5</v>
      </c>
      <c r="L95" s="10">
        <f>'01-07'!$K95+('01-07'!$J95/90)</f>
        <v>4.4444444444444446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73</v>
      </c>
      <c r="J96" s="8">
        <v>300</v>
      </c>
      <c r="K96" s="9"/>
      <c r="L96" s="10">
        <f>'01-07'!$K96+('01-07'!$J96/90)</f>
        <v>3.3333333333333335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70</v>
      </c>
      <c r="K97" s="9"/>
      <c r="L97" s="10">
        <f>'01-07'!$K97+('01-07'!$J97/90)</f>
        <v>0.77777777777777779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100</v>
      </c>
      <c r="K98" s="9"/>
      <c r="L98" s="10">
        <f>'01-07'!$K98+('01-07'!$J98/90)</f>
        <v>1.1111111111111112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/>
      <c r="L99" s="10">
        <f>'01-07'!$K99+('01-07'!$J99/90)</f>
        <v>1.1111111111111112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130</v>
      </c>
      <c r="K100" s="9"/>
      <c r="L100" s="10">
        <f>'01-07'!$K100+('01-07'!$J100/90)</f>
        <v>1.4444444444444444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43" t="s">
        <v>28</v>
      </c>
      <c r="I101" s="40" t="s">
        <v>335</v>
      </c>
      <c r="J101" s="8">
        <v>-50</v>
      </c>
      <c r="K101" s="9"/>
      <c r="L101" s="10">
        <f>'01-07'!$K101+('01-07'!$J101/90)</f>
        <v>-0.55555555555555558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43" t="s">
        <v>40</v>
      </c>
      <c r="I102" s="40" t="s">
        <v>95</v>
      </c>
      <c r="J102" s="8"/>
      <c r="K102" s="9">
        <v>-2500</v>
      </c>
      <c r="L102" s="10">
        <f>'01-07'!$K102+('01-07'!$J102/90)</f>
        <v>-2500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40" t="s">
        <v>43</v>
      </c>
      <c r="J103" s="8"/>
      <c r="K103" s="9">
        <v>-20</v>
      </c>
      <c r="L103" s="10">
        <f>'01-07'!$K103+('01-07'!$J103/90)</f>
        <v>-20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70</v>
      </c>
      <c r="L104" s="10">
        <f>'01-07'!$K104+('01-07'!$J104/90)</f>
        <v>70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100</v>
      </c>
      <c r="K105" s="9">
        <v>55</v>
      </c>
      <c r="L105" s="10">
        <f>'01-07'!$K105+('01-07'!$J105/90)</f>
        <v>56.111111111111114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-300</v>
      </c>
      <c r="K106" s="9"/>
      <c r="L106" s="10">
        <f>'01-07'!$K106+('01-07'!$J106/90)</f>
        <v>-3.3333333333333335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360</v>
      </c>
      <c r="K107" s="9">
        <v>10</v>
      </c>
      <c r="L107" s="10">
        <f>'01-07'!$K107+('01-07'!$J107/90)</f>
        <v>14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180</v>
      </c>
      <c r="K108" s="9"/>
      <c r="L108" s="10">
        <f>'01-07'!$K108+('01-07'!$J108/90)</f>
        <v>2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-90</v>
      </c>
      <c r="K109" s="9">
        <v>10</v>
      </c>
      <c r="L109" s="10">
        <f>'01-07'!$K109+('01-07'!$J109/90)</f>
        <v>9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56</v>
      </c>
      <c r="J110" s="8">
        <v>150</v>
      </c>
      <c r="K110" s="9">
        <v>430</v>
      </c>
      <c r="L110" s="10">
        <f>'01-07'!$K110+('01-07'!$J110/90)</f>
        <v>431.66666666666669</v>
      </c>
      <c r="M110" s="3"/>
      <c r="N110" s="45" t="s">
        <v>118</v>
      </c>
      <c r="O110" s="9"/>
      <c r="P110" s="6">
        <v>1120</v>
      </c>
      <c r="Q110" s="9"/>
      <c r="R110" s="9"/>
      <c r="S110" s="17">
        <v>6630</v>
      </c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70</v>
      </c>
      <c r="L111" s="10">
        <f>'01-07'!$K111+('01-07'!$J111/90)</f>
        <v>70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130</v>
      </c>
      <c r="K112" s="9"/>
      <c r="L112" s="10">
        <f>'01-07'!$K112+('01-07'!$J112/90)</f>
        <v>1.4444444444444444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40" t="s">
        <v>626</v>
      </c>
      <c r="J113" s="8"/>
      <c r="K113" s="9">
        <v>-250</v>
      </c>
      <c r="L113" s="10">
        <f>'01-07'!$K113+('01-07'!$J113/90)</f>
        <v>-250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81</v>
      </c>
      <c r="J114" s="8">
        <v>200</v>
      </c>
      <c r="K114" s="9"/>
      <c r="L114" s="10">
        <f>'01-07'!$K114+('01-07'!$J114/90)</f>
        <v>2.2222222222222223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2097</v>
      </c>
      <c r="J115" s="8"/>
      <c r="K115" s="9">
        <v>25</v>
      </c>
      <c r="L115" s="10">
        <f>'01-07'!$K115+('01-07'!$J115/90)</f>
        <v>25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949</v>
      </c>
      <c r="J116" s="8">
        <v>100</v>
      </c>
      <c r="K116" s="9"/>
      <c r="L116" s="10">
        <f>'01-07'!$K116+('01-07'!$J116/90)</f>
        <v>1.1111111111111112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2098</v>
      </c>
      <c r="J117" s="8">
        <v>200</v>
      </c>
      <c r="K117" s="9"/>
      <c r="L117" s="10">
        <f>'01-07'!$K117+('01-07'!$J117/90)</f>
        <v>2.2222222222222223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553</v>
      </c>
      <c r="J118" s="8"/>
      <c r="K118" s="9">
        <v>30</v>
      </c>
      <c r="L118" s="10">
        <f>'01-07'!$K118+('01-07'!$J118/90)</f>
        <v>30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</v>
      </c>
      <c r="L119" s="10">
        <f>'01-07'!$K119+('01-07'!$J119/90)</f>
        <v>1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100</v>
      </c>
      <c r="K120" s="9">
        <v>15</v>
      </c>
      <c r="L120" s="10">
        <f>'01-07'!$K120+('01-07'!$J120/90)</f>
        <v>16.111111111111111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16</v>
      </c>
      <c r="J121" s="8"/>
      <c r="K121" s="9">
        <v>49</v>
      </c>
      <c r="L121" s="10">
        <f>'01-07'!$K121+('01-07'!$J121/90)</f>
        <v>49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418</v>
      </c>
      <c r="J122" s="8">
        <v>130</v>
      </c>
      <c r="K122" s="9"/>
      <c r="L122" s="10">
        <f>'01-07'!$K122+('01-07'!$J122/90)</f>
        <v>1.4444444444444444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73</v>
      </c>
      <c r="J123" s="8">
        <v>300</v>
      </c>
      <c r="K123" s="9"/>
      <c r="L123" s="10">
        <f>'01-07'!$K123+('01-07'!$J123/90)</f>
        <v>3.3333333333333335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43" t="s">
        <v>40</v>
      </c>
      <c r="I124" s="40" t="s">
        <v>605</v>
      </c>
      <c r="J124" s="8"/>
      <c r="K124" s="9">
        <v>-20</v>
      </c>
      <c r="L124" s="10">
        <f>'01-07'!$K124+('01-07'!$J124/90)</f>
        <v>-20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3100</v>
      </c>
      <c r="K125" s="9"/>
      <c r="L125" s="10">
        <f>'01-07'!$K125+('01-07'!$J125/90)</f>
        <v>34.444444444444443</v>
      </c>
      <c r="M125" s="3"/>
      <c r="N125" s="45" t="s">
        <v>118</v>
      </c>
      <c r="O125" s="9"/>
      <c r="P125" s="6">
        <v>1040</v>
      </c>
      <c r="Q125" s="9"/>
      <c r="R125" s="9"/>
      <c r="S125" s="17">
        <v>10590</v>
      </c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2099</v>
      </c>
      <c r="J126" s="8">
        <v>1000</v>
      </c>
      <c r="K126" s="9">
        <v>20</v>
      </c>
      <c r="L126" s="10">
        <f>'01-07'!$K126+('01-07'!$J126/90)</f>
        <v>31.111111111111111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'01-07'!$K127+('01-07'!$J127/90)</f>
        <v>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'01-07'!$K128+('01-07'!$J128/90)</f>
        <v>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'01-07'!$K129+('01-07'!$J129/90)</f>
        <v>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9" xr:uid="{CAE98693-21B5-4BA5-889A-DBFC836DC96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DCA2-38FC-4B0C-92DB-A0FA1897D22A}">
  <sheetPr codeName="Sheet81">
    <pageSetUpPr fitToPage="1"/>
  </sheetPr>
  <dimension ref="A1:Z175"/>
  <sheetViews>
    <sheetView rightToLeft="1" topLeftCell="A163" workbookViewId="0">
      <selection activeCell="S173" sqref="S17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400</v>
      </c>
      <c r="K1" s="3">
        <f t="shared" si="0"/>
        <v>306</v>
      </c>
      <c r="L1" s="3">
        <f t="shared" si="0"/>
        <v>310.44444444444446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647</v>
      </c>
      <c r="J3" s="8">
        <v>100</v>
      </c>
      <c r="K3" s="9">
        <v>75</v>
      </c>
      <c r="L3" s="10">
        <f t="shared" ref="L3:L18" si="1">K3+(J3/90)</f>
        <v>76.111111111111114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62</v>
      </c>
      <c r="J4" s="8"/>
      <c r="K4" s="9">
        <v>55</v>
      </c>
      <c r="L4" s="10">
        <f t="shared" si="1"/>
        <v>55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588</v>
      </c>
      <c r="J5" s="8"/>
      <c r="K5" s="9">
        <v>2</v>
      </c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783</v>
      </c>
      <c r="J6" s="8">
        <v>100</v>
      </c>
      <c r="K6" s="9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2101</v>
      </c>
      <c r="J7" s="8"/>
      <c r="K7" s="9">
        <v>100</v>
      </c>
      <c r="L7" s="10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-180</v>
      </c>
      <c r="K8" s="9">
        <v>5</v>
      </c>
      <c r="L8" s="10">
        <f t="shared" si="1"/>
        <v>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2</v>
      </c>
      <c r="L9" s="10">
        <f t="shared" si="1"/>
        <v>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402</v>
      </c>
      <c r="J10" s="8">
        <v>400</v>
      </c>
      <c r="K10" s="9"/>
      <c r="L10" s="10">
        <f t="shared" si="1"/>
        <v>4.4444444444444446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1226</v>
      </c>
      <c r="J11" s="8">
        <v>-130</v>
      </c>
      <c r="K11" s="9">
        <v>30</v>
      </c>
      <c r="L11" s="10">
        <f t="shared" si="1"/>
        <v>28.555555555555557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2102</v>
      </c>
      <c r="J12" s="8"/>
      <c r="K12" s="9">
        <v>7</v>
      </c>
      <c r="L12" s="10">
        <f t="shared" si="1"/>
        <v>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598</v>
      </c>
      <c r="J13" s="8">
        <v>200</v>
      </c>
      <c r="K13" s="9"/>
      <c r="L13" s="10">
        <f t="shared" si="1"/>
        <v>2.2222222222222223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1366</v>
      </c>
      <c r="J14" s="8">
        <v>-360</v>
      </c>
      <c r="K14" s="9">
        <v>20</v>
      </c>
      <c r="L14" s="10">
        <f t="shared" si="1"/>
        <v>16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214</v>
      </c>
      <c r="J15" s="8"/>
      <c r="K15" s="9">
        <v>30</v>
      </c>
      <c r="L15" s="10">
        <f t="shared" si="1"/>
        <v>30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40</v>
      </c>
      <c r="I16" s="2" t="s">
        <v>1246</v>
      </c>
      <c r="J16" s="8"/>
      <c r="K16" s="9">
        <v>-20</v>
      </c>
      <c r="L16" s="10">
        <f t="shared" si="1"/>
        <v>-20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56</v>
      </c>
      <c r="J17" s="8">
        <v>270</v>
      </c>
      <c r="K17" s="9"/>
      <c r="L17" s="10">
        <f t="shared" si="1"/>
        <v>3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2089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SUM('02-07'!$J$22:$J$175)</f>
        <v>-9030</v>
      </c>
      <c r="K20" s="3">
        <f>SUM('02-07'!$K$22:$K$175)</f>
        <v>-451</v>
      </c>
      <c r="L20" s="3">
        <f>SUM('02-07'!$L$22:$L$175)</f>
        <v>-551.33333333333428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/>
      <c r="J22" s="8"/>
      <c r="K22" s="9">
        <v>10</v>
      </c>
      <c r="L22" s="10">
        <f>'02-07'!$K22+('02-07'!$J22/90)</f>
        <v>10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9</v>
      </c>
      <c r="F23" s="16">
        <f t="shared" si="3"/>
        <v>90</v>
      </c>
      <c r="G23" s="7"/>
      <c r="H23" s="7" t="s">
        <v>6</v>
      </c>
      <c r="I23" s="2"/>
      <c r="J23" s="8">
        <v>-400</v>
      </c>
      <c r="K23" s="9"/>
      <c r="L23" s="10">
        <f>'02-07'!$K23+('02-07'!$J23/90)</f>
        <v>-4.4444444444444446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24</v>
      </c>
      <c r="S23" s="16">
        <f t="shared" si="5"/>
        <v>240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f>23+50</f>
        <v>73</v>
      </c>
      <c r="C24" s="14">
        <f t="shared" si="2"/>
        <v>730</v>
      </c>
      <c r="D24" s="15">
        <v>20</v>
      </c>
      <c r="E24" s="1">
        <v>15</v>
      </c>
      <c r="F24" s="16">
        <f t="shared" si="3"/>
        <v>300</v>
      </c>
      <c r="G24" s="7"/>
      <c r="H24" s="7" t="s">
        <v>28</v>
      </c>
      <c r="I24" s="2" t="s">
        <v>35</v>
      </c>
      <c r="J24" s="8">
        <v>-300</v>
      </c>
      <c r="K24" s="9"/>
      <c r="L24" s="10">
        <f>'02-07'!$K24+('02-07'!$J24/90)</f>
        <v>-3.3333333333333335</v>
      </c>
      <c r="M24" s="3"/>
      <c r="N24" s="13">
        <v>10</v>
      </c>
      <c r="O24" s="1">
        <f>50+35</f>
        <v>85</v>
      </c>
      <c r="P24" s="14">
        <f t="shared" si="4"/>
        <v>850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/>
      <c r="F25" s="16">
        <f t="shared" si="3"/>
        <v>0</v>
      </c>
      <c r="G25" s="7"/>
      <c r="H25" s="7" t="s">
        <v>1796</v>
      </c>
      <c r="I25" s="2" t="s">
        <v>64</v>
      </c>
      <c r="J25" s="8"/>
      <c r="K25" s="9">
        <v>200</v>
      </c>
      <c r="L25" s="10">
        <f>'02-07'!$K25+('02-07'!$J25/90)</f>
        <v>200</v>
      </c>
      <c r="M25" s="3"/>
      <c r="N25" s="13">
        <v>20</v>
      </c>
      <c r="O25" s="1">
        <v>2</v>
      </c>
      <c r="P25" s="14">
        <f t="shared" si="4"/>
        <v>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116</v>
      </c>
      <c r="F26" s="16">
        <f t="shared" si="3"/>
        <v>11600</v>
      </c>
      <c r="G26" s="7"/>
      <c r="H26" s="7" t="s">
        <v>6</v>
      </c>
      <c r="I26" s="2"/>
      <c r="J26" s="8">
        <v>-50</v>
      </c>
      <c r="K26" s="9">
        <v>75</v>
      </c>
      <c r="L26" s="10">
        <f>'02-07'!$K26+('02-07'!$J26/90)</f>
        <v>74.444444444444443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33</v>
      </c>
      <c r="S26" s="16">
        <f t="shared" si="5"/>
        <v>3300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11990</v>
      </c>
      <c r="G27" s="7"/>
      <c r="H27" s="7" t="s">
        <v>6</v>
      </c>
      <c r="I27" s="2"/>
      <c r="J27" s="8">
        <v>-150</v>
      </c>
      <c r="K27" s="9">
        <v>10</v>
      </c>
      <c r="L27" s="10">
        <f>'02-07'!$K27+('02-07'!$J27/90)</f>
        <v>8.3333333333333339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3560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1366</v>
      </c>
      <c r="D28" s="1"/>
      <c r="E28" s="1"/>
      <c r="F28" s="1"/>
      <c r="G28" s="1"/>
      <c r="H28" s="7" t="s">
        <v>6</v>
      </c>
      <c r="I28" s="40" t="s">
        <v>2103</v>
      </c>
      <c r="J28" s="8"/>
      <c r="K28" s="9">
        <v>9</v>
      </c>
      <c r="L28" s="10">
        <f>'02-07'!$K28+('02-07'!$J28/90)</f>
        <v>9</v>
      </c>
      <c r="M28" s="3"/>
      <c r="N28" s="12" t="s">
        <v>11</v>
      </c>
      <c r="O28" s="12"/>
      <c r="P28" s="6">
        <f>SUM(P22:P27)</f>
        <v>905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9865</v>
      </c>
      <c r="G29" s="1"/>
      <c r="H29" s="7" t="s">
        <v>6</v>
      </c>
      <c r="I29" s="2"/>
      <c r="J29" s="8">
        <v>170</v>
      </c>
      <c r="K29" s="9"/>
      <c r="L29" s="10">
        <f>'02-07'!$K29+('02-07'!$J29/90)</f>
        <v>1.8888888888888888</v>
      </c>
      <c r="M29" s="3"/>
      <c r="N29" s="1"/>
      <c r="O29" s="1"/>
      <c r="P29" s="18"/>
      <c r="Q29" s="237" t="s">
        <v>21</v>
      </c>
      <c r="R29" s="238"/>
      <c r="S29" s="17">
        <f>SUM('02-07'!$J$22:$J$175)</f>
        <v>-9030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170</v>
      </c>
      <c r="D30" s="1"/>
      <c r="E30" s="1"/>
      <c r="F30" s="8"/>
      <c r="G30" s="1"/>
      <c r="H30" s="7" t="s">
        <v>6</v>
      </c>
      <c r="I30" s="2"/>
      <c r="J30" s="8">
        <v>-100</v>
      </c>
      <c r="K30" s="9">
        <v>5</v>
      </c>
      <c r="L30" s="10">
        <f>'02-07'!$K30+('02-07'!$J30/90)</f>
        <v>3.8888888888888888</v>
      </c>
      <c r="M30" s="3"/>
      <c r="N30" s="237" t="s">
        <v>23</v>
      </c>
      <c r="O30" s="238"/>
      <c r="P30" s="6">
        <f>SUM('02-07'!$K$22:$K$175)</f>
        <v>-451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180</v>
      </c>
      <c r="K31" s="9"/>
      <c r="L31" s="10">
        <f>'02-07'!$K31+('02-07'!$J31/90)</f>
        <v>2</v>
      </c>
      <c r="M31" s="3"/>
      <c r="N31" s="1"/>
      <c r="O31" s="1"/>
      <c r="P31" s="18"/>
      <c r="Q31" s="12" t="s">
        <v>25</v>
      </c>
      <c r="R31" s="12"/>
      <c r="S31" s="17">
        <f>S27-S29-F27</f>
        <v>600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-350</v>
      </c>
      <c r="K32" s="9">
        <v>5</v>
      </c>
      <c r="L32" s="10">
        <f>'02-07'!$K32+('02-07'!$J32/90)</f>
        <v>1.1111111111111112</v>
      </c>
      <c r="M32" s="3"/>
      <c r="N32" s="12" t="s">
        <v>25</v>
      </c>
      <c r="O32" s="12"/>
      <c r="P32" s="6">
        <f>P28-P30-C28</f>
        <v>-10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958</v>
      </c>
      <c r="J33" s="8">
        <v>500</v>
      </c>
      <c r="K33" s="9">
        <v>30</v>
      </c>
      <c r="L33" s="10">
        <f>'02-07'!$K33+('02-07'!$J33/90)</f>
        <v>35.555555555555557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30</v>
      </c>
      <c r="K34" s="9"/>
      <c r="L34" s="10">
        <f>'02-07'!$K34+('02-07'!$J34/90)</f>
        <v>0.33333333333333331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-330</v>
      </c>
      <c r="K35" s="9">
        <v>5</v>
      </c>
      <c r="L35" s="10">
        <f>'02-07'!$K35+('02-07'!$J35/90)</f>
        <v>1.3333333333333335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95</v>
      </c>
      <c r="J36" s="8"/>
      <c r="K36" s="9">
        <v>95</v>
      </c>
      <c r="L36" s="10">
        <f>'02-07'!$K36+('02-07'!$J36/90)</f>
        <v>95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95</v>
      </c>
      <c r="J37" s="8"/>
      <c r="K37" s="9">
        <v>27</v>
      </c>
      <c r="L37" s="10">
        <f>'02-07'!$K37+('02-07'!$J37/90)</f>
        <v>27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95</v>
      </c>
      <c r="J38" s="8"/>
      <c r="K38" s="9">
        <v>-122</v>
      </c>
      <c r="L38" s="10">
        <f>'02-07'!$K38+('02-07'!$J38/90)</f>
        <v>-122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194</v>
      </c>
      <c r="J39" s="8"/>
      <c r="K39" s="9">
        <v>40</v>
      </c>
      <c r="L39" s="10">
        <f>'02-07'!$K39+('02-07'!$J39/90)</f>
        <v>40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1051</v>
      </c>
      <c r="J40" s="8"/>
      <c r="K40" s="9">
        <v>-105</v>
      </c>
      <c r="L40" s="10">
        <f>'02-07'!$K40+('02-07'!$J40/90)</f>
        <v>-105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-200</v>
      </c>
      <c r="K41" s="9">
        <v>30</v>
      </c>
      <c r="L41" s="10">
        <f>'02-07'!$K41+('02-07'!$J41/90)</f>
        <v>27.777777777777779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100</v>
      </c>
      <c r="K42" s="9"/>
      <c r="L42" s="10">
        <f>'02-07'!$K42+('02-07'!$J42/90)</f>
        <v>1.1111111111111112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2104</v>
      </c>
      <c r="J43" s="8"/>
      <c r="K43" s="9">
        <v>100</v>
      </c>
      <c r="L43" s="10">
        <f>'02-07'!$K43+('02-07'!$J43/90)</f>
        <v>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8"/>
      <c r="K44" s="9">
        <v>-100</v>
      </c>
      <c r="L44" s="10">
        <f>'02-07'!$K44+('02-07'!$J44/90)</f>
        <v>-100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270</v>
      </c>
      <c r="K45" s="9"/>
      <c r="L45" s="10">
        <f>'02-07'!$K45+('02-07'!$J45/90)</f>
        <v>3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60</v>
      </c>
      <c r="L46" s="10">
        <f>'02-07'!$K46+('02-07'!$J46/90)</f>
        <v>60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-200</v>
      </c>
      <c r="K47" s="9">
        <v>5</v>
      </c>
      <c r="L47" s="10">
        <f>'02-07'!$K47+('02-07'!$J47/90)</f>
        <v>2.7777777777777777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200</v>
      </c>
      <c r="K48" s="9"/>
      <c r="L48" s="10">
        <f>'02-07'!$K48+('02-07'!$J48/90)</f>
        <v>2.2222222222222223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917</v>
      </c>
      <c r="J49" s="8">
        <v>320</v>
      </c>
      <c r="K49" s="9"/>
      <c r="L49" s="10">
        <f>'02-07'!$K49+('02-07'!$J49/90)</f>
        <v>3.5555555555555554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12</v>
      </c>
      <c r="L50" s="10">
        <f>'02-07'!$K50+('02-07'!$J50/90)</f>
        <v>12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50</v>
      </c>
      <c r="K51" s="9">
        <v>1</v>
      </c>
      <c r="L51" s="10">
        <f>'02-07'!$K51+('02-07'!$J51/90)</f>
        <v>1.5555555555555556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70</v>
      </c>
      <c r="K52" s="9"/>
      <c r="L52" s="10">
        <f>'02-07'!$K52+('02-07'!$J52/90)</f>
        <v>0.77777777777777779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-70</v>
      </c>
      <c r="K53" s="9">
        <v>5</v>
      </c>
      <c r="L53" s="10">
        <f>'02-07'!$K53+('02-07'!$J53/90)</f>
        <v>4.2222222222222223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 t="s">
        <v>57</v>
      </c>
      <c r="J54" s="8">
        <v>300</v>
      </c>
      <c r="K54" s="9"/>
      <c r="L54" s="10">
        <f>'02-07'!$K54+('02-07'!$J54/90)</f>
        <v>3.3333333333333335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28</v>
      </c>
      <c r="I55" s="2" t="s">
        <v>437</v>
      </c>
      <c r="J55" s="8">
        <v>-300</v>
      </c>
      <c r="K55" s="9"/>
      <c r="L55" s="10">
        <f>'02-07'!$K55+('02-07'!$J55/90)</f>
        <v>-3.3333333333333335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2105</v>
      </c>
      <c r="J56" s="8"/>
      <c r="K56" s="9">
        <v>-85</v>
      </c>
      <c r="L56" s="10">
        <f>'02-07'!$K56+('02-07'!$J56/90)</f>
        <v>-85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60</v>
      </c>
      <c r="K57" s="9"/>
      <c r="L57" s="10">
        <f>'02-07'!$K57+('02-07'!$J57/90)</f>
        <v>0.66666666666666663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-150</v>
      </c>
      <c r="K58" s="9">
        <v>5</v>
      </c>
      <c r="L58" s="10">
        <f>'02-07'!$K58+('02-07'!$J58/90)</f>
        <v>3.333333333333333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8</v>
      </c>
      <c r="L59" s="10">
        <f>'02-07'!$K59+('02-07'!$J59/90)</f>
        <v>8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-300</v>
      </c>
      <c r="K60" s="9">
        <v>175</v>
      </c>
      <c r="L60" s="10">
        <f>'02-07'!$K60+('02-07'!$J60/90)</f>
        <v>171.66666666666666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1019</v>
      </c>
      <c r="J61" s="8">
        <v>100</v>
      </c>
      <c r="K61" s="9"/>
      <c r="L61" s="10">
        <f>'02-07'!$K61+('02-07'!$J61/90)</f>
        <v>1.1111111111111112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2106</v>
      </c>
      <c r="J62" s="8"/>
      <c r="K62" s="9">
        <v>-110</v>
      </c>
      <c r="L62" s="10">
        <f>'02-07'!$K62+('02-07'!$J62/90)</f>
        <v>-110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10</v>
      </c>
      <c r="L63" s="10">
        <f>'02-07'!$K63+('02-07'!$J63/90)</f>
        <v>10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275</v>
      </c>
      <c r="J64" s="8"/>
      <c r="K64" s="9">
        <v>70</v>
      </c>
      <c r="L64" s="10">
        <f>'02-07'!$K64+('02-07'!$J64/90)</f>
        <v>70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50</v>
      </c>
      <c r="K65" s="36">
        <v>5</v>
      </c>
      <c r="L65" s="37">
        <f>'02-07'!$K65+('02-07'!$J65/90)</f>
        <v>5.5555555555555554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2107</v>
      </c>
      <c r="J66" s="38">
        <v>-300</v>
      </c>
      <c r="K66" s="39">
        <v>30</v>
      </c>
      <c r="L66" s="37">
        <f>'02-07'!$K66+('02-07'!$J66/90)</f>
        <v>26.666666666666668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350</v>
      </c>
      <c r="K67" s="36"/>
      <c r="L67" s="37">
        <f>'02-07'!$K67+('02-07'!$J67/90)</f>
        <v>3.8888888888888888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2108</v>
      </c>
      <c r="J68" s="38"/>
      <c r="K68" s="39">
        <v>5</v>
      </c>
      <c r="L68" s="37">
        <f>'02-07'!$K68+('02-07'!$J68/90)</f>
        <v>5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15</v>
      </c>
      <c r="L69" s="37">
        <f>'02-07'!$K69+('02-07'!$J69/90)</f>
        <v>15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10</v>
      </c>
      <c r="L70" s="37">
        <f>'02-07'!$K70+('02-07'!$J70/90)</f>
        <v>10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30</v>
      </c>
      <c r="L71" s="10">
        <f>'02-07'!$K71+('02-07'!$J71/90)</f>
        <v>30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/>
      <c r="L72" s="10">
        <f>'02-07'!$K72+('02-07'!$J72/90)</f>
        <v>1.1111111111111112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44</v>
      </c>
      <c r="L73" s="10">
        <f>'02-07'!$K73+('02-07'!$J73/90)</f>
        <v>44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2109</v>
      </c>
      <c r="J74" s="8"/>
      <c r="K74" s="9">
        <v>150</v>
      </c>
      <c r="L74" s="10">
        <f>'02-07'!$K74+('02-07'!$J74/90)</f>
        <v>150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56</v>
      </c>
      <c r="J75" s="8">
        <v>380</v>
      </c>
      <c r="K75" s="9">
        <v>15</v>
      </c>
      <c r="L75" s="10">
        <f>'02-07'!$K75+('02-07'!$J75/90)</f>
        <v>19.222222222222221</v>
      </c>
      <c r="M75" s="3"/>
      <c r="N75" s="9" t="s">
        <v>118</v>
      </c>
      <c r="O75" s="9"/>
      <c r="P75" s="6">
        <v>2140</v>
      </c>
      <c r="Q75" s="9"/>
      <c r="R75" s="9"/>
      <c r="S75" s="17">
        <v>12020</v>
      </c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-560</v>
      </c>
      <c r="K76" s="9">
        <v>50</v>
      </c>
      <c r="L76" s="10">
        <f>'02-07'!$K76+('02-07'!$J76/90)</f>
        <v>43.777777777777779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-630</v>
      </c>
      <c r="K77" s="9">
        <v>10</v>
      </c>
      <c r="L77" s="10">
        <f>'02-07'!$K77+('02-07'!$J77/90)</f>
        <v>3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2110</v>
      </c>
      <c r="J78" s="8"/>
      <c r="K78" s="9">
        <v>20</v>
      </c>
      <c r="L78" s="10">
        <f>'02-07'!$K78+('02-07'!$J78/90)</f>
        <v>20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-200</v>
      </c>
      <c r="K79" s="9">
        <v>10</v>
      </c>
      <c r="L79" s="10">
        <f>'02-07'!$K79+('02-07'!$J79/90)</f>
        <v>7.7777777777777777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160</v>
      </c>
      <c r="K80" s="9"/>
      <c r="L80" s="10">
        <f>'02-07'!$K80+('02-07'!$J80/90)</f>
        <v>1.7777777777777777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12</v>
      </c>
      <c r="L81" s="10">
        <f>'02-07'!$K81+('02-07'!$J81/90)</f>
        <v>12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-720</v>
      </c>
      <c r="K82" s="9">
        <v>10</v>
      </c>
      <c r="L82" s="10">
        <f>'02-07'!$K82+('02-07'!$J82/90)</f>
        <v>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-200</v>
      </c>
      <c r="K83" s="9">
        <v>285</v>
      </c>
      <c r="L83" s="10">
        <f>'02-07'!$K83+('02-07'!$J83/90)</f>
        <v>282.77777777777777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18</v>
      </c>
      <c r="L84" s="10">
        <f>'02-07'!$K84+('02-07'!$J84/90)</f>
        <v>18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605</v>
      </c>
      <c r="J85" s="8"/>
      <c r="K85" s="9">
        <v>-20</v>
      </c>
      <c r="L85" s="10">
        <f>'02-07'!$K85+('02-07'!$J85/90)</f>
        <v>-20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180</v>
      </c>
      <c r="K86" s="9">
        <v>10</v>
      </c>
      <c r="L86" s="10">
        <f>'02-07'!$K86+('02-07'!$J86/90)</f>
        <v>12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250</v>
      </c>
      <c r="K87" s="9"/>
      <c r="L87" s="10">
        <f>'02-07'!$K87+('02-07'!$J87/90)</f>
        <v>2.7777777777777777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30</v>
      </c>
      <c r="J88" s="8">
        <v>250</v>
      </c>
      <c r="K88" s="9"/>
      <c r="L88" s="10">
        <f>'02-07'!$K88+('02-07'!$J88/90)</f>
        <v>2.7777777777777777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-720</v>
      </c>
      <c r="K89" s="9">
        <v>20</v>
      </c>
      <c r="L89" s="10">
        <f>'02-07'!$K89+('02-07'!$J89/90)</f>
        <v>12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28</v>
      </c>
      <c r="I90" s="2" t="s">
        <v>2111</v>
      </c>
      <c r="J90" s="8"/>
      <c r="K90" s="9">
        <v>-24</v>
      </c>
      <c r="L90" s="10">
        <f>'02-07'!$K90+('02-07'!$J90/90)</f>
        <v>-24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-130</v>
      </c>
      <c r="K91" s="9">
        <v>25</v>
      </c>
      <c r="L91" s="10">
        <f>'02-07'!$K91+('02-07'!$J91/90)</f>
        <v>23.555555555555557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-200</v>
      </c>
      <c r="K92" s="9">
        <v>10</v>
      </c>
      <c r="L92" s="10">
        <f>'02-07'!$K92+('02-07'!$J92/90)</f>
        <v>7.7777777777777777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159</v>
      </c>
      <c r="J93" s="8"/>
      <c r="K93" s="9">
        <v>12</v>
      </c>
      <c r="L93" s="10">
        <f>'02-07'!$K93+('02-07'!$J93/90)</f>
        <v>12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2112</v>
      </c>
      <c r="J94" s="8"/>
      <c r="K94" s="9">
        <v>-10</v>
      </c>
      <c r="L94" s="10">
        <f>'02-07'!$K94+('02-07'!$J94/90)</f>
        <v>-10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1796</v>
      </c>
      <c r="I95" s="2" t="s">
        <v>373</v>
      </c>
      <c r="J95" s="8"/>
      <c r="K95" s="9">
        <v>250</v>
      </c>
      <c r="L95" s="10">
        <f>'02-07'!$K95+('02-07'!$J95/90)</f>
        <v>250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-200</v>
      </c>
      <c r="K96" s="9">
        <v>15</v>
      </c>
      <c r="L96" s="10">
        <f>'02-07'!$K96+('02-07'!$J96/90)</f>
        <v>12.777777777777779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100</v>
      </c>
      <c r="K97" s="9">
        <v>25</v>
      </c>
      <c r="L97" s="10">
        <f>'02-07'!$K97+('02-07'!$J97/90)</f>
        <v>26.111111111111111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100</v>
      </c>
      <c r="K98" s="9">
        <v>20</v>
      </c>
      <c r="L98" s="10">
        <f>'02-07'!$K98+('02-07'!$J98/90)</f>
        <v>21.111111111111111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138</v>
      </c>
      <c r="J99" s="8">
        <v>-200</v>
      </c>
      <c r="K99" s="9">
        <v>10</v>
      </c>
      <c r="L99" s="10">
        <f>'02-07'!$K99+('02-07'!$J99/90)</f>
        <v>7.7777777777777777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957</v>
      </c>
      <c r="J100" s="8">
        <v>-110</v>
      </c>
      <c r="K100" s="9"/>
      <c r="L100" s="10">
        <f>'02-07'!$K100+('02-07'!$J100/90)</f>
        <v>-1.2222222222222223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132</v>
      </c>
      <c r="J101" s="8">
        <v>580</v>
      </c>
      <c r="K101" s="9"/>
      <c r="L101" s="10">
        <f>'02-07'!$K101+('02-07'!$J101/90)</f>
        <v>6.4444444444444446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190</v>
      </c>
      <c r="K102" s="9"/>
      <c r="L102" s="10">
        <f>'02-07'!$K102+('02-07'!$J102/90)</f>
        <v>2.1111111111111112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414</v>
      </c>
      <c r="J103" s="8">
        <v>400</v>
      </c>
      <c r="K103" s="9"/>
      <c r="L103" s="10">
        <f>'02-07'!$K103+('02-07'!$J103/90)</f>
        <v>4.4444444444444446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-700</v>
      </c>
      <c r="K104" s="9">
        <v>10</v>
      </c>
      <c r="L104" s="10">
        <f>'02-07'!$K104+('02-07'!$J104/90)</f>
        <v>2.2222222222222223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2080</v>
      </c>
      <c r="J105" s="8"/>
      <c r="K105" s="9">
        <v>-300</v>
      </c>
      <c r="L105" s="10">
        <f>'02-07'!$K105+('02-07'!$J105/90)</f>
        <v>-300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-200</v>
      </c>
      <c r="K106" s="9">
        <v>10</v>
      </c>
      <c r="L106" s="10">
        <f>'02-07'!$K106+('02-07'!$J106/90)</f>
        <v>7.7777777777777777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1640</v>
      </c>
      <c r="J107" s="8">
        <v>150</v>
      </c>
      <c r="K107" s="9">
        <v>5</v>
      </c>
      <c r="L107" s="10">
        <f>'02-07'!$K107+('02-07'!$J107/90)</f>
        <v>6.666666666666667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-180</v>
      </c>
      <c r="K108" s="9">
        <v>30</v>
      </c>
      <c r="L108" s="10">
        <f>'02-07'!$K108+('02-07'!$J108/90)</f>
        <v>28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6</v>
      </c>
      <c r="L109" s="10">
        <f>'02-07'!$K109+('02-07'!$J109/90)</f>
        <v>6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-90</v>
      </c>
      <c r="K110" s="9">
        <v>-1</v>
      </c>
      <c r="L110" s="10">
        <f>'02-07'!$K110+('02-07'!$J110/90)</f>
        <v>-2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100</v>
      </c>
      <c r="K111" s="9"/>
      <c r="L111" s="10">
        <f>'02-07'!$K111+('02-07'!$J111/90)</f>
        <v>1.1111111111111112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2114</v>
      </c>
      <c r="J112" s="8"/>
      <c r="K112" s="9">
        <v>2372</v>
      </c>
      <c r="L112" s="10">
        <f>'02-07'!$K112+('02-07'!$J112/90)</f>
        <v>2372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32</v>
      </c>
      <c r="L113" s="10">
        <f>'02-07'!$K113+('02-07'!$J113/90)</f>
        <v>32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2115</v>
      </c>
      <c r="J114" s="8">
        <v>-270</v>
      </c>
      <c r="K114" s="9"/>
      <c r="L114" s="10">
        <f>'02-07'!$K114+('02-07'!$J114/90)</f>
        <v>-3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10</v>
      </c>
      <c r="L115" s="10">
        <f>'02-07'!$K115+('02-07'!$J115/90)</f>
        <v>10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220</v>
      </c>
      <c r="K116" s="9"/>
      <c r="L116" s="10">
        <f>'02-07'!$K116+('02-07'!$J116/90)</f>
        <v>2.4444444444444446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620</v>
      </c>
      <c r="K117" s="9"/>
      <c r="L117" s="10">
        <f>'02-07'!$K117+('02-07'!$J117/90)</f>
        <v>6.8888888888888893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5</v>
      </c>
      <c r="L118" s="10">
        <f>'02-07'!$K118+('02-07'!$J118/90)</f>
        <v>5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10</v>
      </c>
      <c r="L119" s="10">
        <f>'02-07'!$K119+('02-07'!$J119/90)</f>
        <v>10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350</v>
      </c>
      <c r="K120" s="9"/>
      <c r="L120" s="10">
        <f>'02-07'!$K120+('02-07'!$J120/90)</f>
        <v>3.8888888888888888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43</v>
      </c>
      <c r="L121" s="10">
        <f>'02-07'!$K121+('02-07'!$J121/90)</f>
        <v>43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-360</v>
      </c>
      <c r="K122" s="9">
        <v>50</v>
      </c>
      <c r="L122" s="10">
        <f>'02-07'!$K122+('02-07'!$J122/90)</f>
        <v>46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1101</v>
      </c>
      <c r="J123" s="8"/>
      <c r="K123" s="9">
        <v>5</v>
      </c>
      <c r="L123" s="10">
        <f>'02-07'!$K123+('02-07'!$J123/90)</f>
        <v>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-200</v>
      </c>
      <c r="K124" s="9">
        <v>10</v>
      </c>
      <c r="L124" s="10">
        <f>'02-07'!$K124+('02-07'!$J124/90)</f>
        <v>7.7777777777777777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250</v>
      </c>
      <c r="K125" s="9"/>
      <c r="L125" s="10">
        <f>'02-07'!$K125+('02-07'!$J125/90)</f>
        <v>2.7777777777777777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5</v>
      </c>
      <c r="L126" s="10">
        <f>'02-07'!$K126+('02-07'!$J126/90)</f>
        <v>5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2117</v>
      </c>
      <c r="J127" s="8">
        <v>350</v>
      </c>
      <c r="K127" s="9"/>
      <c r="L127" s="10">
        <f>'02-07'!$K127+('02-07'!$J127/90)</f>
        <v>3.8888888888888888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2116</v>
      </c>
      <c r="J128" s="8"/>
      <c r="K128" s="9">
        <v>5</v>
      </c>
      <c r="L128" s="10">
        <f>'02-07'!$K128+('02-07'!$J128/90)</f>
        <v>5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2" t="s">
        <v>43</v>
      </c>
      <c r="J129" s="8"/>
      <c r="K129" s="9">
        <v>-20</v>
      </c>
      <c r="L129" s="10">
        <f>'02-07'!$K129+('02-07'!$J129/90)</f>
        <v>-20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76</v>
      </c>
      <c r="J130" s="8">
        <v>-720</v>
      </c>
      <c r="K130" s="9">
        <v>10</v>
      </c>
      <c r="L130" s="10">
        <f>'02-07'!$K130+('02-07'!$J130/90)</f>
        <v>2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180</v>
      </c>
      <c r="K131" s="9"/>
      <c r="L131" s="10">
        <f>'02-07'!$K131+('02-07'!$J131/90)</f>
        <v>2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1022</v>
      </c>
      <c r="J132" s="8"/>
      <c r="K132" s="9">
        <v>55</v>
      </c>
      <c r="L132" s="10">
        <f>'02-07'!$K132+('02-07'!$J132/90)</f>
        <v>55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2118</v>
      </c>
      <c r="J133" s="8">
        <v>-180</v>
      </c>
      <c r="K133" s="9"/>
      <c r="L133" s="10">
        <f>'02-07'!$K133+('02-07'!$J133/90)</f>
        <v>-2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2119</v>
      </c>
      <c r="J134" s="8">
        <v>500</v>
      </c>
      <c r="K134" s="9"/>
      <c r="L134" s="10">
        <f>'02-07'!$K134+('02-07'!$J134/90)</f>
        <v>5.5555555555555554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630</v>
      </c>
      <c r="K135" s="9"/>
      <c r="L135" s="10">
        <f>'02-07'!$K135+('02-07'!$J135/90)</f>
        <v>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-400</v>
      </c>
      <c r="K136" s="9">
        <v>10</v>
      </c>
      <c r="L136" s="10">
        <f>'02-07'!$K136+('02-07'!$J136/90)</f>
        <v>5.5555555555555554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100</v>
      </c>
      <c r="K137" s="9"/>
      <c r="L137" s="10">
        <f>'02-07'!$K137+('02-07'!$J137/90)</f>
        <v>1.1111111111111112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946</v>
      </c>
      <c r="J138" s="8">
        <v>250</v>
      </c>
      <c r="K138" s="9"/>
      <c r="L138" s="10">
        <f>'02-07'!$K138+('02-07'!$J138/90)</f>
        <v>2.7777777777777777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1796</v>
      </c>
      <c r="I139" s="2" t="s">
        <v>75</v>
      </c>
      <c r="J139" s="8"/>
      <c r="K139" s="9">
        <v>86</v>
      </c>
      <c r="L139" s="10">
        <f>'02-07'!$K139+('02-07'!$J139/90)</f>
        <v>86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128</v>
      </c>
      <c r="J140" s="8">
        <v>-50</v>
      </c>
      <c r="K140" s="9">
        <v>20</v>
      </c>
      <c r="L140" s="10">
        <f>'02-07'!$K140+('02-07'!$J140/90)</f>
        <v>19.444444444444443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 t="s">
        <v>229</v>
      </c>
      <c r="J141" s="8"/>
      <c r="K141" s="9">
        <v>-18</v>
      </c>
      <c r="L141" s="10">
        <f>'02-07'!$K141+('02-07'!$J141/90)</f>
        <v>-18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-135</v>
      </c>
      <c r="K142" s="9">
        <v>5</v>
      </c>
      <c r="L142" s="10">
        <f>'02-07'!$K142+('02-07'!$J142/90)</f>
        <v>3.5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164</v>
      </c>
      <c r="J143" s="8"/>
      <c r="K143" s="9">
        <v>40</v>
      </c>
      <c r="L143" s="10">
        <f>'02-07'!$K143+('02-07'!$J143/90)</f>
        <v>40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 t="s">
        <v>843</v>
      </c>
      <c r="J144" s="8"/>
      <c r="K144" s="9">
        <v>122</v>
      </c>
      <c r="L144" s="10">
        <f>'02-07'!$K144+('02-07'!$J144/90)</f>
        <v>122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2120</v>
      </c>
      <c r="J145" s="8"/>
      <c r="K145" s="9">
        <v>60</v>
      </c>
      <c r="L145" s="10">
        <f>'02-07'!$K145+('02-07'!$J145/90)</f>
        <v>60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2" t="s">
        <v>95</v>
      </c>
      <c r="J146" s="8"/>
      <c r="K146" s="9">
        <v>-60</v>
      </c>
      <c r="L146" s="10">
        <f>'02-07'!$K146+('02-07'!$J146/90)</f>
        <v>-60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-450</v>
      </c>
      <c r="K147" s="9">
        <v>5</v>
      </c>
      <c r="L147" s="10">
        <f>'02-07'!$K147+('02-07'!$J147/90)</f>
        <v>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 t="s">
        <v>16</v>
      </c>
      <c r="J148" s="8"/>
      <c r="K148" s="9">
        <v>-20</v>
      </c>
      <c r="L148" s="10">
        <f>'02-07'!$K148+('02-07'!$J148/90)</f>
        <v>-20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-50</v>
      </c>
      <c r="K149" s="9">
        <v>60</v>
      </c>
      <c r="L149" s="10">
        <f>'02-07'!$K149+('02-07'!$J149/90)</f>
        <v>59.444444444444443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-135</v>
      </c>
      <c r="K150" s="9">
        <v>5</v>
      </c>
      <c r="L150" s="10">
        <f>'02-07'!$K150+('02-07'!$J150/90)</f>
        <v>3.5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150</v>
      </c>
      <c r="K151" s="9"/>
      <c r="L151" s="10">
        <f>'02-07'!$K151+('02-07'!$J151/90)</f>
        <v>1.6666666666666667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 t="s">
        <v>229</v>
      </c>
      <c r="J152" s="8"/>
      <c r="K152" s="9">
        <v>-20</v>
      </c>
      <c r="L152" s="10">
        <f>'02-07'!$K152+('02-07'!$J152/90)</f>
        <v>-20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180</v>
      </c>
      <c r="K153" s="9"/>
      <c r="L153" s="10">
        <f>'02-07'!$K153+('02-07'!$J153/90)</f>
        <v>2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>
        <v>350</v>
      </c>
      <c r="K154" s="9"/>
      <c r="L154" s="10">
        <f>'02-07'!$K154+('02-07'!$J154/90)</f>
        <v>3.8888888888888888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-300</v>
      </c>
      <c r="K155" s="9">
        <v>5</v>
      </c>
      <c r="L155" s="10">
        <f>'02-07'!$K155+('02-07'!$J155/90)</f>
        <v>1.6666666666666665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>
        <v>-270</v>
      </c>
      <c r="K156" s="9">
        <v>10</v>
      </c>
      <c r="L156" s="10">
        <f>'02-07'!$K156+('02-07'!$J156/90)</f>
        <v>7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>
        <v>-100</v>
      </c>
      <c r="K157" s="9">
        <v>15</v>
      </c>
      <c r="L157" s="10">
        <f>'02-07'!$K157+('02-07'!$J157/90)</f>
        <v>13.888888888888889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 t="s">
        <v>412</v>
      </c>
      <c r="J158" s="8">
        <v>800</v>
      </c>
      <c r="K158" s="9"/>
      <c r="L158" s="10">
        <f>'02-07'!$K158+('02-07'!$J158/90)</f>
        <v>8.8888888888888893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 t="s">
        <v>513</v>
      </c>
      <c r="J159" s="8"/>
      <c r="K159" s="9">
        <v>10</v>
      </c>
      <c r="L159" s="10">
        <f>'02-07'!$K159+('02-07'!$J159/90)</f>
        <v>10</v>
      </c>
      <c r="M159" s="3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>
        <v>450</v>
      </c>
      <c r="K160" s="9"/>
      <c r="L160" s="10">
        <f>'02-07'!$K160+('02-07'!$J160/90)</f>
        <v>5</v>
      </c>
      <c r="M160" s="3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/>
      <c r="K161" s="9">
        <v>5</v>
      </c>
      <c r="L161" s="10">
        <f>'02-07'!$K161+('02-07'!$J161/90)</f>
        <v>5</v>
      </c>
      <c r="M161" s="3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 t="s">
        <v>2121</v>
      </c>
      <c r="J162" s="8"/>
      <c r="K162" s="9">
        <v>195</v>
      </c>
      <c r="L162" s="10">
        <f>'02-07'!$K162+('02-07'!$J162/90)</f>
        <v>195</v>
      </c>
      <c r="M162" s="3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/>
      <c r="K163" s="9">
        <v>10</v>
      </c>
      <c r="L163" s="10">
        <f>'02-07'!$K163+('02-07'!$J163/90)</f>
        <v>10</v>
      </c>
      <c r="M163" s="3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40</v>
      </c>
      <c r="I164" s="2" t="s">
        <v>257</v>
      </c>
      <c r="J164" s="8"/>
      <c r="K164" s="9">
        <v>-5</v>
      </c>
      <c r="L164" s="10">
        <f>'02-07'!$K164+('02-07'!$J164/90)</f>
        <v>-5</v>
      </c>
      <c r="M164" s="3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8">
        <v>-380</v>
      </c>
      <c r="K165" s="9">
        <v>5</v>
      </c>
      <c r="L165" s="10">
        <f>'02-07'!$K165+('02-07'!$J165/90)</f>
        <v>0.77777777777777768</v>
      </c>
      <c r="M165" s="3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40</v>
      </c>
      <c r="I166" s="2" t="s">
        <v>57</v>
      </c>
      <c r="J166" s="8"/>
      <c r="K166" s="9">
        <v>450</v>
      </c>
      <c r="L166" s="10">
        <f>'02-07'!$K166+('02-07'!$J166/90)</f>
        <v>450</v>
      </c>
      <c r="M166" s="3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28</v>
      </c>
      <c r="I167" s="2" t="s">
        <v>2122</v>
      </c>
      <c r="J167" s="8"/>
      <c r="K167" s="9">
        <v>-450</v>
      </c>
      <c r="L167" s="10">
        <f>'02-07'!$K167+('02-07'!$J167/90)</f>
        <v>-450</v>
      </c>
      <c r="M167" s="3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/>
      <c r="K168" s="9">
        <v>10</v>
      </c>
      <c r="L168" s="10">
        <f>'02-07'!$K168+('02-07'!$J168/90)</f>
        <v>10</v>
      </c>
      <c r="M168" s="3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40</v>
      </c>
      <c r="I169" s="2" t="s">
        <v>95</v>
      </c>
      <c r="J169" s="8">
        <v>-7000</v>
      </c>
      <c r="K169" s="9">
        <v>-2500</v>
      </c>
      <c r="L169" s="10">
        <f>'02-07'!$K169+('02-07'!$J169/90)</f>
        <v>-2577.7777777777778</v>
      </c>
      <c r="M169" s="3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>
        <v>-100</v>
      </c>
      <c r="K170" s="9">
        <v>5</v>
      </c>
      <c r="L170" s="10">
        <f>'02-07'!$K170+('02-07'!$J170/90)</f>
        <v>3.8888888888888888</v>
      </c>
      <c r="M170" s="3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40</v>
      </c>
      <c r="I171" s="2" t="s">
        <v>1771</v>
      </c>
      <c r="J171" s="8"/>
      <c r="K171" s="9">
        <v>-2372</v>
      </c>
      <c r="L171" s="10">
        <f>'02-07'!$K171+('02-07'!$J171/90)</f>
        <v>-2372</v>
      </c>
      <c r="M171" s="3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6</v>
      </c>
      <c r="I172" s="2" t="s">
        <v>56</v>
      </c>
      <c r="J172" s="8">
        <v>-160</v>
      </c>
      <c r="K172" s="9">
        <v>-33</v>
      </c>
      <c r="L172" s="10">
        <f>'02-07'!$K172+('02-07'!$J172/90)</f>
        <v>-34.777777777777779</v>
      </c>
      <c r="M172" s="3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2" t="s">
        <v>953</v>
      </c>
      <c r="J173" s="8">
        <v>-900</v>
      </c>
      <c r="K173" s="9">
        <v>10</v>
      </c>
      <c r="L173" s="10">
        <f>'02-07'!$K173+('02-07'!$J173/90)</f>
        <v>0</v>
      </c>
      <c r="M173" s="3"/>
      <c r="N173" s="9" t="s">
        <v>118</v>
      </c>
      <c r="O173" s="9"/>
      <c r="P173" s="6">
        <v>905</v>
      </c>
      <c r="Q173" s="9"/>
      <c r="R173" s="9"/>
      <c r="S173" s="17">
        <v>3560</v>
      </c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7" t="s">
        <v>6</v>
      </c>
      <c r="I174" s="2"/>
      <c r="J174" s="8">
        <v>300</v>
      </c>
      <c r="K174" s="9"/>
      <c r="L174" s="10">
        <f>'02-07'!$K174+('02-07'!$J174/90)</f>
        <v>3.3333333333333335</v>
      </c>
      <c r="M174" s="3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7" t="s">
        <v>6</v>
      </c>
      <c r="I175" s="2"/>
      <c r="J175" s="8"/>
      <c r="K175" s="9"/>
      <c r="L175" s="10">
        <f>'02-07'!$K175+('02-07'!$J175/90)</f>
        <v>0</v>
      </c>
      <c r="M175" s="3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disablePrompts="1" count="1">
    <dataValidation type="list" allowBlank="1" showInputMessage="1" showErrorMessage="1" sqref="H3:H18 H22:H175" xr:uid="{4DE76CCF-9B2F-4CC4-899D-91383776E66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FB10-D1FD-436F-87AF-C7FA9B4583F1}">
  <sheetPr codeName="Sheet82">
    <pageSetUpPr fitToPage="1"/>
  </sheetPr>
  <dimension ref="A1:Z154"/>
  <sheetViews>
    <sheetView rightToLeft="1" topLeftCell="A142" workbookViewId="0">
      <selection activeCell="A154" sqref="A15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325</v>
      </c>
      <c r="K1" s="3">
        <f t="shared" si="0"/>
        <v>80</v>
      </c>
      <c r="L1" s="3">
        <f t="shared" si="0"/>
        <v>83.611111111111114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60</v>
      </c>
      <c r="L3" s="10">
        <f t="shared" ref="L3:L18" si="1">K3+(J3/90)</f>
        <v>60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325</v>
      </c>
      <c r="K4" s="9"/>
      <c r="L4" s="10">
        <f t="shared" si="1"/>
        <v>3.6111111111111112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20</v>
      </c>
      <c r="L5" s="10">
        <f t="shared" si="1"/>
        <v>20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2100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SUM('03-07'!$J$22:$J$154)</f>
        <v>4905</v>
      </c>
      <c r="K20" s="3">
        <f>SUM('03-07'!$K$22:$K$154)</f>
        <v>-94</v>
      </c>
      <c r="L20" s="3">
        <f>SUM('03-07'!$L$22:$L$154)</f>
        <v>-39.500000000000156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/>
      <c r="J22" s="8">
        <v>600</v>
      </c>
      <c r="K22" s="9"/>
      <c r="L22" s="10">
        <f>'03-07'!$K22+('03-07'!$J22/90)</f>
        <v>6.666666666666667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24</v>
      </c>
      <c r="F23" s="16">
        <f t="shared" si="3"/>
        <v>240</v>
      </c>
      <c r="G23" s="7"/>
      <c r="H23" s="7" t="s">
        <v>40</v>
      </c>
      <c r="I23" s="2" t="s">
        <v>57</v>
      </c>
      <c r="J23" s="8">
        <v>2000</v>
      </c>
      <c r="K23" s="9"/>
      <c r="L23" s="10">
        <f>'03-07'!$K23+('03-07'!$J23/90)</f>
        <v>22.222222222222221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28</v>
      </c>
      <c r="S23" s="16">
        <f t="shared" si="5"/>
        <v>280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f>50+42</f>
        <v>92</v>
      </c>
      <c r="C24" s="14">
        <f t="shared" si="2"/>
        <v>920</v>
      </c>
      <c r="D24" s="15">
        <v>20</v>
      </c>
      <c r="E24" s="1">
        <v>2</v>
      </c>
      <c r="F24" s="16">
        <f t="shared" si="3"/>
        <v>40</v>
      </c>
      <c r="G24" s="7"/>
      <c r="H24" s="7" t="s">
        <v>28</v>
      </c>
      <c r="I24" s="2" t="s">
        <v>2124</v>
      </c>
      <c r="J24" s="8">
        <v>-2000</v>
      </c>
      <c r="K24" s="9"/>
      <c r="L24" s="10">
        <f>'03-07'!$K24+('03-07'!$J24/90)</f>
        <v>-22.222222222222221</v>
      </c>
      <c r="M24" s="3"/>
      <c r="N24" s="13">
        <v>10</v>
      </c>
      <c r="O24" s="1">
        <f>50+14</f>
        <v>64</v>
      </c>
      <c r="P24" s="14">
        <f t="shared" si="4"/>
        <v>640</v>
      </c>
      <c r="Q24" s="15">
        <v>20</v>
      </c>
      <c r="R24" s="1">
        <v>17</v>
      </c>
      <c r="S24" s="16">
        <f t="shared" si="5"/>
        <v>340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57</v>
      </c>
      <c r="J25" s="8"/>
      <c r="K25" s="9">
        <v>1</v>
      </c>
      <c r="L25" s="10">
        <f>'03-07'!$K25+('03-07'!$J25/90)</f>
        <v>1</v>
      </c>
      <c r="M25" s="3"/>
      <c r="N25" s="13">
        <v>20</v>
      </c>
      <c r="O25" s="1">
        <v>2</v>
      </c>
      <c r="P25" s="14">
        <f t="shared" si="4"/>
        <v>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30</v>
      </c>
      <c r="F26" s="16">
        <f t="shared" si="3"/>
        <v>3000</v>
      </c>
      <c r="G26" s="7"/>
      <c r="H26" s="7" t="s">
        <v>6</v>
      </c>
      <c r="I26" s="2"/>
      <c r="J26" s="8"/>
      <c r="K26" s="9">
        <v>50</v>
      </c>
      <c r="L26" s="10">
        <f>'03-07'!$K26+('03-07'!$J26/90)</f>
        <v>50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77</v>
      </c>
      <c r="S26" s="16">
        <f t="shared" si="5"/>
        <v>7700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3285</v>
      </c>
      <c r="G27" s="7"/>
      <c r="H27" s="7" t="s">
        <v>28</v>
      </c>
      <c r="I27" s="2" t="s">
        <v>437</v>
      </c>
      <c r="J27" s="8">
        <v>-300</v>
      </c>
      <c r="K27" s="9"/>
      <c r="L27" s="10">
        <f>'03-07'!$K27+('03-07'!$J27/90)</f>
        <v>-3.3333333333333335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8320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995</v>
      </c>
      <c r="D28" s="1"/>
      <c r="E28" s="1"/>
      <c r="F28" s="1"/>
      <c r="G28" s="1"/>
      <c r="H28" s="7" t="s">
        <v>6</v>
      </c>
      <c r="I28" s="2" t="s">
        <v>95</v>
      </c>
      <c r="J28" s="8"/>
      <c r="K28" s="9">
        <v>897</v>
      </c>
      <c r="L28" s="10">
        <f>'03-07'!$K28+('03-07'!$J28/90)</f>
        <v>897</v>
      </c>
      <c r="M28" s="3"/>
      <c r="N28" s="12" t="s">
        <v>11</v>
      </c>
      <c r="O28" s="12"/>
      <c r="P28" s="6">
        <f>SUM(P22:P27)</f>
        <v>881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-8705</v>
      </c>
      <c r="G29" s="1"/>
      <c r="H29" s="7" t="s">
        <v>40</v>
      </c>
      <c r="I29" s="2" t="s">
        <v>95</v>
      </c>
      <c r="J29" s="8"/>
      <c r="K29" s="9">
        <v>-897</v>
      </c>
      <c r="L29" s="10">
        <f>'03-07'!$K29+('03-07'!$J29/90)</f>
        <v>-897</v>
      </c>
      <c r="M29" s="3"/>
      <c r="N29" s="1"/>
      <c r="O29" s="1"/>
      <c r="P29" s="18"/>
      <c r="Q29" s="237" t="s">
        <v>21</v>
      </c>
      <c r="R29" s="238"/>
      <c r="S29" s="17">
        <f>SUM('03-07'!$J$22:$J$154)</f>
        <v>4905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-371</v>
      </c>
      <c r="D30" s="1"/>
      <c r="E30" s="1"/>
      <c r="F30" s="8"/>
      <c r="G30" s="1"/>
      <c r="H30" s="7" t="s">
        <v>6</v>
      </c>
      <c r="I30" s="2"/>
      <c r="J30" s="8">
        <v>180</v>
      </c>
      <c r="K30" s="9"/>
      <c r="L30" s="10">
        <f>'03-07'!$K30+('03-07'!$J30/90)</f>
        <v>2</v>
      </c>
      <c r="M30" s="3"/>
      <c r="N30" s="237" t="s">
        <v>23</v>
      </c>
      <c r="O30" s="238"/>
      <c r="P30" s="6">
        <f>SUM('03-07'!$K$22:$K$154)</f>
        <v>-94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150</v>
      </c>
      <c r="K31" s="9"/>
      <c r="L31" s="10">
        <f>'03-07'!$K31+('03-07'!$J31/90)</f>
        <v>1.6666666666666667</v>
      </c>
      <c r="M31" s="3"/>
      <c r="N31" s="1"/>
      <c r="O31" s="1"/>
      <c r="P31" s="18"/>
      <c r="Q31" s="12" t="s">
        <v>25</v>
      </c>
      <c r="R31" s="12"/>
      <c r="S31" s="17">
        <f>S27-S29-F27</f>
        <v>130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25</v>
      </c>
      <c r="K32" s="9"/>
      <c r="L32" s="10">
        <f>'03-07'!$K32+('03-07'!$J32/90)</f>
        <v>0.27777777777777779</v>
      </c>
      <c r="M32" s="3"/>
      <c r="N32" s="12" t="s">
        <v>25</v>
      </c>
      <c r="O32" s="12"/>
      <c r="P32" s="6">
        <f>P28-P30-C28</f>
        <v>-20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9" t="s">
        <v>834</v>
      </c>
      <c r="H33" s="7" t="s">
        <v>6</v>
      </c>
      <c r="I33" s="2" t="s">
        <v>2125</v>
      </c>
      <c r="J33" s="8"/>
      <c r="K33" s="9">
        <v>24</v>
      </c>
      <c r="L33" s="10">
        <f>'03-07'!$K33+('03-07'!$J33/90)</f>
        <v>24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9" t="s">
        <v>834</v>
      </c>
      <c r="H34" s="7" t="s">
        <v>6</v>
      </c>
      <c r="I34" s="2"/>
      <c r="J34" s="8">
        <v>900</v>
      </c>
      <c r="K34" s="9"/>
      <c r="L34" s="10">
        <f>'03-07'!$K34+('03-07'!$J34/90)</f>
        <v>10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9" t="s">
        <v>834</v>
      </c>
      <c r="H35" s="7" t="s">
        <v>6</v>
      </c>
      <c r="I35" s="2" t="s">
        <v>553</v>
      </c>
      <c r="J35" s="8">
        <v>90</v>
      </c>
      <c r="K35" s="9">
        <v>10</v>
      </c>
      <c r="L35" s="10">
        <f>'03-07'!$K35+('03-07'!$J35/90)</f>
        <v>11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9" t="s">
        <v>834</v>
      </c>
      <c r="H36" s="7" t="s">
        <v>6</v>
      </c>
      <c r="I36" s="2" t="s">
        <v>2126</v>
      </c>
      <c r="J36" s="8"/>
      <c r="K36" s="9">
        <v>100</v>
      </c>
      <c r="L36" s="10">
        <f>'03-07'!$K36+('03-07'!$J36/90)</f>
        <v>100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9" t="s">
        <v>834</v>
      </c>
      <c r="H37" s="7" t="s">
        <v>6</v>
      </c>
      <c r="I37" s="2" t="s">
        <v>696</v>
      </c>
      <c r="J37" s="8"/>
      <c r="K37" s="9">
        <v>10</v>
      </c>
      <c r="L37" s="10">
        <f>'03-07'!$K37+('03-07'!$J37/90)</f>
        <v>10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9" t="s">
        <v>834</v>
      </c>
      <c r="H38" s="7" t="s">
        <v>1796</v>
      </c>
      <c r="I38" s="2" t="s">
        <v>597</v>
      </c>
      <c r="J38" s="8">
        <v>600</v>
      </c>
      <c r="K38" s="9">
        <v>25</v>
      </c>
      <c r="L38" s="10">
        <f>'03-07'!$K38+('03-07'!$J38/90)</f>
        <v>31.666666666666668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9" t="s">
        <v>834</v>
      </c>
      <c r="H39" s="7" t="s">
        <v>1796</v>
      </c>
      <c r="I39" s="2" t="s">
        <v>64</v>
      </c>
      <c r="J39" s="8"/>
      <c r="K39" s="9">
        <v>220</v>
      </c>
      <c r="L39" s="10">
        <f>'03-07'!$K39+('03-07'!$J39/90)</f>
        <v>220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9" t="s">
        <v>834</v>
      </c>
      <c r="H40" s="7" t="s">
        <v>6</v>
      </c>
      <c r="I40" s="2" t="s">
        <v>2127</v>
      </c>
      <c r="J40" s="8"/>
      <c r="K40" s="9">
        <v>10</v>
      </c>
      <c r="L40" s="10">
        <f>'03-07'!$K40+('03-07'!$J40/90)</f>
        <v>10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9" t="s">
        <v>834</v>
      </c>
      <c r="H41" s="7" t="s">
        <v>6</v>
      </c>
      <c r="I41" s="2"/>
      <c r="J41" s="8">
        <v>550</v>
      </c>
      <c r="K41" s="9"/>
      <c r="L41" s="10">
        <f>'03-07'!$K41+('03-07'!$J41/90)</f>
        <v>6.1111111111111107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9" t="s">
        <v>834</v>
      </c>
      <c r="H42" s="7" t="s">
        <v>6</v>
      </c>
      <c r="I42" s="2"/>
      <c r="J42" s="8"/>
      <c r="K42" s="9">
        <v>25</v>
      </c>
      <c r="L42" s="10">
        <f>'03-07'!$K42+('03-07'!$J42/90)</f>
        <v>25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9" t="s">
        <v>834</v>
      </c>
      <c r="H43" s="7" t="s">
        <v>6</v>
      </c>
      <c r="I43" s="2"/>
      <c r="J43" s="8">
        <v>90</v>
      </c>
      <c r="K43" s="9"/>
      <c r="L43" s="10">
        <f>'03-07'!$K43+('03-07'!$J43/90)</f>
        <v>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9" t="s">
        <v>834</v>
      </c>
      <c r="H44" s="7" t="s">
        <v>6</v>
      </c>
      <c r="I44" s="2"/>
      <c r="J44" s="8">
        <v>180</v>
      </c>
      <c r="K44" s="9"/>
      <c r="L44" s="10">
        <f>'03-07'!$K44+('03-07'!$J44/90)</f>
        <v>2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9" t="s">
        <v>834</v>
      </c>
      <c r="H45" s="7" t="s">
        <v>6</v>
      </c>
      <c r="I45" s="2"/>
      <c r="J45" s="8"/>
      <c r="K45" s="9">
        <v>15</v>
      </c>
      <c r="L45" s="10">
        <f>'03-07'!$K45+('03-07'!$J45/90)</f>
        <v>15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9" t="s">
        <v>834</v>
      </c>
      <c r="H46" s="7" t="s">
        <v>6</v>
      </c>
      <c r="I46" s="2" t="s">
        <v>421</v>
      </c>
      <c r="J46" s="8"/>
      <c r="K46" s="9">
        <v>80</v>
      </c>
      <c r="L46" s="10">
        <f>'03-07'!$K46+('03-07'!$J46/90)</f>
        <v>80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9" t="s">
        <v>834</v>
      </c>
      <c r="H47" s="7" t="s">
        <v>6</v>
      </c>
      <c r="I47" s="2" t="s">
        <v>2128</v>
      </c>
      <c r="J47" s="8"/>
      <c r="K47" s="9">
        <v>110</v>
      </c>
      <c r="L47" s="10">
        <f>'03-07'!$K47+('03-07'!$J47/90)</f>
        <v>110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9" t="s">
        <v>834</v>
      </c>
      <c r="H48" s="7" t="s">
        <v>6</v>
      </c>
      <c r="I48" s="2"/>
      <c r="J48" s="8">
        <v>270</v>
      </c>
      <c r="K48" s="9"/>
      <c r="L48" s="10">
        <f>'03-07'!$K48+('03-07'!$J48/90)</f>
        <v>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9" t="s">
        <v>834</v>
      </c>
      <c r="H49" s="7" t="s">
        <v>6</v>
      </c>
      <c r="I49" s="2" t="s">
        <v>2129</v>
      </c>
      <c r="J49" s="8">
        <v>100</v>
      </c>
      <c r="K49" s="9"/>
      <c r="L49" s="10">
        <f>'03-07'!$K49+('03-07'!$J49/90)</f>
        <v>1.1111111111111112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9" t="s">
        <v>834</v>
      </c>
      <c r="H50" s="7" t="s">
        <v>6</v>
      </c>
      <c r="I50" s="2" t="s">
        <v>847</v>
      </c>
      <c r="J50" s="8"/>
      <c r="K50" s="9">
        <v>30</v>
      </c>
      <c r="L50" s="10">
        <f>'03-07'!$K50+('03-07'!$J50/90)</f>
        <v>30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9" t="s">
        <v>834</v>
      </c>
      <c r="H51" s="7" t="s">
        <v>6</v>
      </c>
      <c r="I51" s="2"/>
      <c r="J51" s="8">
        <v>50</v>
      </c>
      <c r="K51" s="9"/>
      <c r="L51" s="10">
        <f>'03-07'!$K51+('03-07'!$J51/90)</f>
        <v>0.55555555555555558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 t="s">
        <v>834</v>
      </c>
      <c r="H52" s="7" t="s">
        <v>6</v>
      </c>
      <c r="I52" s="2" t="s">
        <v>440</v>
      </c>
      <c r="J52" s="8"/>
      <c r="K52" s="9">
        <v>120</v>
      </c>
      <c r="L52" s="10">
        <f>'03-07'!$K52+('03-07'!$J52/90)</f>
        <v>120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 t="s">
        <v>834</v>
      </c>
      <c r="H53" s="7" t="s">
        <v>6</v>
      </c>
      <c r="I53" s="2"/>
      <c r="J53" s="8"/>
      <c r="K53" s="9">
        <v>9</v>
      </c>
      <c r="L53" s="10">
        <f>'03-07'!$K53+('03-07'!$J53/90)</f>
        <v>9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 t="s">
        <v>834</v>
      </c>
      <c r="H54" s="7" t="s">
        <v>6</v>
      </c>
      <c r="I54" s="2"/>
      <c r="J54" s="8">
        <v>720</v>
      </c>
      <c r="K54" s="9"/>
      <c r="L54" s="10">
        <f>'03-07'!$K54+('03-07'!$J54/90)</f>
        <v>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 t="s">
        <v>834</v>
      </c>
      <c r="H55" s="7" t="s">
        <v>6</v>
      </c>
      <c r="I55" s="2"/>
      <c r="J55" s="8"/>
      <c r="K55" s="9">
        <v>69</v>
      </c>
      <c r="L55" s="10">
        <f>'03-07'!$K55+('03-07'!$J55/90)</f>
        <v>69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 t="s">
        <v>834</v>
      </c>
      <c r="H56" s="7" t="s">
        <v>6</v>
      </c>
      <c r="I56" s="2"/>
      <c r="J56" s="8"/>
      <c r="K56" s="9">
        <v>280</v>
      </c>
      <c r="L56" s="10">
        <f>'03-07'!$K56+('03-07'!$J56/90)</f>
        <v>280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 t="s">
        <v>834</v>
      </c>
      <c r="H57" s="7" t="s">
        <v>40</v>
      </c>
      <c r="I57" s="2" t="s">
        <v>95</v>
      </c>
      <c r="J57" s="8"/>
      <c r="K57" s="9">
        <v>-1200</v>
      </c>
      <c r="L57" s="10">
        <f>'03-07'!$K57+('03-07'!$J57/90)</f>
        <v>-1200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 t="s">
        <v>834</v>
      </c>
      <c r="H58" s="7" t="s">
        <v>6</v>
      </c>
      <c r="I58" s="2"/>
      <c r="J58" s="8"/>
      <c r="K58" s="9">
        <v>14</v>
      </c>
      <c r="L58" s="10">
        <f>'03-07'!$K58+('03-07'!$J58/90)</f>
        <v>14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 t="s">
        <v>834</v>
      </c>
      <c r="H59" s="7" t="s">
        <v>6</v>
      </c>
      <c r="I59" s="2"/>
      <c r="J59" s="8">
        <v>110</v>
      </c>
      <c r="K59" s="9"/>
      <c r="L59" s="10">
        <f>'03-07'!$K59+('03-07'!$J59/90)</f>
        <v>1.2222222222222223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 t="s">
        <v>834</v>
      </c>
      <c r="H60" s="7" t="s">
        <v>6</v>
      </c>
      <c r="I60" s="2"/>
      <c r="J60" s="8">
        <v>360</v>
      </c>
      <c r="K60" s="9"/>
      <c r="L60" s="10">
        <f>'03-07'!$K60+('03-07'!$J60/90)</f>
        <v>4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 t="s">
        <v>834</v>
      </c>
      <c r="H61" s="7" t="s">
        <v>6</v>
      </c>
      <c r="I61" s="2" t="s">
        <v>2130</v>
      </c>
      <c r="J61" s="8">
        <v>-50</v>
      </c>
      <c r="K61" s="9">
        <v>49</v>
      </c>
      <c r="L61" s="10">
        <f>'03-07'!$K61+('03-07'!$J61/90)</f>
        <v>48.444444444444443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 t="s">
        <v>834</v>
      </c>
      <c r="H62" s="7" t="s">
        <v>6</v>
      </c>
      <c r="I62" s="40"/>
      <c r="J62" s="8"/>
      <c r="K62" s="9">
        <v>5</v>
      </c>
      <c r="L62" s="10">
        <f>'03-07'!$K62+('03-07'!$J62/90)</f>
        <v>5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 t="s">
        <v>834</v>
      </c>
      <c r="H63" s="7" t="s">
        <v>6</v>
      </c>
      <c r="I63" s="40"/>
      <c r="J63" s="8">
        <v>240</v>
      </c>
      <c r="K63" s="9"/>
      <c r="L63" s="10">
        <f>'03-07'!$K63+('03-07'!$J63/90)</f>
        <v>2.6666666666666665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 t="s">
        <v>834</v>
      </c>
      <c r="H64" s="7" t="s">
        <v>6</v>
      </c>
      <c r="I64" s="40"/>
      <c r="J64" s="8">
        <v>450</v>
      </c>
      <c r="K64" s="9"/>
      <c r="L64" s="10">
        <f>'03-07'!$K64+('03-07'!$J64/90)</f>
        <v>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 t="s">
        <v>834</v>
      </c>
      <c r="H65" s="7" t="s">
        <v>6</v>
      </c>
      <c r="I65" s="44" t="s">
        <v>555</v>
      </c>
      <c r="J65" s="35"/>
      <c r="K65" s="36">
        <v>-20</v>
      </c>
      <c r="L65" s="37">
        <f>'03-07'!$K65+('03-07'!$J65/90)</f>
        <v>-20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 t="s">
        <v>834</v>
      </c>
      <c r="H66" s="7" t="s">
        <v>6</v>
      </c>
      <c r="I66" s="44" t="s">
        <v>1610</v>
      </c>
      <c r="J66" s="38"/>
      <c r="K66" s="39">
        <v>113</v>
      </c>
      <c r="L66" s="37">
        <f>'03-07'!$K66+('03-07'!$J66/90)</f>
        <v>113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 t="s">
        <v>834</v>
      </c>
      <c r="H67" s="7" t="s">
        <v>6</v>
      </c>
      <c r="I67" s="44" t="s">
        <v>598</v>
      </c>
      <c r="J67" s="35">
        <v>650</v>
      </c>
      <c r="K67" s="36"/>
      <c r="L67" s="37">
        <f>'03-07'!$K67+('03-07'!$J67/90)</f>
        <v>7.2222222222222223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 t="s">
        <v>834</v>
      </c>
      <c r="H68" s="7" t="s">
        <v>6</v>
      </c>
      <c r="I68" s="44" t="s">
        <v>730</v>
      </c>
      <c r="J68" s="38"/>
      <c r="K68" s="39">
        <v>30</v>
      </c>
      <c r="L68" s="37">
        <f>'03-07'!$K68+('03-07'!$J68/90)</f>
        <v>30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 t="s">
        <v>834</v>
      </c>
      <c r="H69" s="7" t="s">
        <v>6</v>
      </c>
      <c r="I69" s="44" t="s">
        <v>485</v>
      </c>
      <c r="J69" s="35"/>
      <c r="K69" s="36">
        <v>25</v>
      </c>
      <c r="L69" s="37">
        <f>'03-07'!$K69+('03-07'!$J69/90)</f>
        <v>25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-100</v>
      </c>
      <c r="K70" s="36">
        <v>5</v>
      </c>
      <c r="L70" s="37">
        <f>'03-07'!$K70+('03-07'!$J70/90)</f>
        <v>3.8888888888888888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-315</v>
      </c>
      <c r="K71" s="9">
        <v>5</v>
      </c>
      <c r="L71" s="10">
        <f>'03-07'!$K71+('03-07'!$J71/90)</f>
        <v>1.5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56</v>
      </c>
      <c r="J72" s="8">
        <v>-765</v>
      </c>
      <c r="K72" s="9">
        <v>181</v>
      </c>
      <c r="L72" s="10">
        <f>'03-07'!$K72+('03-07'!$J72/90)</f>
        <v>172.5</v>
      </c>
      <c r="M72" s="3"/>
      <c r="N72" s="9" t="s">
        <v>118</v>
      </c>
      <c r="O72" s="9"/>
      <c r="P72" s="6">
        <v>1390</v>
      </c>
      <c r="Q72" s="9"/>
      <c r="R72" s="9"/>
      <c r="S72" s="17">
        <v>8070</v>
      </c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2131</v>
      </c>
      <c r="J73" s="8"/>
      <c r="K73" s="9">
        <v>4260</v>
      </c>
      <c r="L73" s="10">
        <f>'03-07'!$K73+('03-07'!$J73/90)</f>
        <v>4260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8"/>
      <c r="K74" s="9">
        <v>-4260</v>
      </c>
      <c r="L74" s="10">
        <f>'03-07'!$K74+('03-07'!$J74/90)</f>
        <v>-4260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57</v>
      </c>
      <c r="J75" s="8">
        <v>2000</v>
      </c>
      <c r="K75" s="9"/>
      <c r="L75" s="10">
        <f>'03-07'!$K75+('03-07'!$J75/90)</f>
        <v>22.222222222222221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28</v>
      </c>
      <c r="I76" s="40" t="s">
        <v>648</v>
      </c>
      <c r="J76" s="8">
        <v>-2000</v>
      </c>
      <c r="K76" s="9"/>
      <c r="L76" s="10">
        <f>'03-07'!$K76+('03-07'!$J76/90)</f>
        <v>-22.222222222222221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57</v>
      </c>
      <c r="J77" s="8">
        <v>2000</v>
      </c>
      <c r="K77" s="9"/>
      <c r="L77" s="10">
        <f>'03-07'!$K77+('03-07'!$J77/90)</f>
        <v>22.222222222222221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43</v>
      </c>
      <c r="J78" s="8">
        <v>-2000</v>
      </c>
      <c r="K78" s="9"/>
      <c r="L78" s="10">
        <f>'03-07'!$K78+('03-07'!$J78/90)</f>
        <v>-22.222222222222221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214</v>
      </c>
      <c r="J79" s="8"/>
      <c r="K79" s="9">
        <v>190</v>
      </c>
      <c r="L79" s="10">
        <f>'03-07'!$K79+('03-07'!$J79/90)</f>
        <v>190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80</v>
      </c>
      <c r="K80" s="9"/>
      <c r="L80" s="10">
        <f>'03-07'!$K80+('03-07'!$J80/90)</f>
        <v>0.88888888888888884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-45</v>
      </c>
      <c r="K81" s="9">
        <v>50</v>
      </c>
      <c r="L81" s="10">
        <f>'03-07'!$K81+('03-07'!$J81/90)</f>
        <v>49.5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40</v>
      </c>
      <c r="K82" s="9"/>
      <c r="L82" s="10">
        <f>'03-07'!$K82+('03-07'!$J82/90)</f>
        <v>0.44444444444444442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2132</v>
      </c>
      <c r="J83" s="8"/>
      <c r="K83" s="9">
        <v>15</v>
      </c>
      <c r="L83" s="10">
        <f>'03-07'!$K83+('03-07'!$J83/90)</f>
        <v>15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90</v>
      </c>
      <c r="K84" s="9">
        <v>135</v>
      </c>
      <c r="L84" s="10">
        <f>'03-07'!$K84+('03-07'!$J84/90)</f>
        <v>136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150</v>
      </c>
      <c r="K85" s="9"/>
      <c r="L85" s="10">
        <f>'03-07'!$K85+('03-07'!$J85/90)</f>
        <v>1.6666666666666667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160</v>
      </c>
      <c r="K86" s="9"/>
      <c r="L86" s="10">
        <f>'03-07'!$K86+('03-07'!$J86/90)</f>
        <v>1.7777777777777777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150</v>
      </c>
      <c r="K87" s="9"/>
      <c r="L87" s="10">
        <f>'03-07'!$K87+('03-07'!$J87/90)</f>
        <v>1.6666666666666667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120</v>
      </c>
      <c r="K88" s="9"/>
      <c r="L88" s="10">
        <f>'03-07'!$K88+('03-07'!$J88/90)</f>
        <v>1.3333333333333333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645</v>
      </c>
      <c r="K89" s="9">
        <v>1</v>
      </c>
      <c r="L89" s="10">
        <f>'03-07'!$K89+('03-07'!$J89/90)</f>
        <v>8.1666666666666679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350</v>
      </c>
      <c r="K90" s="9"/>
      <c r="L90" s="10">
        <f>'03-07'!$K90+('03-07'!$J90/90)</f>
        <v>3.8888888888888888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250</v>
      </c>
      <c r="K91" s="9"/>
      <c r="L91" s="10">
        <f>'03-07'!$K91+('03-07'!$J91/90)</f>
        <v>2.7777777777777777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'03-07'!$K92+('03-07'!$J92/90)</f>
        <v>10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1765</v>
      </c>
      <c r="J93" s="8">
        <v>-110</v>
      </c>
      <c r="K93" s="9">
        <v>15</v>
      </c>
      <c r="L93" s="10">
        <f>'03-07'!$K93+('03-07'!$J93/90)</f>
        <v>13.777777777777779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40" t="s">
        <v>2136</v>
      </c>
      <c r="J94" s="8"/>
      <c r="K94" s="9">
        <v>-30</v>
      </c>
      <c r="L94" s="10">
        <f>'03-07'!$K94+('03-07'!$J94/90)</f>
        <v>-30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300</v>
      </c>
      <c r="K95" s="9"/>
      <c r="L95" s="10">
        <f>'03-07'!$K95+('03-07'!$J95/90)</f>
        <v>3.3333333333333335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440</v>
      </c>
      <c r="J96" s="8"/>
      <c r="K96" s="9">
        <v>75</v>
      </c>
      <c r="L96" s="10">
        <f>'03-07'!$K96+('03-07'!$J96/90)</f>
        <v>75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/>
      <c r="J97" s="8">
        <v>-780</v>
      </c>
      <c r="K97" s="9">
        <v>20</v>
      </c>
      <c r="L97" s="10">
        <f>'03-07'!$K97+('03-07'!$J97/90)</f>
        <v>11.333333333333334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-340</v>
      </c>
      <c r="K98" s="9">
        <v>15</v>
      </c>
      <c r="L98" s="10">
        <f>'03-07'!$K98+('03-07'!$J98/90)</f>
        <v>11.222222222222221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147</v>
      </c>
      <c r="J99" s="8">
        <v>225</v>
      </c>
      <c r="K99" s="9"/>
      <c r="L99" s="10">
        <f>'03-07'!$K99+('03-07'!$J99/90)</f>
        <v>2.5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2137</v>
      </c>
      <c r="J100" s="8"/>
      <c r="K100" s="9">
        <v>7</v>
      </c>
      <c r="L100" s="10">
        <f>'03-07'!$K100+('03-07'!$J100/90)</f>
        <v>7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154</v>
      </c>
      <c r="J101" s="8">
        <v>100</v>
      </c>
      <c r="K101" s="9"/>
      <c r="L101" s="10">
        <f>'03-07'!$K101+('03-07'!$J101/90)</f>
        <v>1.1111111111111112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90</v>
      </c>
      <c r="K102" s="9">
        <v>10</v>
      </c>
      <c r="L102" s="10">
        <f>'03-07'!$K102+('03-07'!$J102/90)</f>
        <v>11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300</v>
      </c>
      <c r="K103" s="9"/>
      <c r="L103" s="10">
        <f>'03-07'!$K103+('03-07'!$J103/90)</f>
        <v>3.3333333333333335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161</v>
      </c>
      <c r="J104" s="8"/>
      <c r="K104" s="9">
        <v>35</v>
      </c>
      <c r="L104" s="10">
        <f>'03-07'!$K104+('03-07'!$J104/90)</f>
        <v>35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160</v>
      </c>
      <c r="K105" s="9"/>
      <c r="L105" s="10">
        <f>'03-07'!$K105+('03-07'!$J105/90)</f>
        <v>1.7777777777777777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1603</v>
      </c>
      <c r="J106" s="8"/>
      <c r="K106" s="9">
        <v>10</v>
      </c>
      <c r="L106" s="10">
        <f>'03-07'!$K106+('03-07'!$J106/90)</f>
        <v>10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-420</v>
      </c>
      <c r="K107" s="9">
        <v>10</v>
      </c>
      <c r="L107" s="10">
        <f>'03-07'!$K107+('03-07'!$J107/90)</f>
        <v>5.333333333333333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200</v>
      </c>
      <c r="K108" s="9"/>
      <c r="L108" s="10">
        <f>'03-07'!$K108+('03-07'!$J108/90)</f>
        <v>2.2222222222222223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-225</v>
      </c>
      <c r="K109" s="9">
        <v>35</v>
      </c>
      <c r="L109" s="10">
        <f>'03-07'!$K109+('03-07'!$J109/90)</f>
        <v>32.5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90</v>
      </c>
      <c r="K110" s="9"/>
      <c r="L110" s="10">
        <f>'03-07'!$K110+('03-07'!$J110/90)</f>
        <v>1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350</v>
      </c>
      <c r="K111" s="9"/>
      <c r="L111" s="10">
        <f>'03-07'!$K111+('03-07'!$J111/90)</f>
        <v>3.8888888888888888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180</v>
      </c>
      <c r="K112" s="9"/>
      <c r="L112" s="10">
        <f>'03-07'!$K112+('03-07'!$J112/90)</f>
        <v>2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43" t="s">
        <v>1796</v>
      </c>
      <c r="I113" s="40" t="s">
        <v>503</v>
      </c>
      <c r="J113" s="8"/>
      <c r="K113" s="9">
        <v>500</v>
      </c>
      <c r="L113" s="10">
        <f>'03-07'!$K113+('03-07'!$J113/90)</f>
        <v>500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68</v>
      </c>
      <c r="L114" s="10">
        <f>'03-07'!$K114+('03-07'!$J114/90)</f>
        <v>68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40" t="s">
        <v>57</v>
      </c>
      <c r="J115" s="8">
        <v>300</v>
      </c>
      <c r="K115" s="9"/>
      <c r="L115" s="10">
        <f>'03-07'!$K115+('03-07'!$J115/90)</f>
        <v>3.3333333333333335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28</v>
      </c>
      <c r="I116" s="40" t="s">
        <v>35</v>
      </c>
      <c r="J116" s="8">
        <v>-300</v>
      </c>
      <c r="K116" s="9"/>
      <c r="L116" s="10">
        <f>'03-07'!$K116+('03-07'!$J116/90)</f>
        <v>-3.3333333333333335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40</v>
      </c>
      <c r="K117" s="9"/>
      <c r="L117" s="10">
        <f>'03-07'!$K117+('03-07'!$J117/90)</f>
        <v>0.44444444444444442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</v>
      </c>
      <c r="K118" s="9"/>
      <c r="L118" s="10">
        <f>'03-07'!$K118+('03-07'!$J118/90)</f>
        <v>1.1111111111111112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-270</v>
      </c>
      <c r="K119" s="9">
        <v>80</v>
      </c>
      <c r="L119" s="10">
        <f>'03-07'!$K119+('03-07'!$J119/90)</f>
        <v>77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40</v>
      </c>
      <c r="K120" s="9"/>
      <c r="L120" s="10">
        <f>'03-07'!$K120+('03-07'!$J120/90)</f>
        <v>0.44444444444444442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40</v>
      </c>
      <c r="L121" s="10">
        <f>'03-07'!$K121+('03-07'!$J121/90)</f>
        <v>40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220</v>
      </c>
      <c r="K122" s="9"/>
      <c r="L122" s="10">
        <f>'03-07'!$K122+('03-07'!$J122/90)</f>
        <v>2.4444444444444446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40" t="s">
        <v>2138</v>
      </c>
      <c r="J123" s="8">
        <v>-450</v>
      </c>
      <c r="K123" s="9">
        <v>-70</v>
      </c>
      <c r="L123" s="10">
        <f>'03-07'!$K123+('03-07'!$J123/90)</f>
        <v>-75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28</v>
      </c>
      <c r="I124" s="40" t="s">
        <v>335</v>
      </c>
      <c r="J124" s="8">
        <v>-50</v>
      </c>
      <c r="K124" s="9"/>
      <c r="L124" s="10">
        <f>'03-07'!$K124+('03-07'!$J124/90)</f>
        <v>-0.55555555555555558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-500</v>
      </c>
      <c r="K125" s="9">
        <v>10</v>
      </c>
      <c r="L125" s="10">
        <f>'03-07'!$K125+('03-07'!$J125/90)</f>
        <v>4.4444444444444446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299</v>
      </c>
      <c r="J126" s="8">
        <v>-720</v>
      </c>
      <c r="K126" s="9">
        <v>100</v>
      </c>
      <c r="L126" s="10">
        <f>'03-07'!$K126+('03-07'!$J126/90)</f>
        <v>92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1796</v>
      </c>
      <c r="I127" s="40" t="s">
        <v>2139</v>
      </c>
      <c r="J127" s="8"/>
      <c r="K127" s="9">
        <v>255</v>
      </c>
      <c r="L127" s="10">
        <f>'03-07'!$K127+('03-07'!$J127/90)</f>
        <v>255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95</v>
      </c>
      <c r="J128" s="8"/>
      <c r="K128" s="9">
        <v>130</v>
      </c>
      <c r="L128" s="10">
        <f>'03-07'!$K128+('03-07'!$J128/90)</f>
        <v>130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95</v>
      </c>
      <c r="J129" s="8"/>
      <c r="K129" s="9">
        <v>-255</v>
      </c>
      <c r="L129" s="10">
        <f>'03-07'!$K129+('03-07'!$J129/90)</f>
        <v>-255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95</v>
      </c>
      <c r="J130" s="8"/>
      <c r="K130" s="9">
        <v>-130</v>
      </c>
      <c r="L130" s="10">
        <f>'03-07'!$K130+('03-07'!$J130/90)</f>
        <v>-130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120</v>
      </c>
      <c r="K131" s="9"/>
      <c r="L131" s="10">
        <f>'03-07'!$K131+('03-07'!$J131/90)</f>
        <v>1.3333333333333333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-2200</v>
      </c>
      <c r="L132" s="10">
        <f>'03-07'!$K132+('03-07'!$J132/90)</f>
        <v>-2200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350</v>
      </c>
      <c r="K133" s="9"/>
      <c r="L133" s="10">
        <f>'03-07'!$K133+('03-07'!$J133/90)</f>
        <v>3.8888888888888888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1796</v>
      </c>
      <c r="I134" s="40" t="s">
        <v>95</v>
      </c>
      <c r="J134" s="8"/>
      <c r="K134" s="9">
        <v>137.5</v>
      </c>
      <c r="L134" s="10">
        <f>'03-07'!$K134+('03-07'!$J134/90)</f>
        <v>137.5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40" t="s">
        <v>95</v>
      </c>
      <c r="J135" s="8"/>
      <c r="K135" s="9">
        <v>-137.5</v>
      </c>
      <c r="L135" s="10">
        <f>'03-07'!$K135+('03-07'!$J135/90)</f>
        <v>-137.5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-220</v>
      </c>
      <c r="K136" s="9">
        <v>140</v>
      </c>
      <c r="L136" s="10">
        <f>'03-07'!$K136+('03-07'!$J136/90)</f>
        <v>137.55555555555554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-500</v>
      </c>
      <c r="K137" s="9">
        <v>40</v>
      </c>
      <c r="L137" s="10">
        <f>'03-07'!$K137+('03-07'!$J137/90)</f>
        <v>34.444444444444443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150</v>
      </c>
      <c r="K138" s="9"/>
      <c r="L138" s="10">
        <f>'03-07'!$K138+('03-07'!$J138/90)</f>
        <v>1.6666666666666667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250</v>
      </c>
      <c r="K139" s="9"/>
      <c r="L139" s="10">
        <f>'03-07'!$K139+('03-07'!$J139/90)</f>
        <v>2.7777777777777777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28</v>
      </c>
      <c r="I140" s="40" t="s">
        <v>1453</v>
      </c>
      <c r="J140" s="8"/>
      <c r="K140" s="9">
        <v>-100</v>
      </c>
      <c r="L140" s="10">
        <f>'03-07'!$K140+('03-07'!$J140/90)</f>
        <v>-100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-650</v>
      </c>
      <c r="K141" s="9">
        <v>10</v>
      </c>
      <c r="L141" s="10">
        <f>'03-07'!$K141+('03-07'!$J141/90)</f>
        <v>2.7777777777777777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270</v>
      </c>
      <c r="K142" s="9"/>
      <c r="L142" s="10">
        <f>'03-07'!$K142+('03-07'!$J142/90)</f>
        <v>3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600</v>
      </c>
      <c r="K143" s="9"/>
      <c r="L143" s="10">
        <f>'03-07'!$K143+('03-07'!$J143/90)</f>
        <v>6.666666666666667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200</v>
      </c>
      <c r="K144" s="9"/>
      <c r="L144" s="10">
        <f>'03-07'!$K144+('03-07'!$J144/90)</f>
        <v>2.2222222222222223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100</v>
      </c>
      <c r="K145" s="9"/>
      <c r="L145" s="10">
        <f>'03-07'!$K145+('03-07'!$J145/90)</f>
        <v>1.1111111111111112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20</v>
      </c>
      <c r="L146" s="10">
        <f>'03-07'!$K146+('03-07'!$J146/90)</f>
        <v>20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-540</v>
      </c>
      <c r="K147" s="9">
        <v>30</v>
      </c>
      <c r="L147" s="10">
        <f>'03-07'!$K147+('03-07'!$J147/90)</f>
        <v>24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-130</v>
      </c>
      <c r="K148" s="9">
        <v>10</v>
      </c>
      <c r="L148" s="10">
        <f>'03-07'!$K148+('03-07'!$J148/90)</f>
        <v>8.5555555555555554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-150</v>
      </c>
      <c r="K149" s="9">
        <v>20</v>
      </c>
      <c r="L149" s="10">
        <f>'03-07'!$K149+('03-07'!$J149/90)</f>
        <v>18.333333333333332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 t="s">
        <v>56</v>
      </c>
      <c r="J150" s="8">
        <v>-120</v>
      </c>
      <c r="K150" s="9">
        <v>190</v>
      </c>
      <c r="L150" s="10">
        <f>'03-07'!$K150+('03-07'!$J150/90)</f>
        <v>188.66666666666666</v>
      </c>
      <c r="M150" s="3"/>
      <c r="N150" s="9" t="s">
        <v>118</v>
      </c>
      <c r="O150" s="9"/>
      <c r="P150" s="6">
        <v>881</v>
      </c>
      <c r="Q150" s="9"/>
      <c r="R150" s="9"/>
      <c r="S150" s="17">
        <v>8320</v>
      </c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-130</v>
      </c>
      <c r="K151" s="9">
        <v>20</v>
      </c>
      <c r="L151" s="10">
        <f>'03-07'!$K151+('03-07'!$J151/90)</f>
        <v>18.555555555555557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'03-07'!$K152+('03-07'!$J152/90)</f>
        <v>0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'03-07'!$K153+('03-07'!$J153/90)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'03-07'!$K154+('03-07'!$J154/90)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4" xr:uid="{8E930964-0CDD-41FB-8948-890BF58ABE0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EB37-518D-4ED9-B78F-AEC513E851BC}">
  <sheetPr codeName="Sheet83">
    <pageSetUpPr fitToPage="1"/>
  </sheetPr>
  <dimension ref="A1:Z153"/>
  <sheetViews>
    <sheetView rightToLeft="1" topLeftCell="A141" workbookViewId="0">
      <selection activeCell="A153" sqref="A15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-140</v>
      </c>
      <c r="K1" s="3">
        <f t="shared" si="0"/>
        <v>254</v>
      </c>
      <c r="L1" s="3">
        <f t="shared" si="0"/>
        <v>252.44444444444446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232</v>
      </c>
      <c r="J3" s="8">
        <v>70</v>
      </c>
      <c r="K3" s="9"/>
      <c r="L3" s="10">
        <f t="shared" ref="L3:L18" si="1">K3+(J3/90)</f>
        <v>0.77777777777777779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-210</v>
      </c>
      <c r="K4" s="9">
        <v>10</v>
      </c>
      <c r="L4" s="10">
        <f t="shared" si="1"/>
        <v>7.6666666666666661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19</v>
      </c>
      <c r="L5" s="10">
        <f t="shared" si="1"/>
        <v>19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81" t="s">
        <v>95</v>
      </c>
      <c r="J6" s="8"/>
      <c r="K6" s="9">
        <v>-125</v>
      </c>
      <c r="L6" s="10">
        <f t="shared" si="1"/>
        <v>-125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/>
      <c r="J7" s="8">
        <v>-100</v>
      </c>
      <c r="K7" s="9"/>
      <c r="L7" s="10">
        <f t="shared" si="1"/>
        <v>-1.1111111111111112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35</v>
      </c>
      <c r="J8" s="8">
        <v>-300</v>
      </c>
      <c r="K8" s="9"/>
      <c r="L8" s="10">
        <f t="shared" si="1"/>
        <v>-3.3333333333333335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40</v>
      </c>
      <c r="I9" s="2" t="s">
        <v>95</v>
      </c>
      <c r="J9" s="8"/>
      <c r="K9" s="9">
        <v>-50</v>
      </c>
      <c r="L9" s="10">
        <f t="shared" si="1"/>
        <v>-50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1365</v>
      </c>
      <c r="J10" s="8"/>
      <c r="K10" s="9">
        <v>600</v>
      </c>
      <c r="L10" s="10">
        <f t="shared" si="1"/>
        <v>600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40</v>
      </c>
      <c r="I11" s="81" t="s">
        <v>95</v>
      </c>
      <c r="J11" s="8"/>
      <c r="K11" s="9">
        <v>-200</v>
      </c>
      <c r="L11" s="10">
        <f t="shared" si="1"/>
        <v>-200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400</v>
      </c>
      <c r="K12" s="9"/>
      <c r="L12" s="10">
        <f t="shared" si="1"/>
        <v>4.4444444444444446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2123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SUM('04-07'!$J$22:$J$153)</f>
        <v>-7700</v>
      </c>
      <c r="K20" s="3">
        <f>SUM('04-07'!$K$22:$K$153)</f>
        <v>-1010</v>
      </c>
      <c r="L20" s="3">
        <f>SUM('04-07'!$L$22:$L$153)</f>
        <v>-1095.5555555555559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/>
      <c r="J22" s="8"/>
      <c r="K22" s="9">
        <v>18</v>
      </c>
      <c r="L22" s="10">
        <f>'04-07'!$K22+('04-07'!$J22/90)</f>
        <v>18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12</v>
      </c>
      <c r="S22" s="16">
        <f t="shared" ref="S22:S26" si="5">Q22*R22</f>
        <v>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25</v>
      </c>
      <c r="F23" s="16">
        <f t="shared" si="3"/>
        <v>250</v>
      </c>
      <c r="G23" s="7"/>
      <c r="H23" s="7" t="s">
        <v>6</v>
      </c>
      <c r="I23" s="2"/>
      <c r="J23" s="8">
        <v>180</v>
      </c>
      <c r="K23" s="9">
        <v>3</v>
      </c>
      <c r="L23" s="10">
        <f>'04-07'!$K23+('04-07'!$J23/90)</f>
        <v>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10</v>
      </c>
      <c r="S23" s="16">
        <f t="shared" si="5"/>
        <v>100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60</v>
      </c>
      <c r="C24" s="14">
        <f t="shared" si="2"/>
        <v>600</v>
      </c>
      <c r="D24" s="15">
        <v>20</v>
      </c>
      <c r="E24" s="1">
        <v>15</v>
      </c>
      <c r="F24" s="16">
        <f t="shared" si="3"/>
        <v>300</v>
      </c>
      <c r="G24" s="7"/>
      <c r="H24" s="7" t="s">
        <v>6</v>
      </c>
      <c r="I24" s="2"/>
      <c r="J24" s="8">
        <v>-630</v>
      </c>
      <c r="K24" s="9">
        <v>20</v>
      </c>
      <c r="L24" s="10">
        <f>'04-07'!$K24+('04-07'!$J24/90)</f>
        <v>13</v>
      </c>
      <c r="M24" s="3"/>
      <c r="N24" s="13">
        <v>10</v>
      </c>
      <c r="O24" s="1">
        <v>25</v>
      </c>
      <c r="P24" s="14">
        <f t="shared" si="4"/>
        <v>250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2141</v>
      </c>
      <c r="J25" s="8"/>
      <c r="K25" s="9">
        <v>9</v>
      </c>
      <c r="L25" s="10">
        <f>'04-07'!$K25+('04-07'!$J25/90)</f>
        <v>9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75</v>
      </c>
      <c r="F26" s="16">
        <f t="shared" si="3"/>
        <v>7500</v>
      </c>
      <c r="G26" s="7"/>
      <c r="H26" s="7" t="s">
        <v>6</v>
      </c>
      <c r="I26" s="2"/>
      <c r="J26" s="8">
        <v>150</v>
      </c>
      <c r="K26" s="9"/>
      <c r="L26" s="10">
        <f>'04-07'!$K26+('04-07'!$J26/90)</f>
        <v>1.6666666666666667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23</v>
      </c>
      <c r="S26" s="16">
        <f t="shared" si="5"/>
        <v>2300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8050</v>
      </c>
      <c r="G27" s="7"/>
      <c r="H27" s="7" t="s">
        <v>6</v>
      </c>
      <c r="I27" s="2"/>
      <c r="J27" s="8"/>
      <c r="K27" s="9">
        <v>10</v>
      </c>
      <c r="L27" s="10">
        <f>'04-07'!$K27+('04-07'!$J27/90)</f>
        <v>10</v>
      </c>
      <c r="M27" s="3"/>
      <c r="N27" s="13">
        <v>100</v>
      </c>
      <c r="O27" s="1">
        <v>11</v>
      </c>
      <c r="P27" s="14">
        <f t="shared" si="4"/>
        <v>1100</v>
      </c>
      <c r="Q27" s="12" t="s">
        <v>11</v>
      </c>
      <c r="R27" s="12"/>
      <c r="S27" s="17">
        <f>SUM(S22:S26)</f>
        <v>2460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1155</v>
      </c>
      <c r="D28" s="1"/>
      <c r="E28" s="1"/>
      <c r="F28" s="1"/>
      <c r="G28" s="1"/>
      <c r="H28" s="7" t="s">
        <v>6</v>
      </c>
      <c r="I28" s="2"/>
      <c r="J28" s="8">
        <v>200</v>
      </c>
      <c r="K28" s="9"/>
      <c r="L28" s="10">
        <f>'04-07'!$K28+('04-07'!$J28/90)</f>
        <v>2.2222222222222223</v>
      </c>
      <c r="M28" s="3"/>
      <c r="N28" s="12" t="s">
        <v>11</v>
      </c>
      <c r="O28" s="12"/>
      <c r="P28" s="6">
        <f>SUM(P22:P27)</f>
        <v>1520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4765</v>
      </c>
      <c r="G29" s="1"/>
      <c r="H29" s="7" t="s">
        <v>6</v>
      </c>
      <c r="I29" s="2"/>
      <c r="J29" s="8"/>
      <c r="K29" s="9">
        <v>40</v>
      </c>
      <c r="L29" s="10">
        <f>'04-07'!$K29+('04-07'!$J29/90)</f>
        <v>40</v>
      </c>
      <c r="M29" s="3"/>
      <c r="N29" s="1"/>
      <c r="O29" s="1"/>
      <c r="P29" s="18"/>
      <c r="Q29" s="237" t="s">
        <v>21</v>
      </c>
      <c r="R29" s="238"/>
      <c r="S29" s="17">
        <f>SUM('04-07'!$J$22:$J$153)</f>
        <v>-7700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160</v>
      </c>
      <c r="D30" s="1"/>
      <c r="E30" s="1"/>
      <c r="F30" s="8"/>
      <c r="G30" s="1"/>
      <c r="H30" s="7" t="s">
        <v>6</v>
      </c>
      <c r="I30" s="2" t="s">
        <v>637</v>
      </c>
      <c r="J30" s="8"/>
      <c r="K30" s="9">
        <v>2500</v>
      </c>
      <c r="L30" s="10">
        <f>'04-07'!$K30+('04-07'!$J30/90)</f>
        <v>2500</v>
      </c>
      <c r="M30" s="3"/>
      <c r="N30" s="237" t="s">
        <v>23</v>
      </c>
      <c r="O30" s="238"/>
      <c r="P30" s="6">
        <f>SUM('04-07'!$K$22:$K$153)</f>
        <v>-1010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/>
      <c r="K31" s="9">
        <v>-2500</v>
      </c>
      <c r="L31" s="10">
        <f>'04-07'!$K31+('04-07'!$J31/90)</f>
        <v>-2500</v>
      </c>
      <c r="M31" s="3"/>
      <c r="N31" s="1"/>
      <c r="O31" s="1"/>
      <c r="P31" s="18"/>
      <c r="Q31" s="12" t="s">
        <v>25</v>
      </c>
      <c r="R31" s="12"/>
      <c r="S31" s="17">
        <f>S27-S29-F27</f>
        <v>2110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2142</v>
      </c>
      <c r="J32" s="8"/>
      <c r="K32" s="9">
        <v>65</v>
      </c>
      <c r="L32" s="10">
        <f>'04-07'!$K32+('04-07'!$J32/90)</f>
        <v>65</v>
      </c>
      <c r="M32" s="3"/>
      <c r="N32" s="12" t="s">
        <v>25</v>
      </c>
      <c r="O32" s="12"/>
      <c r="P32" s="6">
        <f>P28-P30-C28</f>
        <v>1375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500</v>
      </c>
      <c r="K33" s="9"/>
      <c r="L33" s="10">
        <f>'04-07'!$K33+('04-07'!$J33/90)</f>
        <v>5.5555555555555554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180</v>
      </c>
      <c r="K34" s="9"/>
      <c r="L34" s="10">
        <f>'04-07'!$K34+('04-07'!$J34/90)</f>
        <v>2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80</v>
      </c>
      <c r="K35" s="9"/>
      <c r="L35" s="10">
        <f>'04-07'!$K35+('04-07'!$J35/90)</f>
        <v>0.88888888888888884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500</v>
      </c>
      <c r="K36" s="9"/>
      <c r="L36" s="10">
        <f>'04-07'!$K36+('04-07'!$J36/90)</f>
        <v>5.5555555555555554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-450</v>
      </c>
      <c r="K37" s="9">
        <v>70</v>
      </c>
      <c r="L37" s="10">
        <f>'04-07'!$K37+('04-07'!$J37/90)</f>
        <v>65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-100</v>
      </c>
      <c r="K38" s="9">
        <v>5</v>
      </c>
      <c r="L38" s="10">
        <f>'04-07'!$K38+('04-07'!$J38/90)</f>
        <v>3.8888888888888888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/>
      <c r="L39" s="10">
        <f>'04-07'!$K39+('04-07'!$J39/90)</f>
        <v>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-50</v>
      </c>
      <c r="K40" s="9">
        <v>10</v>
      </c>
      <c r="L40" s="10">
        <f>'04-07'!$K40+('04-07'!$J40/90)</f>
        <v>9.4444444444444446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2</v>
      </c>
      <c r="L41" s="10">
        <f>'04-07'!$K41+('04-07'!$J41/90)</f>
        <v>2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15</v>
      </c>
      <c r="L42" s="10">
        <f>'04-07'!$K42+('04-07'!$J42/90)</f>
        <v>15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270</v>
      </c>
      <c r="K43" s="9">
        <v>10</v>
      </c>
      <c r="L43" s="10">
        <f>'04-07'!$K43+('04-07'!$J43/90)</f>
        <v>13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299</v>
      </c>
      <c r="J44" s="8"/>
      <c r="K44" s="9">
        <v>15</v>
      </c>
      <c r="L44" s="10">
        <f>'04-07'!$K44+('04-07'!$J44/90)</f>
        <v>15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-300</v>
      </c>
      <c r="K45" s="9">
        <v>5</v>
      </c>
      <c r="L45" s="10">
        <f>'04-07'!$K45+('04-07'!$J45/90)</f>
        <v>1.6666666666666665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103</v>
      </c>
      <c r="J46" s="8"/>
      <c r="K46" s="9">
        <v>60</v>
      </c>
      <c r="L46" s="10">
        <f>'04-07'!$K46+('04-07'!$J46/90)</f>
        <v>60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936</v>
      </c>
      <c r="J47" s="8"/>
      <c r="K47" s="9">
        <v>800</v>
      </c>
      <c r="L47" s="10">
        <f>'04-07'!$K47+('04-07'!$J47/90)</f>
        <v>800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350</v>
      </c>
      <c r="K48" s="9"/>
      <c r="L48" s="10">
        <f>'04-07'!$K48+('04-07'!$J48/90)</f>
        <v>3.8888888888888888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200</v>
      </c>
      <c r="K49" s="9"/>
      <c r="L49" s="10">
        <f>'04-07'!$K49+('04-07'!$J49/90)</f>
        <v>2.2222222222222223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2143</v>
      </c>
      <c r="J50" s="8"/>
      <c r="K50" s="9">
        <v>-470</v>
      </c>
      <c r="L50" s="10">
        <f>'04-07'!$K50+('04-07'!$J50/90)</f>
        <v>-470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-310</v>
      </c>
      <c r="K51" s="9">
        <v>10</v>
      </c>
      <c r="L51" s="10">
        <f>'04-07'!$K51+('04-07'!$J51/90)</f>
        <v>6.5555555555555554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2"/>
      <c r="J52" s="8"/>
      <c r="K52" s="9">
        <v>-55</v>
      </c>
      <c r="L52" s="10">
        <f>'04-07'!$K52+('04-07'!$J52/90)</f>
        <v>-55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140</v>
      </c>
      <c r="K53" s="9"/>
      <c r="L53" s="10">
        <f>'04-07'!$K53+('04-07'!$J53/90)</f>
        <v>1.5555555555555556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90</v>
      </c>
      <c r="J54" s="8">
        <v>270</v>
      </c>
      <c r="K54" s="9">
        <v>10</v>
      </c>
      <c r="L54" s="10">
        <f>'04-07'!$K54+('04-07'!$J54/90)</f>
        <v>13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330</v>
      </c>
      <c r="K55" s="9"/>
      <c r="L55" s="10">
        <f>'04-07'!$K55+('04-07'!$J55/90)</f>
        <v>3.6666666666666665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-360</v>
      </c>
      <c r="K56" s="9">
        <v>5</v>
      </c>
      <c r="L56" s="10">
        <f>'04-07'!$K56+('04-07'!$J56/90)</f>
        <v>1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40" t="s">
        <v>2080</v>
      </c>
      <c r="J57" s="8"/>
      <c r="K57" s="9">
        <v>-160</v>
      </c>
      <c r="L57" s="10">
        <f>'04-07'!$K57+('04-07'!$J57/90)</f>
        <v>-160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400</v>
      </c>
      <c r="K58" s="9"/>
      <c r="L58" s="10">
        <f>'04-07'!$K58+('04-07'!$J58/90)</f>
        <v>4.4444444444444446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-300</v>
      </c>
      <c r="K59" s="9">
        <v>25</v>
      </c>
      <c r="L59" s="10">
        <f>'04-07'!$K59+('04-07'!$J59/90)</f>
        <v>21.666666666666668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-30</v>
      </c>
      <c r="K60" s="9">
        <v>2</v>
      </c>
      <c r="L60" s="10">
        <f>'04-07'!$K60+('04-07'!$J60/90)</f>
        <v>1.6666666666666667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180</v>
      </c>
      <c r="K61" s="9"/>
      <c r="L61" s="10">
        <f>'04-07'!$K61+('04-07'!$J61/90)</f>
        <v>2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-600</v>
      </c>
      <c r="K62" s="9">
        <v>20</v>
      </c>
      <c r="L62" s="10">
        <f>'04-07'!$K62+('04-07'!$J62/90)</f>
        <v>13.333333333333332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2144</v>
      </c>
      <c r="J63" s="8"/>
      <c r="K63" s="9">
        <v>-54</v>
      </c>
      <c r="L63" s="10">
        <f>'04-07'!$K63+('04-07'!$J63/90)</f>
        <v>-54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-150</v>
      </c>
      <c r="K64" s="9"/>
      <c r="L64" s="10">
        <f>'04-07'!$K64+('04-07'!$J64/90)</f>
        <v>-1.6666666666666667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25</v>
      </c>
      <c r="L65" s="37">
        <f>'04-07'!$K65+('04-07'!$J65/90)</f>
        <v>25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2145</v>
      </c>
      <c r="J66" s="38"/>
      <c r="K66" s="39">
        <v>30</v>
      </c>
      <c r="L66" s="37">
        <f>'04-07'!$K66+('04-07'!$J66/90)</f>
        <v>30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-450</v>
      </c>
      <c r="K67" s="36">
        <v>80</v>
      </c>
      <c r="L67" s="37">
        <f>'04-07'!$K67+('04-07'!$J67/90)</f>
        <v>75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40</v>
      </c>
      <c r="L68" s="37">
        <f>'04-07'!$K68+('04-07'!$J68/90)</f>
        <v>40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-200</v>
      </c>
      <c r="K69" s="36">
        <v>10</v>
      </c>
      <c r="L69" s="37">
        <f>'04-07'!$K69+('04-07'!$J69/90)</f>
        <v>7.7777777777777777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2066</v>
      </c>
      <c r="J70" s="35">
        <v>-700</v>
      </c>
      <c r="K70" s="36">
        <v>-220</v>
      </c>
      <c r="L70" s="37">
        <f>'04-07'!$K70+('04-07'!$J70/90)</f>
        <v>-227.77777777777777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900</v>
      </c>
      <c r="K71" s="9"/>
      <c r="L71" s="10">
        <f>'04-07'!$K71+('04-07'!$J71/90)</f>
        <v>10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-200</v>
      </c>
      <c r="K72" s="9">
        <v>20</v>
      </c>
      <c r="L72" s="10">
        <f>'04-07'!$K72+('04-07'!$J72/90)</f>
        <v>17.777777777777779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350</v>
      </c>
      <c r="K73" s="9"/>
      <c r="L73" s="10">
        <f>'04-07'!$K73+('04-07'!$J73/90)</f>
        <v>3.8888888888888888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180</v>
      </c>
      <c r="K74" s="9"/>
      <c r="L74" s="10">
        <f>'04-07'!$K74+('04-07'!$J74/90)</f>
        <v>2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6</v>
      </c>
      <c r="L75" s="10">
        <f>'04-07'!$K75+('04-07'!$J75/90)</f>
        <v>6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30</v>
      </c>
      <c r="L76" s="10">
        <f>'04-07'!$K76+('04-07'!$J76/90)</f>
        <v>30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80</v>
      </c>
      <c r="L77" s="10">
        <f>'04-07'!$K77+('04-07'!$J77/90)</f>
        <v>80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95</v>
      </c>
      <c r="J78" s="8"/>
      <c r="K78" s="9">
        <v>72</v>
      </c>
      <c r="L78" s="10">
        <f>'04-07'!$K78+('04-07'!$J78/90)</f>
        <v>72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95</v>
      </c>
      <c r="J79" s="8"/>
      <c r="K79" s="9">
        <v>-72</v>
      </c>
      <c r="L79" s="10">
        <f>'04-07'!$K79+('04-07'!$J79/90)</f>
        <v>-72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1796</v>
      </c>
      <c r="I80" s="2"/>
      <c r="J80" s="8"/>
      <c r="K80" s="9">
        <v>343.75</v>
      </c>
      <c r="L80" s="10">
        <f>'04-07'!$K80+('04-07'!$J80/90)</f>
        <v>343.75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/>
      <c r="J81" s="8"/>
      <c r="K81" s="9">
        <v>-343.75</v>
      </c>
      <c r="L81" s="10">
        <f>'04-07'!$K81+('04-07'!$J81/90)</f>
        <v>-343.75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625</v>
      </c>
      <c r="K82" s="9">
        <v>20</v>
      </c>
      <c r="L82" s="10">
        <f>'04-07'!$K82+('04-07'!$J82/90)</f>
        <v>26.944444444444443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7</v>
      </c>
      <c r="L83" s="10">
        <f>'04-07'!$K83+('04-07'!$J83/90)</f>
        <v>7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150</v>
      </c>
      <c r="K84" s="9"/>
      <c r="L84" s="10">
        <f>'04-07'!$K84+('04-07'!$J84/90)</f>
        <v>1.6666666666666667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-160</v>
      </c>
      <c r="K85" s="9">
        <v>10</v>
      </c>
      <c r="L85" s="10">
        <f>'04-07'!$K85+('04-07'!$J85/90)</f>
        <v>8.2222222222222214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150</v>
      </c>
      <c r="K86" s="9"/>
      <c r="L86" s="10">
        <f>'04-07'!$K86+('04-07'!$J86/90)</f>
        <v>1.6666666666666667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43" t="s">
        <v>1796</v>
      </c>
      <c r="I87" s="40" t="s">
        <v>373</v>
      </c>
      <c r="J87" s="8"/>
      <c r="K87" s="9">
        <v>300</v>
      </c>
      <c r="L87" s="10">
        <f>'04-07'!$K87+('04-07'!$J87/90)</f>
        <v>300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</v>
      </c>
      <c r="K88" s="9">
        <v>1</v>
      </c>
      <c r="L88" s="10">
        <f>'04-07'!$K88+('04-07'!$J88/90)</f>
        <v>1.1111111111111112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-150</v>
      </c>
      <c r="K89" s="9">
        <v>5</v>
      </c>
      <c r="L89" s="10">
        <f>'04-07'!$K89+('04-07'!$J89/90)</f>
        <v>3.333333333333333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-260</v>
      </c>
      <c r="K90" s="9">
        <v>5</v>
      </c>
      <c r="L90" s="10">
        <f>'04-07'!$K90+('04-07'!$J90/90)</f>
        <v>2.1111111111111112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40</v>
      </c>
      <c r="I91" s="40" t="s">
        <v>95</v>
      </c>
      <c r="J91" s="8">
        <v>-5000</v>
      </c>
      <c r="K91" s="9"/>
      <c r="L91" s="10">
        <f>'04-07'!$K91+('04-07'!$J91/90)</f>
        <v>-55.555555555555557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25</v>
      </c>
      <c r="L92" s="10">
        <f>'04-07'!$K92+('04-07'!$J92/90)</f>
        <v>25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5</v>
      </c>
      <c r="L93" s="10">
        <f>'04-07'!$K93+('04-07'!$J93/90)</f>
        <v>5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52" t="s">
        <v>214</v>
      </c>
      <c r="J94" s="8"/>
      <c r="K94" s="9">
        <v>120</v>
      </c>
      <c r="L94" s="10">
        <f>'04-07'!$K94+('04-07'!$J94/90)</f>
        <v>120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600</v>
      </c>
      <c r="K95" s="9"/>
      <c r="L95" s="10">
        <f>'04-07'!$K95+('04-07'!$J95/90)</f>
        <v>6.666666666666667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190</v>
      </c>
      <c r="J96" s="8"/>
      <c r="K96" s="9">
        <v>-3</v>
      </c>
      <c r="L96" s="10">
        <f>'04-07'!$K96+('04-07'!$J96/90)</f>
        <v>-3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920</v>
      </c>
      <c r="J97" s="8">
        <v>-70</v>
      </c>
      <c r="K97" s="9"/>
      <c r="L97" s="10">
        <f>'04-07'!$K97+('04-07'!$J97/90)</f>
        <v>-0.77777777777777779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36</v>
      </c>
      <c r="L98" s="10">
        <f>'04-07'!$K98+('04-07'!$J98/90)</f>
        <v>36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39</v>
      </c>
      <c r="L99" s="10">
        <f>'04-07'!$K99+('04-07'!$J99/90)</f>
        <v>39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200</v>
      </c>
      <c r="K100" s="9"/>
      <c r="L100" s="10">
        <f>'04-07'!$K100+('04-07'!$J100/90)</f>
        <v>2.2222222222222223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69</v>
      </c>
      <c r="L101" s="10">
        <f>'04-07'!$K101+('04-07'!$J101/90)</f>
        <v>69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43" t="s">
        <v>40</v>
      </c>
      <c r="I102" s="40" t="s">
        <v>95</v>
      </c>
      <c r="J102" s="8"/>
      <c r="K102" s="9">
        <v>-1810</v>
      </c>
      <c r="L102" s="10">
        <f>'04-07'!$K102+('04-07'!$J102/90)</f>
        <v>-1810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740</v>
      </c>
      <c r="K103" s="9"/>
      <c r="L103" s="10">
        <f>'04-07'!$K103+('04-07'!$J103/90)</f>
        <v>8.2222222222222214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70</v>
      </c>
      <c r="K104" s="9"/>
      <c r="L104" s="10">
        <f>'04-07'!$K104+('04-07'!$J104/90)</f>
        <v>0.77777777777777779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5</v>
      </c>
      <c r="L105" s="10">
        <f>'04-07'!$K105+('04-07'!$J105/90)</f>
        <v>5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60</v>
      </c>
      <c r="L106" s="10">
        <f>'04-07'!$K106+('04-07'!$J106/90)</f>
        <v>60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70</v>
      </c>
      <c r="L107" s="10">
        <f>'04-07'!$K107+('04-07'!$J107/90)</f>
        <v>70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450</v>
      </c>
      <c r="K108" s="9"/>
      <c r="L108" s="10">
        <f>'04-07'!$K108+('04-07'!$J108/90)</f>
        <v>5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620</v>
      </c>
      <c r="L109" s="10">
        <f>'04-07'!$K109+('04-07'!$J109/90)</f>
        <v>620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20</v>
      </c>
      <c r="L110" s="10">
        <f>'04-07'!$K110+('04-07'!$J110/90)</f>
        <v>20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-225</v>
      </c>
      <c r="K111" s="9"/>
      <c r="L111" s="10">
        <f>'04-07'!$K111+('04-07'!$J111/90)</f>
        <v>-2.5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75</v>
      </c>
      <c r="K112" s="9"/>
      <c r="L112" s="10">
        <f>'04-07'!$K112+('04-07'!$J112/90)</f>
        <v>0.83333333333333337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-100</v>
      </c>
      <c r="K113" s="9">
        <v>12</v>
      </c>
      <c r="L113" s="10">
        <f>'04-07'!$K113+('04-07'!$J113/90)</f>
        <v>10.888888888888889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400</v>
      </c>
      <c r="K114" s="9"/>
      <c r="L114" s="10">
        <f>'04-07'!$K114+('04-07'!$J114/90)</f>
        <v>4.4444444444444446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150</v>
      </c>
      <c r="L115" s="10">
        <f>'04-07'!$K115+('04-07'!$J115/90)</f>
        <v>150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-150</v>
      </c>
      <c r="L116" s="10">
        <f>'04-07'!$K116+('04-07'!$J116/90)</f>
        <v>-150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-630</v>
      </c>
      <c r="K117" s="9">
        <v>130</v>
      </c>
      <c r="L117" s="10">
        <f>'04-07'!$K117+('04-07'!$J117/90)</f>
        <v>123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110</v>
      </c>
      <c r="L118" s="10">
        <f>'04-07'!$K118+('04-07'!$J118/90)</f>
        <v>110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-700</v>
      </c>
      <c r="K119" s="9">
        <v>30</v>
      </c>
      <c r="L119" s="10">
        <f>'04-07'!$K119+('04-07'!$J119/90)</f>
        <v>22.222222222222221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730</v>
      </c>
      <c r="J120" s="8">
        <v>-630</v>
      </c>
      <c r="K120" s="9">
        <v>20</v>
      </c>
      <c r="L120" s="10">
        <f>'04-07'!$K120+('04-07'!$J120/90)</f>
        <v>13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1918</v>
      </c>
      <c r="J121" s="8"/>
      <c r="K121" s="9">
        <v>75</v>
      </c>
      <c r="L121" s="10">
        <f>'04-07'!$K121+('04-07'!$J121/90)</f>
        <v>75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/>
      <c r="J122" s="8">
        <v>150</v>
      </c>
      <c r="K122" s="9"/>
      <c r="L122" s="10">
        <f>'04-07'!$K122+('04-07'!$J122/90)</f>
        <v>1.6666666666666667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-450</v>
      </c>
      <c r="K123" s="9">
        <v>10</v>
      </c>
      <c r="L123" s="10">
        <f>'04-07'!$K123+('04-07'!$J123/90)</f>
        <v>5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230</v>
      </c>
      <c r="K124" s="9"/>
      <c r="L124" s="10">
        <f>'04-07'!$K124+('04-07'!$J124/90)</f>
        <v>2.5555555555555554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350</v>
      </c>
      <c r="K125" s="9"/>
      <c r="L125" s="10">
        <f>'04-07'!$K125+('04-07'!$J125/90)</f>
        <v>3.8888888888888888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540</v>
      </c>
      <c r="K126" s="9"/>
      <c r="L126" s="10">
        <f>'04-07'!$K126+('04-07'!$J126/90)</f>
        <v>6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-600</v>
      </c>
      <c r="K127" s="9">
        <v>10</v>
      </c>
      <c r="L127" s="10">
        <f>'04-07'!$K127+('04-07'!$J127/90)</f>
        <v>3.333333333333333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350</v>
      </c>
      <c r="K128" s="9"/>
      <c r="L128" s="10">
        <f>'04-07'!$K128+('04-07'!$J128/90)</f>
        <v>3.8888888888888888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40</v>
      </c>
      <c r="I129" s="40" t="s">
        <v>95</v>
      </c>
      <c r="J129" s="8"/>
      <c r="K129" s="9">
        <v>-30</v>
      </c>
      <c r="L129" s="10">
        <f>'04-07'!$K129+('04-07'!$J129/90)</f>
        <v>-30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-500</v>
      </c>
      <c r="K130" s="9">
        <v>10</v>
      </c>
      <c r="L130" s="10">
        <f>'04-07'!$K130+('04-07'!$J130/90)</f>
        <v>4.4444444444444446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2146</v>
      </c>
      <c r="J131" s="8"/>
      <c r="K131" s="9">
        <v>1390</v>
      </c>
      <c r="L131" s="10">
        <f>'04-07'!$K131+('04-07'!$J131/90)</f>
        <v>1390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-1390</v>
      </c>
      <c r="L132" s="10">
        <f>'04-07'!$K132+('04-07'!$J132/90)</f>
        <v>-1390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2146</v>
      </c>
      <c r="J133" s="8"/>
      <c r="K133" s="9">
        <v>110</v>
      </c>
      <c r="L133" s="10">
        <f>'04-07'!$K133+('04-07'!$J133/90)</f>
        <v>110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2147</v>
      </c>
      <c r="J134" s="8">
        <v>-400</v>
      </c>
      <c r="K134" s="9">
        <v>-2</v>
      </c>
      <c r="L134" s="10">
        <f>'04-07'!$K134+('04-07'!$J134/90)</f>
        <v>-6.4444444444444446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43" t="s">
        <v>1796</v>
      </c>
      <c r="I135" s="40" t="s">
        <v>948</v>
      </c>
      <c r="J135" s="8"/>
      <c r="K135" s="9">
        <v>100</v>
      </c>
      <c r="L135" s="10">
        <f>'04-07'!$K135+('04-07'!$J135/90)</f>
        <v>100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40" t="s">
        <v>1520</v>
      </c>
      <c r="J136" s="8"/>
      <c r="K136" s="9">
        <v>150</v>
      </c>
      <c r="L136" s="10">
        <f>'04-07'!$K136+('04-07'!$J136/90)</f>
        <v>150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225</v>
      </c>
      <c r="K137" s="9"/>
      <c r="L137" s="10">
        <f>'04-07'!$K137+('04-07'!$J137/90)</f>
        <v>2.5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970</v>
      </c>
      <c r="J138" s="8">
        <v>-700</v>
      </c>
      <c r="K138" s="9">
        <v>20</v>
      </c>
      <c r="L138" s="10">
        <f>'04-07'!$K138+('04-07'!$J138/90)</f>
        <v>12.222222222222221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40" t="s">
        <v>56</v>
      </c>
      <c r="J139" s="8">
        <v>-860</v>
      </c>
      <c r="K139" s="9">
        <v>-585</v>
      </c>
      <c r="L139" s="10">
        <f>'04-07'!$K139+('04-07'!$J139/90)</f>
        <v>-594.55555555555554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>
        <v>5</v>
      </c>
      <c r="L140" s="10">
        <f>'04-07'!$K140+('04-07'!$J140/90)</f>
        <v>5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90</v>
      </c>
      <c r="K141" s="9"/>
      <c r="L141" s="10">
        <f>'04-07'!$K141+('04-07'!$J141/90)</f>
        <v>1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450</v>
      </c>
      <c r="K142" s="9"/>
      <c r="L142" s="10">
        <f>'04-07'!$K142+('04-07'!$J142/90)</f>
        <v>5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40" t="s">
        <v>349</v>
      </c>
      <c r="J143" s="8">
        <v>100</v>
      </c>
      <c r="K143" s="9"/>
      <c r="L143" s="10">
        <f>'04-07'!$K143+('04-07'!$J143/90)</f>
        <v>1.1111111111111112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28</v>
      </c>
      <c r="I144" s="40" t="s">
        <v>43</v>
      </c>
      <c r="J144" s="8">
        <v>-2000</v>
      </c>
      <c r="K144" s="9"/>
      <c r="L144" s="10">
        <f>'04-07'!$K144+('04-07'!$J144/90)</f>
        <v>-22.222222222222221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700</v>
      </c>
      <c r="K145" s="9"/>
      <c r="L145" s="10">
        <f>'04-07'!$K145+('04-07'!$J145/90)</f>
        <v>7.7777777777777777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40" t="s">
        <v>1598</v>
      </c>
      <c r="J146" s="8"/>
      <c r="K146" s="9">
        <v>100</v>
      </c>
      <c r="L146" s="10">
        <f>'04-07'!$K146+('04-07'!$J146/90)</f>
        <v>100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240</v>
      </c>
      <c r="K147" s="9"/>
      <c r="L147" s="10">
        <f>'04-07'!$K147+('04-07'!$J147/90)</f>
        <v>2.6666666666666665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450</v>
      </c>
      <c r="K148" s="9"/>
      <c r="L148" s="10">
        <f>'04-07'!$K148+('04-07'!$J148/90)</f>
        <v>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43" t="s">
        <v>40</v>
      </c>
      <c r="I149" s="40" t="s">
        <v>311</v>
      </c>
      <c r="J149" s="8"/>
      <c r="K149" s="9">
        <v>-80</v>
      </c>
      <c r="L149" s="10">
        <f>'04-07'!$K149+('04-07'!$J149/90)</f>
        <v>-80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40</v>
      </c>
      <c r="I150" s="2"/>
      <c r="J150" s="8">
        <v>-2500</v>
      </c>
      <c r="K150" s="9">
        <v>-1400</v>
      </c>
      <c r="L150" s="10">
        <f>'04-07'!$K150+('04-07'!$J150/90)</f>
        <v>-1427.7777777777778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180</v>
      </c>
      <c r="K151" s="9"/>
      <c r="L151" s="10">
        <f>'04-07'!$K151+('04-07'!$J151/90)</f>
        <v>2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180</v>
      </c>
      <c r="K152" s="9"/>
      <c r="L152" s="10">
        <f>'04-07'!$K152+('04-07'!$J152/90)</f>
        <v>2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'04-07'!$K153+('04-07'!$J153/90)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3" xr:uid="{9AC3DBB4-C9CE-459D-826D-701634E69C0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BA5-465C-4225-A11D-C072A445C875}">
  <sheetPr codeName="Sheet84">
    <pageSetUpPr fitToPage="1"/>
  </sheetPr>
  <dimension ref="A1:Z158"/>
  <sheetViews>
    <sheetView rightToLeft="1" topLeftCell="A146" workbookViewId="0">
      <selection activeCell="A158" sqref="A15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-180</v>
      </c>
      <c r="K1" s="3">
        <f t="shared" si="0"/>
        <v>10</v>
      </c>
      <c r="L1" s="3">
        <f t="shared" si="0"/>
        <v>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130</v>
      </c>
      <c r="K3" s="9"/>
      <c r="L3" s="10">
        <f t="shared" ref="L3:L18" si="1">K3+(J3/90)</f>
        <v>1.4444444444444444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-300</v>
      </c>
      <c r="K4" s="9">
        <v>10</v>
      </c>
      <c r="L4" s="10">
        <f t="shared" si="1"/>
        <v>6.6666666666666661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56</v>
      </c>
      <c r="J5" s="8">
        <v>-10</v>
      </c>
      <c r="K5" s="9"/>
      <c r="L5" s="10">
        <f t="shared" si="1"/>
        <v>-0.1111111111111111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2140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SUM('06-07'!$J$22:$J$158)</f>
        <v>11360</v>
      </c>
      <c r="K20" s="3">
        <f>SUM('06-07'!$K$22:$K$158)</f>
        <v>2915</v>
      </c>
      <c r="L20" s="3">
        <f>SUM('06-07'!$L$22:$L$158)</f>
        <v>3041.2222222222226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8</v>
      </c>
      <c r="F22" s="16">
        <f t="shared" ref="F22:F26" si="3">D22*E22</f>
        <v>40</v>
      </c>
      <c r="G22" s="7"/>
      <c r="H22" s="7" t="s">
        <v>6</v>
      </c>
      <c r="I22" s="2" t="s">
        <v>1366</v>
      </c>
      <c r="J22" s="8"/>
      <c r="K22" s="9">
        <v>10</v>
      </c>
      <c r="L22" s="10">
        <f>'06-07'!$K22+('06-07'!$J22/90)</f>
        <v>10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22</v>
      </c>
      <c r="S22" s="16">
        <f t="shared" ref="S22:S26" si="5">Q22*R22</f>
        <v>110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3</v>
      </c>
      <c r="F23" s="16">
        <f t="shared" si="3"/>
        <v>30</v>
      </c>
      <c r="G23" s="7"/>
      <c r="H23" s="7" t="s">
        <v>6</v>
      </c>
      <c r="I23" s="2"/>
      <c r="J23" s="8">
        <v>180</v>
      </c>
      <c r="K23" s="9"/>
      <c r="L23" s="10">
        <f>'06-07'!$K23+('06-07'!$J23/90)</f>
        <v>2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26</v>
      </c>
      <c r="S23" s="16">
        <f t="shared" si="5"/>
        <v>260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</v>
      </c>
      <c r="C24" s="14">
        <f t="shared" si="2"/>
        <v>130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>
        <v>-150</v>
      </c>
      <c r="K24" s="9">
        <v>5</v>
      </c>
      <c r="L24" s="10">
        <f>'06-07'!$K24+('06-07'!$J24/90)</f>
        <v>3.333333333333333</v>
      </c>
      <c r="M24" s="3"/>
      <c r="N24" s="13">
        <v>10</v>
      </c>
      <c r="O24" s="1">
        <v>44</v>
      </c>
      <c r="P24" s="14">
        <f t="shared" si="4"/>
        <v>440</v>
      </c>
      <c r="Q24" s="15">
        <v>20</v>
      </c>
      <c r="R24" s="1">
        <v>7</v>
      </c>
      <c r="S24" s="16">
        <f t="shared" si="5"/>
        <v>140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214</v>
      </c>
      <c r="J25" s="8"/>
      <c r="K25" s="9">
        <v>152</v>
      </c>
      <c r="L25" s="10">
        <f>'06-07'!$K25+('06-07'!$J25/90)</f>
        <v>152</v>
      </c>
      <c r="M25" s="3"/>
      <c r="N25" s="13">
        <v>20</v>
      </c>
      <c r="O25" s="1">
        <v>17</v>
      </c>
      <c r="P25" s="14">
        <f t="shared" si="4"/>
        <v>340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</v>
      </c>
      <c r="F26" s="16">
        <f t="shared" si="3"/>
        <v>100</v>
      </c>
      <c r="G26" s="7"/>
      <c r="H26" s="7" t="s">
        <v>6</v>
      </c>
      <c r="I26" s="2"/>
      <c r="J26" s="8">
        <v>300</v>
      </c>
      <c r="K26" s="9"/>
      <c r="L26" s="10">
        <f>'06-07'!$K26+('06-07'!$J26/90)</f>
        <v>3.3333333333333335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97</v>
      </c>
      <c r="S26" s="16">
        <f t="shared" si="5"/>
        <v>9700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170</v>
      </c>
      <c r="G27" s="7"/>
      <c r="H27" s="7" t="s">
        <v>6</v>
      </c>
      <c r="I27" s="40" t="s">
        <v>2149</v>
      </c>
      <c r="J27" s="8">
        <v>250</v>
      </c>
      <c r="K27" s="9"/>
      <c r="L27" s="10">
        <f>'06-07'!$K27+('06-07'!$J27/90)</f>
        <v>2.7777777777777777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10310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155</v>
      </c>
      <c r="D28" s="1"/>
      <c r="E28" s="1"/>
      <c r="F28" s="1"/>
      <c r="G28" s="1"/>
      <c r="H28" s="7" t="s">
        <v>6</v>
      </c>
      <c r="I28" s="40" t="s">
        <v>2108</v>
      </c>
      <c r="J28" s="8"/>
      <c r="K28" s="9">
        <v>10</v>
      </c>
      <c r="L28" s="10">
        <f>'06-07'!$K28+('06-07'!$J28/90)</f>
        <v>10</v>
      </c>
      <c r="M28" s="3"/>
      <c r="N28" s="12" t="s">
        <v>11</v>
      </c>
      <c r="O28" s="12"/>
      <c r="P28" s="6">
        <f>SUM(P22:P27)</f>
        <v>2280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-7880</v>
      </c>
      <c r="G29" s="1"/>
      <c r="H29" s="7" t="s">
        <v>6</v>
      </c>
      <c r="I29" s="2"/>
      <c r="J29" s="8">
        <v>70</v>
      </c>
      <c r="K29" s="9"/>
      <c r="L29" s="10">
        <f>'06-07'!$K29+('06-07'!$J29/90)</f>
        <v>0.77777777777777779</v>
      </c>
      <c r="M29" s="3"/>
      <c r="N29" s="1"/>
      <c r="O29" s="1"/>
      <c r="P29" s="18"/>
      <c r="Q29" s="237" t="s">
        <v>21</v>
      </c>
      <c r="R29" s="238"/>
      <c r="S29" s="17">
        <f>SUM('06-07'!$J$22:$J$158)</f>
        <v>11360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-1000</v>
      </c>
      <c r="D30" s="1"/>
      <c r="E30" s="1"/>
      <c r="F30" s="8"/>
      <c r="G30" s="1"/>
      <c r="H30" s="7" t="s">
        <v>6</v>
      </c>
      <c r="I30" s="2"/>
      <c r="J30" s="8">
        <v>360</v>
      </c>
      <c r="K30" s="9"/>
      <c r="L30" s="10">
        <f>'06-07'!$K30+('06-07'!$J30/90)</f>
        <v>4</v>
      </c>
      <c r="M30" s="3"/>
      <c r="N30" s="237" t="s">
        <v>23</v>
      </c>
      <c r="O30" s="238"/>
      <c r="P30" s="6">
        <f>SUM('06-07'!$K$22:$K$158)</f>
        <v>2915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157</v>
      </c>
      <c r="J31" s="8">
        <v>400</v>
      </c>
      <c r="K31" s="9"/>
      <c r="L31" s="10">
        <f>'06-07'!$K31+('06-07'!$J31/90)</f>
        <v>4.4444444444444446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-1220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35</v>
      </c>
      <c r="L32" s="10">
        <f>'06-07'!$K32+('06-07'!$J32/90)</f>
        <v>35</v>
      </c>
      <c r="M32" s="3"/>
      <c r="N32" s="12" t="s">
        <v>25</v>
      </c>
      <c r="O32" s="12"/>
      <c r="P32" s="6">
        <f>P28-P30-C28</f>
        <v>-790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-300</v>
      </c>
      <c r="K33" s="9">
        <v>10</v>
      </c>
      <c r="L33" s="10">
        <f>'06-07'!$K33+('06-07'!$J33/90)</f>
        <v>6.6666666666666661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-600</v>
      </c>
      <c r="K34" s="9">
        <v>10</v>
      </c>
      <c r="L34" s="10">
        <f>'06-07'!$K34+('06-07'!$J34/90)</f>
        <v>3.333333333333333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-5</v>
      </c>
      <c r="L35" s="10">
        <f>'06-07'!$K35+('06-07'!$J35/90)</f>
        <v>-5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95</v>
      </c>
      <c r="J36" s="8"/>
      <c r="K36" s="9">
        <v>451</v>
      </c>
      <c r="L36" s="10">
        <f>'06-07'!$K36+('06-07'!$J36/90)</f>
        <v>451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95</v>
      </c>
      <c r="J37" s="8"/>
      <c r="K37" s="9">
        <v>-451</v>
      </c>
      <c r="L37" s="10">
        <f>'06-07'!$K37+('06-07'!$J37/90)</f>
        <v>-451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40" t="s">
        <v>335</v>
      </c>
      <c r="J38" s="8">
        <v>-50</v>
      </c>
      <c r="K38" s="9"/>
      <c r="L38" s="10">
        <f>'06-07'!$K38+('06-07'!$J38/90)</f>
        <v>-0.55555555555555558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-90</v>
      </c>
      <c r="K39" s="9">
        <v>250</v>
      </c>
      <c r="L39" s="10">
        <f>'06-07'!$K39+('06-07'!$J39/90)</f>
        <v>249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2150</v>
      </c>
      <c r="J40" s="8">
        <v>120</v>
      </c>
      <c r="K40" s="9">
        <v>5</v>
      </c>
      <c r="L40" s="10">
        <f>'06-07'!$K40+('06-07'!$J40/90)</f>
        <v>6.333333333333333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50</v>
      </c>
      <c r="L41" s="10">
        <f>'06-07'!$K41+('06-07'!$J41/90)</f>
        <v>50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650</v>
      </c>
      <c r="K42" s="9"/>
      <c r="L42" s="10">
        <f>'06-07'!$K42+('06-07'!$J42/90)</f>
        <v>7.2222222222222223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</v>
      </c>
      <c r="L43" s="10">
        <f>'06-07'!$K43+('06-07'!$J43/90)</f>
        <v>1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1464</v>
      </c>
      <c r="J44" s="8"/>
      <c r="K44" s="9">
        <v>209</v>
      </c>
      <c r="L44" s="10">
        <f>'06-07'!$K44+('06-07'!$J44/90)</f>
        <v>209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19</v>
      </c>
      <c r="L45" s="10">
        <f>'06-07'!$K45+('06-07'!$J45/90)</f>
        <v>19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50</v>
      </c>
      <c r="K46" s="9">
        <v>3</v>
      </c>
      <c r="L46" s="10">
        <f>'06-07'!$K46+('06-07'!$J46/90)</f>
        <v>3.5555555555555554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8</v>
      </c>
      <c r="L47" s="10">
        <f>'06-07'!$K47+('06-07'!$J47/90)</f>
        <v>8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270</v>
      </c>
      <c r="K48" s="9"/>
      <c r="L48" s="10">
        <f>'06-07'!$K48+('06-07'!$J48/90)</f>
        <v>3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-450</v>
      </c>
      <c r="K49" s="9">
        <v>20</v>
      </c>
      <c r="L49" s="10">
        <f>'06-07'!$K49+('06-07'!$J49/90)</f>
        <v>15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229</v>
      </c>
      <c r="J50" s="8">
        <v>-350</v>
      </c>
      <c r="K50" s="9"/>
      <c r="L50" s="10">
        <f>'06-07'!$K50+('06-07'!$J50/90)</f>
        <v>-3.8888888888888888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-650</v>
      </c>
      <c r="K51" s="9">
        <v>10</v>
      </c>
      <c r="L51" s="10">
        <f>'06-07'!$K51+('06-07'!$J51/90)</f>
        <v>2.7777777777777777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60</v>
      </c>
      <c r="K52" s="9"/>
      <c r="L52" s="10">
        <f>'06-07'!$K52+('06-07'!$J52/90)</f>
        <v>0.66666666666666663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2151</v>
      </c>
      <c r="J53" s="8"/>
      <c r="K53" s="9">
        <v>90</v>
      </c>
      <c r="L53" s="10">
        <f>'06-07'!$K53+('06-07'!$J53/90)</f>
        <v>90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30</v>
      </c>
      <c r="L54" s="10">
        <f>'06-07'!$K54+('06-07'!$J54/90)</f>
        <v>30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550</v>
      </c>
      <c r="K55" s="9"/>
      <c r="L55" s="10">
        <f>'06-07'!$K55+('06-07'!$J55/90)</f>
        <v>6.1111111111111107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1179</v>
      </c>
      <c r="J56" s="8">
        <v>100</v>
      </c>
      <c r="K56" s="9">
        <v>10</v>
      </c>
      <c r="L56" s="10">
        <f>'06-07'!$K56+('06-07'!$J56/90)</f>
        <v>11.111111111111111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250</v>
      </c>
      <c r="K57" s="9"/>
      <c r="L57" s="10">
        <f>'06-07'!$K57+('06-07'!$J57/90)</f>
        <v>2.7777777777777777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10</v>
      </c>
      <c r="L58" s="10">
        <f>'06-07'!$K58+('06-07'!$J58/90)</f>
        <v>10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-540</v>
      </c>
      <c r="K59" s="9">
        <v>10</v>
      </c>
      <c r="L59" s="10">
        <f>'06-07'!$K59+('06-07'!$J59/90)</f>
        <v>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630</v>
      </c>
      <c r="K60" s="9"/>
      <c r="L60" s="10">
        <f>'06-07'!$K60+('06-07'!$J60/90)</f>
        <v>7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-450</v>
      </c>
      <c r="K61" s="9">
        <v>10</v>
      </c>
      <c r="L61" s="10">
        <f>'06-07'!$K61+('06-07'!$J61/90)</f>
        <v>5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10</v>
      </c>
      <c r="L62" s="10">
        <f>'06-07'!$K62+('06-07'!$J62/90)</f>
        <v>10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-20</v>
      </c>
      <c r="K63" s="9">
        <v>170</v>
      </c>
      <c r="L63" s="10">
        <f>'06-07'!$K63+('06-07'!$J63/90)</f>
        <v>169.77777777777777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200</v>
      </c>
      <c r="K64" s="9"/>
      <c r="L64" s="10">
        <f>'06-07'!$K64+('06-07'!$J64/90)</f>
        <v>2.2222222222222223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1987</v>
      </c>
      <c r="J65" s="35"/>
      <c r="K65" s="36">
        <v>-300</v>
      </c>
      <c r="L65" s="37">
        <f>'06-07'!$K65+('06-07'!$J65/90)</f>
        <v>-300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1585</v>
      </c>
      <c r="J66" s="38">
        <v>250</v>
      </c>
      <c r="K66" s="39"/>
      <c r="L66" s="37">
        <f>'06-07'!$K66+('06-07'!$J66/90)</f>
        <v>2.7777777777777777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207</v>
      </c>
      <c r="J67" s="35"/>
      <c r="K67" s="36">
        <v>4</v>
      </c>
      <c r="L67" s="37">
        <f>'06-07'!$K67+('06-07'!$J67/90)</f>
        <v>4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-710</v>
      </c>
      <c r="K68" s="39">
        <v>10</v>
      </c>
      <c r="L68" s="37">
        <f>'06-07'!$K68+('06-07'!$J68/90)</f>
        <v>2.1111111111111107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5</v>
      </c>
      <c r="L69" s="37">
        <f>'06-07'!$K69+('06-07'!$J69/90)</f>
        <v>5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100</v>
      </c>
      <c r="L70" s="37">
        <f>'06-07'!$K70+('06-07'!$J70/90)</f>
        <v>100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12</v>
      </c>
      <c r="L71" s="10">
        <f>'06-07'!$K71+('06-07'!$J71/90)</f>
        <v>12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-50</v>
      </c>
      <c r="K72" s="9">
        <v>2</v>
      </c>
      <c r="L72" s="10">
        <f>'06-07'!$K72+('06-07'!$J72/90)</f>
        <v>1.4444444444444444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/>
      <c r="L73" s="10">
        <f>'06-07'!$K73+('06-07'!$J73/90)</f>
        <v>0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-6</v>
      </c>
      <c r="L74" s="10">
        <f>'06-07'!$K74+('06-07'!$J74/90)</f>
        <v>-6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-200</v>
      </c>
      <c r="K75" s="9"/>
      <c r="L75" s="10">
        <f>'06-07'!$K75+('06-07'!$J75/90)</f>
        <v>-2.2222222222222223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900</v>
      </c>
      <c r="K76" s="9">
        <v>-10</v>
      </c>
      <c r="L76" s="10">
        <f>'06-07'!$K76+('06-07'!$J76/90)</f>
        <v>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56</v>
      </c>
      <c r="J77" s="8">
        <v>310</v>
      </c>
      <c r="K77" s="9">
        <v>83</v>
      </c>
      <c r="L77" s="10">
        <f>'06-07'!$K77+('06-07'!$J77/90)</f>
        <v>86.444444444444443</v>
      </c>
      <c r="M77" s="3"/>
      <c r="N77" s="9" t="s">
        <v>118</v>
      </c>
      <c r="O77" s="9"/>
      <c r="P77" s="6">
        <v>1197</v>
      </c>
      <c r="Q77" s="9"/>
      <c r="R77" s="9"/>
      <c r="S77" s="17">
        <v>1460</v>
      </c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180</v>
      </c>
      <c r="K78" s="9"/>
      <c r="L78" s="10">
        <f>'06-07'!$K78+('06-07'!$J78/90)</f>
        <v>2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100</v>
      </c>
      <c r="K79" s="9"/>
      <c r="L79" s="10">
        <f>'06-07'!$K79+('06-07'!$J79/90)</f>
        <v>1.1111111111111112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3</v>
      </c>
      <c r="L80" s="10">
        <f>'06-07'!$K80+('06-07'!$J80/90)</f>
        <v>3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340</v>
      </c>
      <c r="K81" s="9"/>
      <c r="L81" s="10">
        <f>'06-07'!$K81+('06-07'!$J81/90)</f>
        <v>3.7777777777777777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-50</v>
      </c>
      <c r="K82" s="9">
        <v>10</v>
      </c>
      <c r="L82" s="10">
        <f>'06-07'!$K82+('06-07'!$J82/90)</f>
        <v>9.4444444444444446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20</v>
      </c>
      <c r="L83" s="10">
        <f>'06-07'!$K83+('06-07'!$J83/90)</f>
        <v>20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270</v>
      </c>
      <c r="K84" s="9"/>
      <c r="L84" s="10">
        <f>'06-07'!$K84+('06-07'!$J84/90)</f>
        <v>3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22</v>
      </c>
      <c r="L85" s="10">
        <f>'06-07'!$K85+('06-07'!$J85/90)</f>
        <v>22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450</v>
      </c>
      <c r="K86" s="9"/>
      <c r="L86" s="10">
        <f>'06-07'!$K86+('06-07'!$J86/90)</f>
        <v>5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-300</v>
      </c>
      <c r="K87" s="9">
        <v>10</v>
      </c>
      <c r="L87" s="10">
        <f>'06-07'!$K87+('06-07'!$J87/90)</f>
        <v>6.6666666666666661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50</v>
      </c>
      <c r="K88" s="9"/>
      <c r="L88" s="10">
        <f>'06-07'!$K88+('06-07'!$J88/90)</f>
        <v>0.55555555555555558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/>
      <c r="J89" s="8">
        <v>300</v>
      </c>
      <c r="K89" s="9"/>
      <c r="L89" s="10">
        <f>'06-07'!$K89+('06-07'!$J89/90)</f>
        <v>3.3333333333333335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28</v>
      </c>
      <c r="I90" s="2" t="s">
        <v>35</v>
      </c>
      <c r="J90" s="8">
        <v>-300</v>
      </c>
      <c r="K90" s="9"/>
      <c r="L90" s="10">
        <f>'06-07'!$K90+('06-07'!$J90/90)</f>
        <v>-3.3333333333333335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630</v>
      </c>
      <c r="K91" s="9"/>
      <c r="L91" s="10">
        <f>'06-07'!$K91+('06-07'!$J91/90)</f>
        <v>7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6</v>
      </c>
      <c r="L92" s="10">
        <f>'06-07'!$K92+('06-07'!$J92/90)</f>
        <v>6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200</v>
      </c>
      <c r="K93" s="9"/>
      <c r="L93" s="10">
        <f>'06-07'!$K93+('06-07'!$J93/90)</f>
        <v>2.2222222222222223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1017</v>
      </c>
      <c r="J94" s="8">
        <v>700</v>
      </c>
      <c r="K94" s="9"/>
      <c r="L94" s="10">
        <f>'06-07'!$K94+('06-07'!$J94/90)</f>
        <v>7.7777777777777777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-315</v>
      </c>
      <c r="K95" s="9">
        <v>10</v>
      </c>
      <c r="L95" s="10">
        <f>'06-07'!$K95+('06-07'!$J95/90)</f>
        <v>6.5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f>3600-330</f>
        <v>3270</v>
      </c>
      <c r="K96" s="9">
        <v>40</v>
      </c>
      <c r="L96" s="10">
        <f>'06-07'!$K96+('06-07'!$J96/90)</f>
        <v>76.333333333333343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90</v>
      </c>
      <c r="J97" s="8"/>
      <c r="K97" s="9">
        <v>54</v>
      </c>
      <c r="L97" s="10">
        <f>'06-07'!$K97+('06-07'!$J97/90)</f>
        <v>54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-90</v>
      </c>
      <c r="K98" s="9">
        <v>50</v>
      </c>
      <c r="L98" s="10">
        <f>'06-07'!$K98+('06-07'!$J98/90)</f>
        <v>49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850</v>
      </c>
      <c r="J99" s="8"/>
      <c r="K99" s="9">
        <v>150</v>
      </c>
      <c r="L99" s="10">
        <f>'06-07'!$K99+('06-07'!$J99/90)</f>
        <v>150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180</v>
      </c>
      <c r="K100" s="9"/>
      <c r="L100" s="10">
        <f>'06-07'!$K100+('06-07'!$J100/90)</f>
        <v>2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-125</v>
      </c>
      <c r="K101" s="9">
        <v>30</v>
      </c>
      <c r="L101" s="10">
        <f>'06-07'!$K101+('06-07'!$J101/90)</f>
        <v>28.611111111111111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-720</v>
      </c>
      <c r="K102" s="9">
        <v>10</v>
      </c>
      <c r="L102" s="10">
        <f>'06-07'!$K102+('06-07'!$J102/90)</f>
        <v>2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130</v>
      </c>
      <c r="K103" s="9"/>
      <c r="L103" s="10">
        <f>'06-07'!$K103+('06-07'!$J103/90)</f>
        <v>1.4444444444444444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250</v>
      </c>
      <c r="K104" s="9"/>
      <c r="L104" s="10">
        <f>'06-07'!$K104+('06-07'!$J104/90)</f>
        <v>2.7777777777777777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50</v>
      </c>
      <c r="L105" s="10">
        <f>'06-07'!$K105+('06-07'!$J105/90)</f>
        <v>50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90</v>
      </c>
      <c r="K106" s="9">
        <v>10</v>
      </c>
      <c r="L106" s="10">
        <f>'06-07'!$K106+('06-07'!$J106/90)</f>
        <v>11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90</v>
      </c>
      <c r="L107" s="10">
        <f>'06-07'!$K107+('06-07'!$J107/90)</f>
        <v>90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1759</v>
      </c>
      <c r="J108" s="8"/>
      <c r="K108" s="9">
        <v>30</v>
      </c>
      <c r="L108" s="10">
        <f>'06-07'!$K108+('06-07'!$J108/90)</f>
        <v>30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360</v>
      </c>
      <c r="K109" s="9"/>
      <c r="L109" s="10">
        <f>'06-07'!$K109+('06-07'!$J109/90)</f>
        <v>4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-180</v>
      </c>
      <c r="K110" s="9">
        <v>10</v>
      </c>
      <c r="L110" s="10">
        <f>'06-07'!$K110+('06-07'!$J110/90)</f>
        <v>8</v>
      </c>
      <c r="M110" s="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-20</v>
      </c>
      <c r="K111" s="9">
        <v>3</v>
      </c>
      <c r="L111" s="10">
        <f>'06-07'!$K111+('06-07'!$J111/90)</f>
        <v>2.7777777777777777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200</v>
      </c>
      <c r="K112" s="9"/>
      <c r="L112" s="10">
        <f>'06-07'!$K112+('06-07'!$J112/90)</f>
        <v>2.2222222222222223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40" t="s">
        <v>95</v>
      </c>
      <c r="J113" s="8"/>
      <c r="K113" s="9">
        <v>-10</v>
      </c>
      <c r="L113" s="10">
        <f>'06-07'!$K113+('06-07'!$J113/90)</f>
        <v>-10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150</v>
      </c>
      <c r="K114" s="9">
        <v>10</v>
      </c>
      <c r="L114" s="10">
        <f>'06-07'!$K114+('06-07'!$J114/90)</f>
        <v>11.666666666666666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-50</v>
      </c>
      <c r="K115" s="9"/>
      <c r="L115" s="10">
        <f>'06-07'!$K115+('06-07'!$J115/90)</f>
        <v>-0.55555555555555558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-600</v>
      </c>
      <c r="K116" s="9">
        <v>10</v>
      </c>
      <c r="L116" s="10">
        <f>'06-07'!$K116+('06-07'!$J116/90)</f>
        <v>3.333333333333333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2152</v>
      </c>
      <c r="J117" s="8">
        <v>300</v>
      </c>
      <c r="K117" s="9">
        <v>20</v>
      </c>
      <c r="L117" s="10">
        <f>'06-07'!$K117+('06-07'!$J117/90)</f>
        <v>23.333333333333332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-540</v>
      </c>
      <c r="K118" s="9">
        <v>20</v>
      </c>
      <c r="L118" s="10">
        <f>'06-07'!$K118+('06-07'!$J118/90)</f>
        <v>14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180</v>
      </c>
      <c r="K119" s="9"/>
      <c r="L119" s="10">
        <f>'06-07'!$K119+('06-07'!$J119/90)</f>
        <v>2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1101</v>
      </c>
      <c r="J120" s="8">
        <v>400</v>
      </c>
      <c r="K120" s="9"/>
      <c r="L120" s="10">
        <f>'06-07'!$K120+('06-07'!$J120/90)</f>
        <v>4.4444444444444446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95</v>
      </c>
      <c r="J121" s="8"/>
      <c r="K121" s="9">
        <v>95</v>
      </c>
      <c r="L121" s="10">
        <f>'06-07'!$K121+('06-07'!$J121/90)</f>
        <v>95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 t="s">
        <v>95</v>
      </c>
      <c r="J122" s="8"/>
      <c r="K122" s="9">
        <v>-95</v>
      </c>
      <c r="L122" s="10">
        <f>'06-07'!$K122+('06-07'!$J122/90)</f>
        <v>-95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540</v>
      </c>
      <c r="K123" s="9"/>
      <c r="L123" s="10">
        <f>'06-07'!$K123+('06-07'!$J123/90)</f>
        <v>6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350</v>
      </c>
      <c r="K124" s="9"/>
      <c r="L124" s="10">
        <f>'06-07'!$K124+('06-07'!$J124/90)</f>
        <v>3.8888888888888888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97</v>
      </c>
      <c r="J125" s="8"/>
      <c r="K125" s="9">
        <v>2</v>
      </c>
      <c r="L125" s="10">
        <f>'06-07'!$K125+('06-07'!$J125/90)</f>
        <v>2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-10</v>
      </c>
      <c r="K126" s="9">
        <v>2</v>
      </c>
      <c r="L126" s="10">
        <f>'06-07'!$K126+('06-07'!$J126/90)</f>
        <v>1.8888888888888888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>
        <v>40</v>
      </c>
      <c r="L127" s="10">
        <f>'06-07'!$K127+('06-07'!$J127/90)</f>
        <v>40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320</v>
      </c>
      <c r="K128" s="9"/>
      <c r="L128" s="10">
        <f>'06-07'!$K128+('06-07'!$J128/90)</f>
        <v>3.5555555555555554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1516</v>
      </c>
      <c r="J129" s="8"/>
      <c r="K129" s="9">
        <v>200</v>
      </c>
      <c r="L129" s="10">
        <f>'06-07'!$K129+('06-07'!$J129/90)</f>
        <v>200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1082</v>
      </c>
      <c r="J130" s="8">
        <v>2000</v>
      </c>
      <c r="K130" s="9"/>
      <c r="L130" s="10">
        <f>'06-07'!$K130+('06-07'!$J130/90)</f>
        <v>22.222222222222221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8</v>
      </c>
      <c r="L131" s="10">
        <f>'06-07'!$K131+('06-07'!$J131/90)</f>
        <v>8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70</v>
      </c>
      <c r="L132" s="10">
        <f>'06-07'!$K132+('06-07'!$J132/90)</f>
        <v>70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100</v>
      </c>
      <c r="K133" s="9"/>
      <c r="L133" s="10">
        <f>'06-07'!$K133+('06-07'!$J133/90)</f>
        <v>1.1111111111111112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25</v>
      </c>
      <c r="L134" s="10">
        <f>'06-07'!$K134+('06-07'!$J134/90)</f>
        <v>25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70</v>
      </c>
      <c r="K135" s="9">
        <v>5</v>
      </c>
      <c r="L135" s="10">
        <f>'06-07'!$K135+('06-07'!$J135/90)</f>
        <v>5.7777777777777777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-225</v>
      </c>
      <c r="K136" s="9">
        <v>40</v>
      </c>
      <c r="L136" s="10">
        <f>'06-07'!$K136+('06-07'!$J136/90)</f>
        <v>37.5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-180</v>
      </c>
      <c r="K137" s="9">
        <v>10</v>
      </c>
      <c r="L137" s="10">
        <f>'06-07'!$K137+('06-07'!$J137/90)</f>
        <v>8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20</v>
      </c>
      <c r="L138" s="10">
        <f>'06-07'!$K138+('06-07'!$J138/90)</f>
        <v>20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/>
      <c r="J139" s="8"/>
      <c r="K139" s="9">
        <v>-20</v>
      </c>
      <c r="L139" s="10">
        <f>'06-07'!$K139+('06-07'!$J139/90)</f>
        <v>-20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>
        <v>95</v>
      </c>
      <c r="L140" s="10">
        <f>'06-07'!$K140+('06-07'!$J140/90)</f>
        <v>95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40</v>
      </c>
      <c r="I141" s="2"/>
      <c r="J141" s="8"/>
      <c r="K141" s="9">
        <v>-95</v>
      </c>
      <c r="L141" s="10">
        <f>'06-07'!$K141+('06-07'!$J141/90)</f>
        <v>-95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56</v>
      </c>
      <c r="J142" s="8">
        <v>445</v>
      </c>
      <c r="K142" s="9">
        <v>23</v>
      </c>
      <c r="L142" s="10">
        <f>'06-07'!$K142+('06-07'!$J142/90)</f>
        <v>27.944444444444443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135</v>
      </c>
      <c r="K143" s="9"/>
      <c r="L143" s="10">
        <f>'06-07'!$K143+('06-07'!$J143/90)</f>
        <v>1.5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>
        <v>10</v>
      </c>
      <c r="L144" s="10">
        <f>'06-07'!$K144+('06-07'!$J144/90)</f>
        <v>10</v>
      </c>
      <c r="M144" s="3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1493</v>
      </c>
      <c r="J145" s="8"/>
      <c r="K145" s="9">
        <v>470</v>
      </c>
      <c r="L145" s="10">
        <f>'06-07'!$K145+('06-07'!$J145/90)</f>
        <v>470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-450</v>
      </c>
      <c r="K146" s="9">
        <v>290</v>
      </c>
      <c r="L146" s="10">
        <f>'06-07'!$K146+('06-07'!$J146/90)</f>
        <v>285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1796</v>
      </c>
      <c r="I147" s="2" t="s">
        <v>95</v>
      </c>
      <c r="J147" s="8"/>
      <c r="K147" s="9">
        <v>145</v>
      </c>
      <c r="L147" s="10">
        <f>'06-07'!$K147+('06-07'!$J147/90)</f>
        <v>145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95</v>
      </c>
      <c r="J148" s="8"/>
      <c r="K148" s="9">
        <v>-145</v>
      </c>
      <c r="L148" s="10">
        <f>'06-07'!$K148+('06-07'!$J148/90)</f>
        <v>-145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2045</v>
      </c>
      <c r="K149" s="9">
        <v>65</v>
      </c>
      <c r="L149" s="10">
        <f>'06-07'!$K149+('06-07'!$J149/90)</f>
        <v>87.722222222222229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40</v>
      </c>
      <c r="I150" s="2" t="s">
        <v>605</v>
      </c>
      <c r="J150" s="8"/>
      <c r="K150" s="9">
        <v>-20</v>
      </c>
      <c r="L150" s="10">
        <f>'06-07'!$K150+('06-07'!$J150/90)</f>
        <v>-20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28</v>
      </c>
      <c r="I151" s="2" t="s">
        <v>43</v>
      </c>
      <c r="J151" s="8"/>
      <c r="K151" s="9">
        <v>-20</v>
      </c>
      <c r="L151" s="10">
        <f>'06-07'!$K151+('06-07'!$J151/90)</f>
        <v>-20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40</v>
      </c>
      <c r="I152" s="2"/>
      <c r="J152" s="8"/>
      <c r="K152" s="9">
        <v>-125</v>
      </c>
      <c r="L152" s="10">
        <f>'06-07'!$K152+('06-07'!$J152/90)</f>
        <v>-125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 t="s">
        <v>1235</v>
      </c>
      <c r="J153" s="8"/>
      <c r="K153" s="9">
        <v>30</v>
      </c>
      <c r="L153" s="10">
        <f>'06-07'!$K153+('06-07'!$J153/90)</f>
        <v>30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1044</v>
      </c>
      <c r="J154" s="8">
        <v>-630</v>
      </c>
      <c r="K154" s="9">
        <v>90</v>
      </c>
      <c r="L154" s="10">
        <f>'06-07'!$K154+('06-07'!$J154/90)</f>
        <v>83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120</v>
      </c>
      <c r="K155" s="9"/>
      <c r="L155" s="10">
        <f>'06-07'!$K155+('06-07'!$J155/90)</f>
        <v>1.3333333333333333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/>
      <c r="L156" s="10">
        <f>'06-07'!$K156+('06-07'!$J156/90)</f>
        <v>0</v>
      </c>
      <c r="M156" s="3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/>
      <c r="K157" s="9"/>
      <c r="L157" s="10">
        <f>'06-07'!$K157+('06-07'!$J157/90)</f>
        <v>0</v>
      </c>
      <c r="M157" s="3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/>
      <c r="K158" s="9"/>
      <c r="L158" s="10">
        <f>'06-07'!$K158+('06-07'!$J158/90)</f>
        <v>0</v>
      </c>
      <c r="M158" s="3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8" xr:uid="{4CEE4C38-4D10-43E2-B7E8-0FF825691A8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5382-023E-4463-8616-8CD1D4450D0E}">
  <sheetPr codeName="Sheet85">
    <pageSetUpPr fitToPage="1"/>
  </sheetPr>
  <dimension ref="A1:Z155"/>
  <sheetViews>
    <sheetView rightToLeft="1" topLeftCell="A144" workbookViewId="0">
      <selection activeCell="A155" sqref="A15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990</v>
      </c>
      <c r="K1" s="3">
        <f t="shared" si="0"/>
        <v>140</v>
      </c>
      <c r="L1" s="3">
        <f t="shared" si="0"/>
        <v>151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1206</v>
      </c>
      <c r="J3" s="8">
        <v>70</v>
      </c>
      <c r="K3" s="9"/>
      <c r="L3" s="10">
        <f t="shared" ref="L3:L18" si="1">K3+(J3/90)</f>
        <v>0.77777777777777779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277</v>
      </c>
      <c r="J4" s="8">
        <v>135</v>
      </c>
      <c r="K4" s="9"/>
      <c r="L4" s="10">
        <f t="shared" si="1"/>
        <v>1.5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114</v>
      </c>
      <c r="J5" s="8">
        <v>300</v>
      </c>
      <c r="K5" s="9"/>
      <c r="L5" s="10">
        <f t="shared" si="1"/>
        <v>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8">
        <v>485</v>
      </c>
      <c r="K6" s="9">
        <v>140</v>
      </c>
      <c r="L6" s="10">
        <f t="shared" si="1"/>
        <v>145.38888888888889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57</v>
      </c>
      <c r="J7" s="8">
        <v>300</v>
      </c>
      <c r="K7" s="9"/>
      <c r="L7" s="10">
        <f t="shared" si="1"/>
        <v>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99</v>
      </c>
      <c r="J8" s="8">
        <v>-300</v>
      </c>
      <c r="K8" s="9"/>
      <c r="L8" s="10">
        <f t="shared" si="1"/>
        <v>-3.3333333333333335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2148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SUM('07-07'!$J$22:$J$155)</f>
        <v>-8360</v>
      </c>
      <c r="K20" s="3">
        <f>SUM('07-07'!$K$22:$K$155)</f>
        <v>-2604</v>
      </c>
      <c r="L20" s="3">
        <f>SUM('07-07'!$L$22:$L$155)</f>
        <v>-2696.8888888888887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22</v>
      </c>
      <c r="F22" s="16">
        <f t="shared" ref="F22:F26" si="3">D22*E22</f>
        <v>110</v>
      </c>
      <c r="G22" s="7"/>
      <c r="H22" s="7" t="s">
        <v>6</v>
      </c>
      <c r="I22" s="2"/>
      <c r="J22" s="8">
        <v>-540</v>
      </c>
      <c r="K22" s="9">
        <v>10</v>
      </c>
      <c r="L22" s="10">
        <f>'07-07'!$K22+('07-07'!$J22/90)</f>
        <v>4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/>
      <c r="C23" s="14">
        <f t="shared" si="2"/>
        <v>0</v>
      </c>
      <c r="D23" s="15">
        <v>10</v>
      </c>
      <c r="E23" s="1">
        <v>23</v>
      </c>
      <c r="F23" s="16">
        <f t="shared" si="3"/>
        <v>230</v>
      </c>
      <c r="G23" s="7"/>
      <c r="H23" s="7" t="s">
        <v>6</v>
      </c>
      <c r="I23" s="2"/>
      <c r="J23" s="8">
        <v>-180</v>
      </c>
      <c r="K23" s="9">
        <v>10</v>
      </c>
      <c r="L23" s="10">
        <f>'07-07'!$K23+('07-07'!$J23/90)</f>
        <v>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</v>
      </c>
      <c r="S23" s="16">
        <f t="shared" si="5"/>
        <v>30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42</v>
      </c>
      <c r="C24" s="14">
        <f t="shared" si="2"/>
        <v>420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2"/>
      <c r="J24" s="8"/>
      <c r="K24" s="9">
        <v>20</v>
      </c>
      <c r="L24" s="10">
        <f>'07-07'!$K24+('07-07'!$J24/90)</f>
        <v>20</v>
      </c>
      <c r="M24" s="3"/>
      <c r="N24" s="13">
        <v>10</v>
      </c>
      <c r="O24" s="1">
        <v>36</v>
      </c>
      <c r="P24" s="14">
        <f t="shared" si="4"/>
        <v>360</v>
      </c>
      <c r="Q24" s="15">
        <v>20</v>
      </c>
      <c r="R24" s="1">
        <v>9</v>
      </c>
      <c r="S24" s="16">
        <f t="shared" si="5"/>
        <v>180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17</v>
      </c>
      <c r="C25" s="14">
        <f t="shared" si="2"/>
        <v>340</v>
      </c>
      <c r="D25" s="15">
        <v>50</v>
      </c>
      <c r="E25" s="1">
        <v>2</v>
      </c>
      <c r="F25" s="16">
        <f t="shared" si="3"/>
        <v>100</v>
      </c>
      <c r="G25" s="7"/>
      <c r="H25" s="7" t="s">
        <v>40</v>
      </c>
      <c r="I25" s="2" t="s">
        <v>95</v>
      </c>
      <c r="J25" s="8">
        <v>-360</v>
      </c>
      <c r="K25" s="9">
        <v>-20</v>
      </c>
      <c r="L25" s="10">
        <f>'07-07'!$K25+('07-07'!$J25/90)</f>
        <v>-24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5</v>
      </c>
      <c r="C26" s="14">
        <f t="shared" si="2"/>
        <v>250</v>
      </c>
      <c r="D26" s="15">
        <v>100</v>
      </c>
      <c r="E26" s="1">
        <v>120</v>
      </c>
      <c r="F26" s="16">
        <f t="shared" si="3"/>
        <v>12000</v>
      </c>
      <c r="G26" s="7"/>
      <c r="H26" s="7" t="s">
        <v>6</v>
      </c>
      <c r="I26" s="2"/>
      <c r="J26" s="8"/>
      <c r="K26" s="9">
        <v>190</v>
      </c>
      <c r="L26" s="10">
        <f>'07-07'!$K26+('07-07'!$J26/90)</f>
        <v>190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f>150+35</f>
        <v>185</v>
      </c>
      <c r="S26" s="16">
        <f t="shared" si="5"/>
        <v>18500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22</v>
      </c>
      <c r="C27" s="14">
        <f t="shared" si="2"/>
        <v>2200</v>
      </c>
      <c r="D27" s="12" t="s">
        <v>11</v>
      </c>
      <c r="E27" s="12"/>
      <c r="F27" s="17">
        <f>SUM(F22:F26)</f>
        <v>12520</v>
      </c>
      <c r="G27" s="7"/>
      <c r="H27" s="7" t="s">
        <v>40</v>
      </c>
      <c r="I27" s="2" t="s">
        <v>95</v>
      </c>
      <c r="J27" s="8"/>
      <c r="K27" s="9">
        <v>-190</v>
      </c>
      <c r="L27" s="10">
        <f>'07-07'!$K27+('07-07'!$J27/90)</f>
        <v>-190</v>
      </c>
      <c r="M27" s="3"/>
      <c r="N27" s="13">
        <v>100</v>
      </c>
      <c r="O27" s="1">
        <v>38</v>
      </c>
      <c r="P27" s="14">
        <f t="shared" si="4"/>
        <v>3800</v>
      </c>
      <c r="Q27" s="12" t="s">
        <v>11</v>
      </c>
      <c r="R27" s="12"/>
      <c r="S27" s="17">
        <f>SUM(S22:S26)</f>
        <v>18860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3210</v>
      </c>
      <c r="D28" s="1"/>
      <c r="E28" s="1"/>
      <c r="F28" s="1"/>
      <c r="G28" s="1"/>
      <c r="H28" s="7" t="s">
        <v>6</v>
      </c>
      <c r="I28" s="2" t="s">
        <v>229</v>
      </c>
      <c r="J28" s="8"/>
      <c r="K28" s="9">
        <v>-20</v>
      </c>
      <c r="L28" s="10">
        <f>'07-07'!$K28+('07-07'!$J28/90)</f>
        <v>-20</v>
      </c>
      <c r="M28" s="3"/>
      <c r="N28" s="12" t="s">
        <v>11</v>
      </c>
      <c r="O28" s="12"/>
      <c r="P28" s="6">
        <f>SUM(P22:P27)</f>
        <v>4630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12350</v>
      </c>
      <c r="G29" s="1"/>
      <c r="H29" s="7" t="s">
        <v>6</v>
      </c>
      <c r="I29" s="2"/>
      <c r="J29" s="8">
        <v>180</v>
      </c>
      <c r="K29" s="9"/>
      <c r="L29" s="10">
        <f>'07-07'!$K29+('07-07'!$J29/90)</f>
        <v>2</v>
      </c>
      <c r="M29" s="3"/>
      <c r="N29" s="1"/>
      <c r="O29" s="1"/>
      <c r="P29" s="18"/>
      <c r="Q29" s="237" t="s">
        <v>21</v>
      </c>
      <c r="R29" s="238"/>
      <c r="S29" s="17">
        <f>SUM('07-07'!$J$22:$J$155)</f>
        <v>-8360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3055</v>
      </c>
      <c r="D30" s="1"/>
      <c r="E30" s="1"/>
      <c r="F30" s="8"/>
      <c r="G30" s="1"/>
      <c r="H30" s="7" t="s">
        <v>6</v>
      </c>
      <c r="I30" s="40" t="s">
        <v>229</v>
      </c>
      <c r="J30" s="8">
        <v>-100</v>
      </c>
      <c r="K30" s="9"/>
      <c r="L30" s="10">
        <f>'07-07'!$K30+('07-07'!$J30/90)</f>
        <v>-1.1111111111111112</v>
      </c>
      <c r="M30" s="3"/>
      <c r="N30" s="237" t="s">
        <v>23</v>
      </c>
      <c r="O30" s="238"/>
      <c r="P30" s="6">
        <f>SUM('07-07'!$K$22:$K$155)</f>
        <v>-2604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/>
      <c r="K31" s="9">
        <v>100</v>
      </c>
      <c r="L31" s="10">
        <f>'07-07'!$K31+('07-07'!$J31/90)</f>
        <v>100</v>
      </c>
      <c r="M31" s="3"/>
      <c r="N31" s="1"/>
      <c r="O31" s="1"/>
      <c r="P31" s="18"/>
      <c r="Q31" s="12" t="s">
        <v>25</v>
      </c>
      <c r="R31" s="12"/>
      <c r="S31" s="17">
        <f>S27-S29-F27</f>
        <v>14700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40</v>
      </c>
      <c r="I32" s="40" t="s">
        <v>2154</v>
      </c>
      <c r="J32" s="8">
        <v>-200</v>
      </c>
      <c r="K32" s="9">
        <v>-240</v>
      </c>
      <c r="L32" s="10">
        <f>'07-07'!$K32+('07-07'!$J32/90)</f>
        <v>-242.22222222222223</v>
      </c>
      <c r="M32" s="3"/>
      <c r="N32" s="12" t="s">
        <v>25</v>
      </c>
      <c r="O32" s="12"/>
      <c r="P32" s="6">
        <f>P28-P30-C28</f>
        <v>4024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80</v>
      </c>
      <c r="K33" s="9"/>
      <c r="L33" s="10">
        <f>'07-07'!$K33+('07-07'!$J33/90)</f>
        <v>0.88888888888888884</v>
      </c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-180</v>
      </c>
      <c r="K34" s="9">
        <v>20</v>
      </c>
      <c r="L34" s="10">
        <f>'07-07'!$K34+('07-07'!$J34/90)</f>
        <v>18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600</v>
      </c>
      <c r="K35" s="9"/>
      <c r="L35" s="10">
        <f>'07-07'!$K35+('07-07'!$J35/90)</f>
        <v>6.666666666666667</v>
      </c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953</v>
      </c>
      <c r="J36" s="8">
        <v>-900</v>
      </c>
      <c r="K36" s="9">
        <v>-90</v>
      </c>
      <c r="L36" s="10">
        <f>'07-07'!$K36+('07-07'!$J36/90)</f>
        <v>-100</v>
      </c>
      <c r="M36" s="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-100</v>
      </c>
      <c r="K37" s="9">
        <v>10</v>
      </c>
      <c r="L37" s="10">
        <f>'07-07'!$K37+('07-07'!$J37/90)</f>
        <v>8.8888888888888893</v>
      </c>
      <c r="M37" s="3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200</v>
      </c>
      <c r="K38" s="9"/>
      <c r="L38" s="10">
        <f>'07-07'!$K38+('07-07'!$J38/90)</f>
        <v>2.2222222222222223</v>
      </c>
      <c r="M38" s="3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57</v>
      </c>
      <c r="J39" s="8"/>
      <c r="K39" s="9">
        <v>20</v>
      </c>
      <c r="L39" s="10">
        <f>'07-07'!$K39+('07-07'!$J39/90)</f>
        <v>20</v>
      </c>
      <c r="M39" s="3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43" t="s">
        <v>28</v>
      </c>
      <c r="I40" s="40" t="s">
        <v>648</v>
      </c>
      <c r="J40" s="8"/>
      <c r="K40" s="9">
        <v>-20</v>
      </c>
      <c r="L40" s="10">
        <f>'07-07'!$K40+('07-07'!$J40/90)</f>
        <v>-20</v>
      </c>
      <c r="M40" s="3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299</v>
      </c>
      <c r="J41" s="8"/>
      <c r="K41" s="9">
        <v>15</v>
      </c>
      <c r="L41" s="10">
        <f>'07-07'!$K41+('07-07'!$J41/90)</f>
        <v>15</v>
      </c>
      <c r="M41" s="3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-200</v>
      </c>
      <c r="K42" s="9">
        <v>15</v>
      </c>
      <c r="L42" s="10">
        <f>'07-07'!$K42+('07-07'!$J42/90)</f>
        <v>12.777777777777779</v>
      </c>
      <c r="M42" s="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2155</v>
      </c>
      <c r="J43" s="8"/>
      <c r="K43" s="9">
        <v>100</v>
      </c>
      <c r="L43" s="10">
        <f>'07-07'!$K43+('07-07'!$J43/90)</f>
        <v>100</v>
      </c>
      <c r="M43" s="3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64</v>
      </c>
      <c r="J44" s="8"/>
      <c r="K44" s="9">
        <v>350</v>
      </c>
      <c r="L44" s="10">
        <f>'07-07'!$K44+('07-07'!$J44/90)</f>
        <v>350</v>
      </c>
      <c r="M44" s="3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183</v>
      </c>
      <c r="J45" s="8">
        <v>250</v>
      </c>
      <c r="K45" s="9"/>
      <c r="L45" s="10">
        <f>'07-07'!$K45+('07-07'!$J45/90)</f>
        <v>2.7777777777777777</v>
      </c>
      <c r="M45" s="3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-720</v>
      </c>
      <c r="K46" s="9">
        <v>10</v>
      </c>
      <c r="L46" s="10">
        <f>'07-07'!$K46+('07-07'!$J46/90)</f>
        <v>2</v>
      </c>
      <c r="M46" s="3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686</v>
      </c>
      <c r="J47" s="8">
        <v>500</v>
      </c>
      <c r="K47" s="9"/>
      <c r="L47" s="10">
        <f>'07-07'!$K47+('07-07'!$J47/90)</f>
        <v>5.5555555555555554</v>
      </c>
      <c r="M47" s="3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-450</v>
      </c>
      <c r="K48" s="9">
        <v>20</v>
      </c>
      <c r="L48" s="10">
        <f>'07-07'!$K48+('07-07'!$J48/90)</f>
        <v>15</v>
      </c>
      <c r="M48" s="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-270</v>
      </c>
      <c r="K49" s="9">
        <v>110</v>
      </c>
      <c r="L49" s="10">
        <f>'07-07'!$K49+('07-07'!$J49/90)</f>
        <v>107</v>
      </c>
      <c r="M49" s="3"/>
      <c r="N49" s="9"/>
      <c r="O49" s="9"/>
      <c r="P49" s="9"/>
      <c r="Q49" s="9"/>
      <c r="R49" s="9"/>
      <c r="S49" s="8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15</v>
      </c>
      <c r="L50" s="10">
        <f>'07-07'!$K50+('07-07'!$J50/90)</f>
        <v>15</v>
      </c>
      <c r="M50" s="3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2156</v>
      </c>
      <c r="J51" s="8"/>
      <c r="K51" s="9">
        <v>25</v>
      </c>
      <c r="L51" s="10">
        <f>'07-07'!$K51+('07-07'!$J51/90)</f>
        <v>25</v>
      </c>
      <c r="M51" s="3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2080</v>
      </c>
      <c r="J52" s="8"/>
      <c r="K52" s="9">
        <v>-20</v>
      </c>
      <c r="L52" s="10">
        <f>'07-07'!$K52+('07-07'!$J52/90)</f>
        <v>-20</v>
      </c>
      <c r="M52" s="3"/>
      <c r="N52" s="9"/>
      <c r="O52" s="9"/>
      <c r="P52" s="6"/>
      <c r="Q52" s="9"/>
      <c r="R52" s="9"/>
      <c r="S52" s="17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100</v>
      </c>
      <c r="K53" s="9"/>
      <c r="L53" s="10">
        <f>'07-07'!$K53+('07-07'!$J53/90)</f>
        <v>1.1111111111111112</v>
      </c>
      <c r="M53" s="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50</v>
      </c>
      <c r="K54" s="9"/>
      <c r="L54" s="10">
        <f>'07-07'!$K54+('07-07'!$J54/90)</f>
        <v>0.55555555555555558</v>
      </c>
      <c r="M54" s="3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1356</v>
      </c>
      <c r="J55" s="8">
        <v>80</v>
      </c>
      <c r="K55" s="9"/>
      <c r="L55" s="10">
        <f>'07-07'!$K55+('07-07'!$J55/90)</f>
        <v>0.88888888888888884</v>
      </c>
      <c r="M55" s="3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200</v>
      </c>
      <c r="K56" s="9"/>
      <c r="L56" s="10">
        <f>'07-07'!$K56+('07-07'!$J56/90)</f>
        <v>2.2222222222222223</v>
      </c>
      <c r="M56" s="3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300</v>
      </c>
      <c r="K57" s="9"/>
      <c r="L57" s="10">
        <f>'07-07'!$K57+('07-07'!$J57/90)</f>
        <v>3.3333333333333335</v>
      </c>
      <c r="M57" s="3"/>
      <c r="N57" s="9"/>
      <c r="O57" s="9"/>
      <c r="P57" s="9"/>
      <c r="Q57" s="9"/>
      <c r="R57" s="9"/>
      <c r="S57" s="8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180</v>
      </c>
      <c r="K58" s="9"/>
      <c r="L58" s="10">
        <f>'07-07'!$K58+('07-07'!$J58/90)</f>
        <v>2</v>
      </c>
      <c r="M58" s="3"/>
      <c r="N58" s="9"/>
      <c r="O58" s="9"/>
      <c r="P58" s="9"/>
      <c r="Q58" s="9"/>
      <c r="R58" s="9"/>
      <c r="S58" s="8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130</v>
      </c>
      <c r="K59" s="9"/>
      <c r="L59" s="10">
        <f>'07-07'!$K59+('07-07'!$J59/90)</f>
        <v>1.4444444444444444</v>
      </c>
      <c r="M59" s="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8"/>
      <c r="K60" s="9">
        <v>-70</v>
      </c>
      <c r="L60" s="10">
        <f>'07-07'!$K60+('07-07'!$J60/90)</f>
        <v>-70</v>
      </c>
      <c r="M60" s="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-100</v>
      </c>
      <c r="K61" s="9">
        <v>20</v>
      </c>
      <c r="L61" s="10">
        <f>'07-07'!$K61+('07-07'!$J61/90)</f>
        <v>18.888888888888889</v>
      </c>
      <c r="M61" s="3"/>
      <c r="N61" s="9"/>
      <c r="O61" s="9"/>
      <c r="P61" s="6"/>
      <c r="Q61" s="9"/>
      <c r="R61" s="9"/>
      <c r="S61" s="17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70</v>
      </c>
      <c r="L62" s="10">
        <f>'07-07'!$K62+('07-07'!$J62/90)</f>
        <v>70</v>
      </c>
      <c r="M62" s="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-350</v>
      </c>
      <c r="K63" s="9">
        <v>130</v>
      </c>
      <c r="L63" s="10">
        <f>'07-07'!$K63+('07-07'!$J63/90)</f>
        <v>126.11111111111111</v>
      </c>
      <c r="M63" s="3"/>
      <c r="N63" s="9"/>
      <c r="O63" s="9"/>
      <c r="P63" s="9"/>
      <c r="Q63" s="9"/>
      <c r="R63" s="9"/>
      <c r="S63" s="8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300</v>
      </c>
      <c r="K64" s="9"/>
      <c r="L64" s="10">
        <f>'07-07'!$K64+('07-07'!$J64/90)</f>
        <v>3.3333333333333335</v>
      </c>
      <c r="M64" s="3"/>
      <c r="N64" s="9"/>
      <c r="O64" s="9"/>
      <c r="P64" s="9"/>
      <c r="Q64" s="9"/>
      <c r="R64" s="9"/>
      <c r="S64" s="8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28</v>
      </c>
      <c r="I65" s="44" t="s">
        <v>35</v>
      </c>
      <c r="J65" s="35">
        <v>-300</v>
      </c>
      <c r="K65" s="36"/>
      <c r="L65" s="37">
        <f>'07-07'!$K65+('07-07'!$J65/90)</f>
        <v>-3.3333333333333335</v>
      </c>
      <c r="M65" s="3"/>
      <c r="N65" s="9"/>
      <c r="O65" s="9"/>
      <c r="P65" s="9"/>
      <c r="Q65" s="9"/>
      <c r="R65" s="9"/>
      <c r="S65" s="8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164</v>
      </c>
      <c r="J66" s="38">
        <v>-200</v>
      </c>
      <c r="K66" s="39">
        <v>20</v>
      </c>
      <c r="L66" s="37">
        <f>'07-07'!$K66+('07-07'!$J66/90)</f>
        <v>17.777777777777779</v>
      </c>
      <c r="M66" s="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2157</v>
      </c>
      <c r="J67" s="35">
        <v>-700</v>
      </c>
      <c r="K67" s="36">
        <v>10</v>
      </c>
      <c r="L67" s="37">
        <f>'07-07'!$K67+('07-07'!$J67/90)</f>
        <v>2.2222222222222223</v>
      </c>
      <c r="M67" s="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360</v>
      </c>
      <c r="K68" s="39"/>
      <c r="L68" s="37">
        <f>'07-07'!$K68+('07-07'!$J68/90)</f>
        <v>4</v>
      </c>
      <c r="M68" s="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</v>
      </c>
      <c r="J69" s="35"/>
      <c r="K69" s="36">
        <v>348</v>
      </c>
      <c r="L69" s="37">
        <f>'07-07'!$K69+('07-07'!$J69/90)</f>
        <v>348</v>
      </c>
      <c r="M69" s="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95</v>
      </c>
      <c r="J70" s="35"/>
      <c r="K70" s="36">
        <v>-348</v>
      </c>
      <c r="L70" s="37">
        <f>'07-07'!$K70+('07-07'!$J70/90)</f>
        <v>-348</v>
      </c>
      <c r="M70" s="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200</v>
      </c>
      <c r="K71" s="9"/>
      <c r="L71" s="10">
        <f>'07-07'!$K71+('07-07'!$J71/90)</f>
        <v>2.2222222222222223</v>
      </c>
      <c r="M71" s="3"/>
      <c r="N71" s="9"/>
      <c r="O71" s="9"/>
      <c r="P71" s="6"/>
      <c r="Q71" s="9"/>
      <c r="R71" s="9"/>
      <c r="S71" s="17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890</v>
      </c>
      <c r="K72" s="9">
        <v>30</v>
      </c>
      <c r="L72" s="10">
        <f>'07-07'!$K72+('07-07'!$J72/90)</f>
        <v>39.888888888888886</v>
      </c>
      <c r="M72" s="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150</v>
      </c>
      <c r="K73" s="9"/>
      <c r="L73" s="10">
        <f>'07-07'!$K73+('07-07'!$J73/90)</f>
        <v>1.6666666666666667</v>
      </c>
      <c r="M73" s="3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2158</v>
      </c>
      <c r="J74" s="8"/>
      <c r="K74" s="9">
        <v>790</v>
      </c>
      <c r="L74" s="10">
        <f>'07-07'!$K74+('07-07'!$J74/90)</f>
        <v>790</v>
      </c>
      <c r="M74" s="3"/>
      <c r="N74" s="9"/>
      <c r="O74" s="9"/>
      <c r="P74" s="6"/>
      <c r="Q74" s="9"/>
      <c r="R74" s="9"/>
      <c r="S74" s="17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95</v>
      </c>
      <c r="J75" s="8"/>
      <c r="K75" s="9">
        <v>-10</v>
      </c>
      <c r="L75" s="10">
        <f>'07-07'!$K75+('07-07'!$J75/90)</f>
        <v>-10</v>
      </c>
      <c r="M75" s="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-790</v>
      </c>
      <c r="L76" s="10">
        <f>'07-07'!$K76+('07-07'!$J76/90)</f>
        <v>-790</v>
      </c>
      <c r="M76" s="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-200</v>
      </c>
      <c r="K77" s="9">
        <v>30</v>
      </c>
      <c r="L77" s="10">
        <f>'07-07'!$K77+('07-07'!$J77/90)</f>
        <v>27.777777777777779</v>
      </c>
      <c r="M77" s="3"/>
      <c r="N77" s="9"/>
      <c r="O77" s="9"/>
      <c r="P77" s="6"/>
      <c r="Q77" s="9"/>
      <c r="R77" s="9"/>
      <c r="S77" s="17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250</v>
      </c>
      <c r="K78" s="9"/>
      <c r="L78" s="10">
        <f>'07-07'!$K78+('07-07'!$J78/90)</f>
        <v>2.7777777777777777</v>
      </c>
      <c r="M78" s="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790</v>
      </c>
      <c r="K79" s="9"/>
      <c r="L79" s="10">
        <f>'07-07'!$K79+('07-07'!$J79/90)</f>
        <v>8.7777777777777786</v>
      </c>
      <c r="M79" s="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43" t="s">
        <v>40</v>
      </c>
      <c r="I80" s="2"/>
      <c r="J80" s="8"/>
      <c r="K80" s="9">
        <v>-80</v>
      </c>
      <c r="L80" s="10">
        <f>'07-07'!$K80+('07-07'!$J80/90)</f>
        <v>-80</v>
      </c>
      <c r="M80" s="3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-450</v>
      </c>
      <c r="K81" s="9">
        <v>10</v>
      </c>
      <c r="L81" s="10">
        <f>'07-07'!$K81+('07-07'!$J81/90)</f>
        <v>5</v>
      </c>
      <c r="M81" s="3"/>
      <c r="N81" s="9"/>
      <c r="O81" s="9"/>
      <c r="P81" s="9"/>
      <c r="Q81" s="9"/>
      <c r="R81" s="9"/>
      <c r="S81" s="8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-500</v>
      </c>
      <c r="K82" s="9">
        <v>20</v>
      </c>
      <c r="L82" s="10">
        <f>'07-07'!$K82+('07-07'!$J82/90)</f>
        <v>14.444444444444445</v>
      </c>
      <c r="M82" s="3"/>
      <c r="N82" s="9"/>
      <c r="O82" s="9"/>
      <c r="P82" s="6"/>
      <c r="Q82" s="9"/>
      <c r="R82" s="9"/>
      <c r="S82" s="17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-430</v>
      </c>
      <c r="K83" s="9">
        <v>10</v>
      </c>
      <c r="L83" s="10">
        <f>'07-07'!$K83+('07-07'!$J83/90)</f>
        <v>5.2222222222222223</v>
      </c>
      <c r="M83" s="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140</v>
      </c>
      <c r="K84" s="9"/>
      <c r="L84" s="10">
        <f>'07-07'!$K84+('07-07'!$J84/90)</f>
        <v>1.5555555555555556</v>
      </c>
      <c r="M84" s="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20</v>
      </c>
      <c r="L85" s="10">
        <f>'07-07'!$K85+('07-07'!$J85/90)</f>
        <v>20</v>
      </c>
      <c r="M85" s="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-300</v>
      </c>
      <c r="K86" s="9">
        <v>10</v>
      </c>
      <c r="L86" s="10">
        <f>'07-07'!$K86+('07-07'!$J86/90)</f>
        <v>6.6666666666666661</v>
      </c>
      <c r="M86" s="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10</v>
      </c>
      <c r="L87" s="10">
        <f>'07-07'!$K87+('07-07'!$J87/90)</f>
        <v>10</v>
      </c>
      <c r="M87" s="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-50</v>
      </c>
      <c r="K88" s="9"/>
      <c r="L88" s="10">
        <f>'07-07'!$K88+('07-07'!$J88/90)</f>
        <v>-0.55555555555555558</v>
      </c>
      <c r="M88" s="3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283</v>
      </c>
      <c r="J89" s="8">
        <v>-300</v>
      </c>
      <c r="K89" s="9">
        <v>190</v>
      </c>
      <c r="L89" s="10">
        <f>'07-07'!$K89+('07-07'!$J89/90)</f>
        <v>186.66666666666666</v>
      </c>
      <c r="M89" s="3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283</v>
      </c>
      <c r="J90" s="8"/>
      <c r="K90" s="9">
        <v>15</v>
      </c>
      <c r="L90" s="10">
        <f>'07-07'!$K90+('07-07'!$J90/90)</f>
        <v>15</v>
      </c>
      <c r="M90" s="3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666</v>
      </c>
      <c r="J91" s="8">
        <v>-170</v>
      </c>
      <c r="K91" s="9">
        <v>5</v>
      </c>
      <c r="L91" s="10">
        <f>'07-07'!$K91+('07-07'!$J91/90)</f>
        <v>3.1111111111111112</v>
      </c>
      <c r="M91" s="3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2160</v>
      </c>
      <c r="J92" s="8">
        <v>270</v>
      </c>
      <c r="K92" s="9"/>
      <c r="L92" s="10">
        <f>'07-07'!$K92+('07-07'!$J92/90)</f>
        <v>3</v>
      </c>
      <c r="M92" s="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150</v>
      </c>
      <c r="K93" s="9">
        <v>10</v>
      </c>
      <c r="L93" s="10">
        <f>'07-07'!$K93+('07-07'!$J93/90)</f>
        <v>11.666666666666666</v>
      </c>
      <c r="M93" s="3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2159</v>
      </c>
      <c r="J94" s="8">
        <v>-110</v>
      </c>
      <c r="K94" s="9">
        <v>10</v>
      </c>
      <c r="L94" s="10">
        <f>'07-07'!$K94+('07-07'!$J94/90)</f>
        <v>8.7777777777777786</v>
      </c>
      <c r="M94" s="3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18</v>
      </c>
      <c r="J95" s="8">
        <v>-730</v>
      </c>
      <c r="K95" s="9">
        <v>20</v>
      </c>
      <c r="L95" s="10">
        <f>'07-07'!$K95+('07-07'!$J95/90)</f>
        <v>11.888888888888889</v>
      </c>
      <c r="M95" s="3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-630</v>
      </c>
      <c r="K96" s="9">
        <v>30</v>
      </c>
      <c r="L96" s="10">
        <f>'07-07'!$K96+('07-07'!$J96/90)</f>
        <v>23</v>
      </c>
      <c r="M96" s="3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10</v>
      </c>
      <c r="L97" s="10">
        <f>'07-07'!$K97+('07-07'!$J97/90)</f>
        <v>7</v>
      </c>
      <c r="M97" s="3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470</v>
      </c>
      <c r="J98" s="8">
        <v>200</v>
      </c>
      <c r="K98" s="9"/>
      <c r="L98" s="10">
        <f>'07-07'!$K98+('07-07'!$J98/90)</f>
        <v>2.2222222222222223</v>
      </c>
      <c r="M98" s="3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1478</v>
      </c>
      <c r="J99" s="8">
        <v>345</v>
      </c>
      <c r="K99" s="9"/>
      <c r="L99" s="10">
        <f>'07-07'!$K99+('07-07'!$J99/90)</f>
        <v>3.8333333333333335</v>
      </c>
      <c r="M99" s="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154</v>
      </c>
      <c r="J100" s="8">
        <v>2700</v>
      </c>
      <c r="K100" s="9"/>
      <c r="L100" s="10">
        <f>'07-07'!$K100+('07-07'!$J100/90)</f>
        <v>30</v>
      </c>
      <c r="M100" s="3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63</v>
      </c>
      <c r="J101" s="8">
        <v>200</v>
      </c>
      <c r="K101" s="9"/>
      <c r="L101" s="10">
        <f>'07-07'!$K101+('07-07'!$J101/90)</f>
        <v>2.2222222222222223</v>
      </c>
      <c r="M101" s="3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1664</v>
      </c>
      <c r="J102" s="8">
        <v>200</v>
      </c>
      <c r="K102" s="9">
        <v>10</v>
      </c>
      <c r="L102" s="10">
        <f>'07-07'!$K102+('07-07'!$J102/90)</f>
        <v>12.222222222222221</v>
      </c>
      <c r="M102" s="3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-540</v>
      </c>
      <c r="K103" s="9">
        <v>10</v>
      </c>
      <c r="L103" s="10">
        <f>'07-07'!$K103+('07-07'!$J103/90)</f>
        <v>4</v>
      </c>
      <c r="M103" s="3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76</v>
      </c>
      <c r="J104" s="8">
        <v>360</v>
      </c>
      <c r="K104" s="9"/>
      <c r="L104" s="10">
        <f>'07-07'!$K104+('07-07'!$J104/90)</f>
        <v>4</v>
      </c>
      <c r="M104" s="3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2161</v>
      </c>
      <c r="J105" s="8">
        <v>500</v>
      </c>
      <c r="K105" s="9"/>
      <c r="L105" s="10">
        <f>'07-07'!$K105+('07-07'!$J105/90)</f>
        <v>5.5555555555555554</v>
      </c>
      <c r="M105" s="3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76</v>
      </c>
      <c r="J106" s="8"/>
      <c r="K106" s="9">
        <v>2</v>
      </c>
      <c r="L106" s="10">
        <f>'07-07'!$K106+('07-07'!$J106/90)</f>
        <v>2</v>
      </c>
      <c r="M106" s="3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161</v>
      </c>
      <c r="J107" s="8"/>
      <c r="K107" s="9">
        <v>18</v>
      </c>
      <c r="L107" s="10">
        <f>'07-07'!$K107+('07-07'!$J107/90)</f>
        <v>18</v>
      </c>
      <c r="M107" s="3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2162</v>
      </c>
      <c r="J108" s="8">
        <v>660</v>
      </c>
      <c r="K108" s="9"/>
      <c r="L108" s="10">
        <f>'07-07'!$K108+('07-07'!$J108/90)</f>
        <v>7.333333333333333</v>
      </c>
      <c r="M108" s="3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150</v>
      </c>
      <c r="K109" s="9"/>
      <c r="L109" s="10">
        <f>'07-07'!$K109+('07-07'!$J109/90)</f>
        <v>1.6666666666666667</v>
      </c>
      <c r="M109" s="3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56</v>
      </c>
      <c r="J110" s="8">
        <v>-290</v>
      </c>
      <c r="K110" s="9">
        <v>50</v>
      </c>
      <c r="L110" s="10">
        <f>'07-07'!$K110+('07-07'!$J110/90)</f>
        <v>46.777777777777779</v>
      </c>
      <c r="M110" s="3"/>
      <c r="N110" s="45" t="s">
        <v>118</v>
      </c>
      <c r="O110" s="9"/>
      <c r="P110" s="6">
        <v>4260</v>
      </c>
      <c r="Q110" s="9"/>
      <c r="R110" s="9"/>
      <c r="S110" s="17">
        <v>13365</v>
      </c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821</v>
      </c>
      <c r="J111" s="8"/>
      <c r="K111" s="9">
        <v>100</v>
      </c>
      <c r="L111" s="10">
        <f>'07-07'!$K111+('07-07'!$J111/90)</f>
        <v>100</v>
      </c>
      <c r="M111" s="3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1939</v>
      </c>
      <c r="J112" s="8"/>
      <c r="K112" s="9">
        <v>37</v>
      </c>
      <c r="L112" s="10">
        <f>'07-07'!$K112+('07-07'!$J112/90)</f>
        <v>37</v>
      </c>
      <c r="M112" s="3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4</v>
      </c>
      <c r="L113" s="10">
        <f>'07-07'!$K113+('07-07'!$J113/90)</f>
        <v>4</v>
      </c>
      <c r="M113" s="3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821</v>
      </c>
      <c r="J114" s="8">
        <v>4500</v>
      </c>
      <c r="K114" s="9">
        <v>50</v>
      </c>
      <c r="L114" s="10">
        <f>'07-07'!$K114+('07-07'!$J114/90)</f>
        <v>100</v>
      </c>
      <c r="M114" s="3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50</v>
      </c>
      <c r="K115" s="9"/>
      <c r="L115" s="10">
        <f>'07-07'!$K115+('07-07'!$J115/90)</f>
        <v>0.55555555555555558</v>
      </c>
      <c r="M115" s="3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1361</v>
      </c>
      <c r="J116" s="8">
        <v>630</v>
      </c>
      <c r="K116" s="9"/>
      <c r="L116" s="10">
        <f>'07-07'!$K116+('07-07'!$J116/90)</f>
        <v>7</v>
      </c>
      <c r="M116" s="3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2163</v>
      </c>
      <c r="J117" s="8"/>
      <c r="K117" s="9">
        <v>-430</v>
      </c>
      <c r="L117" s="10">
        <f>'07-07'!$K117+('07-07'!$J117/90)</f>
        <v>-430</v>
      </c>
      <c r="M117" s="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1351</v>
      </c>
      <c r="J118" s="8"/>
      <c r="K118" s="9">
        <v>112</v>
      </c>
      <c r="L118" s="10">
        <f>'07-07'!$K118+('07-07'!$J118/90)</f>
        <v>112</v>
      </c>
      <c r="M118" s="3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6" x14ac:dyDescent="0.3">
      <c r="A119" s="9"/>
      <c r="B119" s="9"/>
      <c r="C119" s="9"/>
      <c r="D119" s="9"/>
      <c r="E119" s="9"/>
      <c r="F119" s="9"/>
      <c r="G119" s="9"/>
      <c r="H119" s="7" t="s">
        <v>1796</v>
      </c>
      <c r="I119" s="40" t="s">
        <v>292</v>
      </c>
      <c r="J119" s="8"/>
      <c r="K119" s="9">
        <v>200</v>
      </c>
      <c r="L119" s="10">
        <f>'07-07'!$K119+('07-07'!$J119/90)</f>
        <v>200</v>
      </c>
      <c r="M119" s="3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365</v>
      </c>
      <c r="K120" s="9"/>
      <c r="L120" s="10">
        <f>'07-07'!$K120+('07-07'!$J120/90)</f>
        <v>4.0555555555555554</v>
      </c>
      <c r="M120" s="3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400</v>
      </c>
      <c r="K121" s="9"/>
      <c r="L121" s="10">
        <f>'07-07'!$K121+('07-07'!$J121/90)</f>
        <v>4.4444444444444446</v>
      </c>
      <c r="M121" s="3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-450</v>
      </c>
      <c r="K122" s="9">
        <v>100</v>
      </c>
      <c r="L122" s="10">
        <f>'07-07'!$K122+('07-07'!$J122/90)</f>
        <v>95</v>
      </c>
      <c r="M122" s="3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2164</v>
      </c>
      <c r="J123" s="8">
        <v>545</v>
      </c>
      <c r="K123" s="9"/>
      <c r="L123" s="10">
        <f>'07-07'!$K123+('07-07'!$J123/90)</f>
        <v>6.0555555555555554</v>
      </c>
      <c r="M123" s="3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90</v>
      </c>
      <c r="L124" s="10">
        <f>'07-07'!$K124+('07-07'!$J124/90)</f>
        <v>90</v>
      </c>
      <c r="M124" s="3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50</v>
      </c>
      <c r="K125" s="9"/>
      <c r="L125" s="10">
        <f>'07-07'!$K125+('07-07'!$J125/90)</f>
        <v>0.55555555555555558</v>
      </c>
      <c r="M125" s="3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-380</v>
      </c>
      <c r="K126" s="9">
        <v>10</v>
      </c>
      <c r="L126" s="10">
        <f>'07-07'!$K126+('07-07'!$J126/90)</f>
        <v>5.7777777777777777</v>
      </c>
      <c r="M126" s="3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180</v>
      </c>
      <c r="K127" s="9"/>
      <c r="L127" s="10">
        <f>'07-07'!$K127+('07-07'!$J127/90)</f>
        <v>2</v>
      </c>
      <c r="M127" s="3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95</v>
      </c>
      <c r="J128" s="8"/>
      <c r="K128" s="9">
        <v>-80</v>
      </c>
      <c r="L128" s="10">
        <f>'07-07'!$K128+('07-07'!$J128/90)</f>
        <v>-80</v>
      </c>
      <c r="M128" s="3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400</v>
      </c>
      <c r="K129" s="9"/>
      <c r="L129" s="10">
        <f>'07-07'!$K129+('07-07'!$J129/90)</f>
        <v>4.4444444444444446</v>
      </c>
      <c r="M129" s="3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-335</v>
      </c>
      <c r="K130" s="9">
        <v>10</v>
      </c>
      <c r="L130" s="10">
        <f>'07-07'!$K130+('07-07'!$J130/90)</f>
        <v>6.2777777777777777</v>
      </c>
      <c r="M130" s="3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95</v>
      </c>
      <c r="J131" s="8"/>
      <c r="K131" s="9">
        <v>33</v>
      </c>
      <c r="L131" s="10">
        <f>'07-07'!$K131+('07-07'!$J131/90)</f>
        <v>33</v>
      </c>
      <c r="M131" s="3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-33</v>
      </c>
      <c r="L132" s="10">
        <f>'07-07'!$K132+('07-07'!$J132/90)</f>
        <v>-33</v>
      </c>
      <c r="M132" s="3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-200</v>
      </c>
      <c r="K133" s="9">
        <v>5</v>
      </c>
      <c r="L133" s="10">
        <f>'07-07'!$K133+('07-07'!$J133/90)</f>
        <v>2.7777777777777777</v>
      </c>
      <c r="M133" s="3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-200</v>
      </c>
      <c r="K134" s="9">
        <v>10</v>
      </c>
      <c r="L134" s="10">
        <f>'07-07'!$K134+('07-07'!$J134/90)</f>
        <v>7.7777777777777777</v>
      </c>
      <c r="M134" s="3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132</v>
      </c>
      <c r="J135" s="8">
        <v>600</v>
      </c>
      <c r="K135" s="9"/>
      <c r="L135" s="10">
        <f>'07-07'!$K135+('07-07'!$J135/90)</f>
        <v>6.666666666666667</v>
      </c>
      <c r="M135" s="3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6" x14ac:dyDescent="0.3">
      <c r="A136" s="9"/>
      <c r="B136" s="9"/>
      <c r="C136" s="9"/>
      <c r="D136" s="9"/>
      <c r="E136" s="9"/>
      <c r="F136" s="9"/>
      <c r="G136" s="9"/>
      <c r="H136" s="7" t="s">
        <v>28</v>
      </c>
      <c r="I136" s="40" t="s">
        <v>2165</v>
      </c>
      <c r="J136" s="8"/>
      <c r="K136" s="9">
        <v>-25</v>
      </c>
      <c r="L136" s="10">
        <f>'07-07'!$K136+('07-07'!$J136/90)</f>
        <v>-25</v>
      </c>
      <c r="M136" s="3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40" t="s">
        <v>957</v>
      </c>
      <c r="J137" s="8"/>
      <c r="K137" s="9">
        <v>9</v>
      </c>
      <c r="L137" s="10">
        <f>'07-07'!$K137+('07-07'!$J137/90)</f>
        <v>9</v>
      </c>
      <c r="M137" s="3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1908</v>
      </c>
      <c r="J138" s="8">
        <v>230</v>
      </c>
      <c r="K138" s="9">
        <v>10</v>
      </c>
      <c r="L138" s="10">
        <f>'07-07'!$K138+('07-07'!$J138/90)</f>
        <v>12.555555555555555</v>
      </c>
      <c r="M138" s="3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40" t="s">
        <v>2044</v>
      </c>
      <c r="J139" s="8"/>
      <c r="K139" s="9">
        <v>68</v>
      </c>
      <c r="L139" s="10">
        <f>'07-07'!$K139+('07-07'!$J139/90)</f>
        <v>68</v>
      </c>
      <c r="M139" s="3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>
        <v>10</v>
      </c>
      <c r="L140" s="10">
        <f>'07-07'!$K140+('07-07'!$J140/90)</f>
        <v>10</v>
      </c>
      <c r="M140" s="3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40" t="s">
        <v>229</v>
      </c>
      <c r="J141" s="8">
        <v>-450</v>
      </c>
      <c r="K141" s="9"/>
      <c r="L141" s="10">
        <f>'07-07'!$K141+('07-07'!$J141/90)</f>
        <v>-5</v>
      </c>
      <c r="M141" s="3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229</v>
      </c>
      <c r="J142" s="8">
        <v>-450</v>
      </c>
      <c r="K142" s="9">
        <v>-60</v>
      </c>
      <c r="L142" s="10">
        <f>'07-07'!$K142+('07-07'!$J142/90)</f>
        <v>-65</v>
      </c>
      <c r="M142" s="3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270</v>
      </c>
      <c r="K143" s="9">
        <v>40</v>
      </c>
      <c r="L143" s="10">
        <f>'07-07'!$K143+('07-07'!$J143/90)</f>
        <v>43</v>
      </c>
      <c r="M143" s="3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-260</v>
      </c>
      <c r="K144" s="9">
        <v>100</v>
      </c>
      <c r="L144" s="10">
        <f>'07-07'!$K144+('07-07'!$J144/90)</f>
        <v>97.111111111111114</v>
      </c>
      <c r="M144" s="3"/>
      <c r="N144" s="45" t="s">
        <v>118</v>
      </c>
      <c r="O144" s="9"/>
      <c r="P144" s="9">
        <v>4630</v>
      </c>
      <c r="Q144" s="9"/>
      <c r="R144" s="9"/>
      <c r="S144" s="83">
        <v>18860</v>
      </c>
      <c r="T144" s="9"/>
      <c r="U144" s="9"/>
      <c r="V144" s="9"/>
      <c r="W144" s="9"/>
      <c r="X144" s="9"/>
      <c r="Y144" s="9"/>
      <c r="Z144" s="9"/>
    </row>
    <row r="145" spans="1:26" ht="15.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300</v>
      </c>
      <c r="K145" s="9"/>
      <c r="L145" s="10">
        <f>'07-07'!$K145+('07-07'!$J145/90)</f>
        <v>3.3333333333333335</v>
      </c>
      <c r="M145" s="3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40" t="s">
        <v>1144</v>
      </c>
      <c r="J146" s="8"/>
      <c r="K146" s="9">
        <v>-35</v>
      </c>
      <c r="L146" s="10">
        <f>'07-07'!$K146+('07-07'!$J146/90)</f>
        <v>-35</v>
      </c>
      <c r="M146" s="3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40" t="s">
        <v>1144</v>
      </c>
      <c r="J147" s="8"/>
      <c r="K147" s="9">
        <v>150</v>
      </c>
      <c r="L147" s="10">
        <f>'07-07'!$K147+('07-07'!$J147/90)</f>
        <v>150</v>
      </c>
      <c r="M147" s="3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40" t="s">
        <v>95</v>
      </c>
      <c r="J148" s="8"/>
      <c r="K148" s="9">
        <v>-150</v>
      </c>
      <c r="L148" s="10">
        <f>'07-07'!$K148+('07-07'!$J148/90)</f>
        <v>-150</v>
      </c>
      <c r="M148" s="3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40" t="s">
        <v>46</v>
      </c>
      <c r="J149" s="8"/>
      <c r="K149" s="9">
        <v>11</v>
      </c>
      <c r="L149" s="10">
        <f>'07-07'!$K149+('07-07'!$J149/90)</f>
        <v>11</v>
      </c>
      <c r="M149" s="3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6" x14ac:dyDescent="0.3">
      <c r="A150" s="9"/>
      <c r="B150" s="9"/>
      <c r="C150" s="9"/>
      <c r="D150" s="9"/>
      <c r="E150" s="9"/>
      <c r="F150" s="9"/>
      <c r="G150" s="9"/>
      <c r="H150" s="7" t="s">
        <v>40</v>
      </c>
      <c r="I150" s="40" t="s">
        <v>57</v>
      </c>
      <c r="J150" s="8"/>
      <c r="K150" s="9">
        <v>20</v>
      </c>
      <c r="L150" s="10">
        <f>'07-07'!$K150+('07-07'!$J150/90)</f>
        <v>20</v>
      </c>
      <c r="M150" s="3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6" x14ac:dyDescent="0.3">
      <c r="A151" s="9"/>
      <c r="B151" s="9"/>
      <c r="C151" s="9"/>
      <c r="D151" s="9"/>
      <c r="E151" s="9"/>
      <c r="F151" s="9"/>
      <c r="G151" s="9"/>
      <c r="H151" s="7" t="s">
        <v>28</v>
      </c>
      <c r="I151" s="40" t="s">
        <v>43</v>
      </c>
      <c r="J151" s="8"/>
      <c r="K151" s="9">
        <v>-20</v>
      </c>
      <c r="L151" s="10">
        <f>'07-07'!$K151+('07-07'!$J151/90)</f>
        <v>-20</v>
      </c>
      <c r="M151" s="3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6" x14ac:dyDescent="0.3">
      <c r="A152" s="9"/>
      <c r="B152" s="9"/>
      <c r="C152" s="9"/>
      <c r="D152" s="9"/>
      <c r="E152" s="9"/>
      <c r="F152" s="9"/>
      <c r="G152" s="9"/>
      <c r="H152" s="7" t="s">
        <v>40</v>
      </c>
      <c r="I152" s="40" t="s">
        <v>95</v>
      </c>
      <c r="J152" s="8">
        <v>-15000</v>
      </c>
      <c r="K152" s="9">
        <v>-4000</v>
      </c>
      <c r="L152" s="10">
        <f>'07-07'!$K152+('07-07'!$J152/90)</f>
        <v>-4166.666666666667</v>
      </c>
      <c r="M152" s="3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'07-07'!$K153+('07-07'!$J153/90)</f>
        <v>0</v>
      </c>
      <c r="M153" s="3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'07-07'!$K154+('07-07'!$J154/90)</f>
        <v>0</v>
      </c>
      <c r="M154" s="3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'07-07'!$K155+('07-07'!$J155/90)</f>
        <v>0</v>
      </c>
      <c r="M155" s="3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5" xr:uid="{10FFA301-0E67-4D07-9C86-3B52D9C9967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211B-BF10-41F7-B715-513A0A8F3597}">
  <sheetPr codeName="Sheet86">
    <pageSetUpPr fitToPage="1"/>
  </sheetPr>
  <dimension ref="A1:Z133"/>
  <sheetViews>
    <sheetView rightToLeft="1" topLeftCell="A122" workbookViewId="0">
      <selection activeCell="B132" sqref="B13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-1530</v>
      </c>
      <c r="K1" s="3">
        <f t="shared" si="0"/>
        <v>215</v>
      </c>
      <c r="L1" s="3">
        <f t="shared" si="0"/>
        <v>198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-760</v>
      </c>
      <c r="K3" s="9">
        <v>10</v>
      </c>
      <c r="L3" s="10">
        <f t="shared" ref="L3:L18" si="1">K3+(J3/90)</f>
        <v>1.5555555555555554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-100</v>
      </c>
      <c r="K4" s="9"/>
      <c r="L4" s="10">
        <f t="shared" si="1"/>
        <v>-1.1111111111111112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2168</v>
      </c>
      <c r="J5" s="8">
        <v>180</v>
      </c>
      <c r="K5" s="9">
        <v>90</v>
      </c>
      <c r="L5" s="10">
        <f t="shared" si="1"/>
        <v>92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62</v>
      </c>
      <c r="J6" s="8">
        <v>160</v>
      </c>
      <c r="K6" s="9"/>
      <c r="L6" s="10">
        <f t="shared" si="1"/>
        <v>1.7777777777777777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414</v>
      </c>
      <c r="J7" s="8">
        <v>400</v>
      </c>
      <c r="K7" s="9"/>
      <c r="L7" s="10">
        <f t="shared" si="1"/>
        <v>4.4444444444444446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71</v>
      </c>
      <c r="J8" s="8">
        <v>150</v>
      </c>
      <c r="K8" s="9"/>
      <c r="L8" s="10">
        <f t="shared" si="1"/>
        <v>1.6666666666666667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1996</v>
      </c>
      <c r="J9" s="8">
        <v>-150</v>
      </c>
      <c r="K9" s="9">
        <v>20</v>
      </c>
      <c r="L9" s="10">
        <f t="shared" si="1"/>
        <v>18.333333333333332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-590</v>
      </c>
      <c r="K10" s="9">
        <v>20</v>
      </c>
      <c r="L10" s="10">
        <f t="shared" si="1"/>
        <v>13.444444444444445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1132</v>
      </c>
      <c r="J11" s="8">
        <v>-450</v>
      </c>
      <c r="K11" s="9">
        <v>20</v>
      </c>
      <c r="L11" s="10">
        <f t="shared" si="1"/>
        <v>15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1073</v>
      </c>
      <c r="J12" s="8"/>
      <c r="K12" s="9">
        <v>50</v>
      </c>
      <c r="L12" s="10">
        <f t="shared" si="1"/>
        <v>50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2167</v>
      </c>
      <c r="J13" s="8">
        <v>-100</v>
      </c>
      <c r="K13" s="9"/>
      <c r="L13" s="10">
        <f t="shared" si="1"/>
        <v>-1.1111111111111112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>
        <v>-270</v>
      </c>
      <c r="K14" s="9">
        <v>5</v>
      </c>
      <c r="L14" s="10">
        <f t="shared" si="1"/>
        <v>2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2153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SUM('08-07'!$J$22:$J$133)</f>
        <v>2420</v>
      </c>
      <c r="K20" s="3">
        <f>SUM('08-07'!$K$22:$K$133)</f>
        <v>1781</v>
      </c>
      <c r="L20" s="3">
        <f>SUM('08-07'!$L$22:$L$133)</f>
        <v>1807.8888888888878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 t="s">
        <v>123</v>
      </c>
      <c r="J22" s="8">
        <v>400</v>
      </c>
      <c r="K22" s="9"/>
      <c r="L22" s="10">
        <f>'08-07'!$K22+('08-07'!$J22/90)</f>
        <v>4.4444444444444446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3</v>
      </c>
      <c r="F23" s="16">
        <f t="shared" si="3"/>
        <v>30</v>
      </c>
      <c r="G23" s="7"/>
      <c r="H23" s="7" t="s">
        <v>6</v>
      </c>
      <c r="I23" s="2"/>
      <c r="J23" s="8">
        <v>30</v>
      </c>
      <c r="K23" s="9"/>
      <c r="L23" s="10">
        <f>'08-07'!$K23+('08-07'!$J23/90)</f>
        <v>0.33333333333333331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10</v>
      </c>
      <c r="S23" s="16">
        <f t="shared" si="5"/>
        <v>100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32</v>
      </c>
      <c r="C24" s="14">
        <f t="shared" si="2"/>
        <v>320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2"/>
      <c r="J24" s="8">
        <v>-300</v>
      </c>
      <c r="K24" s="9">
        <v>10</v>
      </c>
      <c r="L24" s="10">
        <f>'08-07'!$K24+('08-07'!$J24/90)</f>
        <v>6.6666666666666661</v>
      </c>
      <c r="M24" s="3"/>
      <c r="N24" s="13">
        <v>10</v>
      </c>
      <c r="O24" s="1">
        <v>37</v>
      </c>
      <c r="P24" s="14">
        <f t="shared" si="4"/>
        <v>370</v>
      </c>
      <c r="Q24" s="15">
        <v>20</v>
      </c>
      <c r="R24" s="1">
        <v>10</v>
      </c>
      <c r="S24" s="16">
        <f t="shared" si="5"/>
        <v>200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778</v>
      </c>
      <c r="J25" s="8"/>
      <c r="K25" s="9">
        <v>-100</v>
      </c>
      <c r="L25" s="10">
        <f>'08-07'!$K25+('08-07'!$J25/90)</f>
        <v>-100</v>
      </c>
      <c r="M25" s="3"/>
      <c r="N25" s="13">
        <v>20</v>
      </c>
      <c r="O25" s="1">
        <v>14</v>
      </c>
      <c r="P25" s="14">
        <f t="shared" si="4"/>
        <v>280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25</v>
      </c>
      <c r="F26" s="16">
        <f t="shared" si="3"/>
        <v>2500</v>
      </c>
      <c r="G26" s="7"/>
      <c r="H26" s="7" t="s">
        <v>40</v>
      </c>
      <c r="I26" s="40" t="s">
        <v>2169</v>
      </c>
      <c r="J26" s="8">
        <v>-300</v>
      </c>
      <c r="K26" s="9">
        <v>-90</v>
      </c>
      <c r="L26" s="10">
        <f>'08-07'!$K26+('08-07'!$J26/90)</f>
        <v>-93.333333333333329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27</v>
      </c>
      <c r="S26" s="16">
        <f t="shared" si="5"/>
        <v>2700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2630</v>
      </c>
      <c r="G27" s="7"/>
      <c r="H27" s="7" t="s">
        <v>6</v>
      </c>
      <c r="I27" s="40" t="s">
        <v>1044</v>
      </c>
      <c r="J27" s="8"/>
      <c r="K27" s="9">
        <v>20</v>
      </c>
      <c r="L27" s="10">
        <f>'08-07'!$K27+('08-07'!$J27/90)</f>
        <v>20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3200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821</v>
      </c>
      <c r="D28" s="1"/>
      <c r="E28" s="1"/>
      <c r="F28" s="1"/>
      <c r="G28" s="1"/>
      <c r="H28" s="7" t="s">
        <v>6</v>
      </c>
      <c r="I28" s="2"/>
      <c r="J28" s="8">
        <v>-200</v>
      </c>
      <c r="K28" s="9">
        <v>5</v>
      </c>
      <c r="L28" s="10">
        <f>'08-07'!$K28+('08-07'!$J28/90)</f>
        <v>2.7777777777777777</v>
      </c>
      <c r="M28" s="3"/>
      <c r="N28" s="12" t="s">
        <v>11</v>
      </c>
      <c r="O28" s="12"/>
      <c r="P28" s="6">
        <f>SUM(P22:P27)</f>
        <v>1961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-9890</v>
      </c>
      <c r="G29" s="1"/>
      <c r="H29" s="7" t="s">
        <v>6</v>
      </c>
      <c r="I29" s="40" t="s">
        <v>64</v>
      </c>
      <c r="J29" s="8"/>
      <c r="K29" s="9">
        <v>250</v>
      </c>
      <c r="L29" s="10">
        <f>'08-07'!$K29+('08-07'!$J29/90)</f>
        <v>250</v>
      </c>
      <c r="M29" s="3"/>
      <c r="N29" s="1"/>
      <c r="O29" s="1"/>
      <c r="P29" s="18"/>
      <c r="Q29" s="237" t="s">
        <v>21</v>
      </c>
      <c r="R29" s="238"/>
      <c r="S29" s="17">
        <f>SUM('08-07'!$J$22:$J$133)</f>
        <v>2420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-2389</v>
      </c>
      <c r="D30" s="1"/>
      <c r="E30" s="1"/>
      <c r="F30" s="8"/>
      <c r="G30" s="1"/>
      <c r="H30" s="7" t="s">
        <v>6</v>
      </c>
      <c r="I30" s="40" t="s">
        <v>840</v>
      </c>
      <c r="J30" s="8">
        <v>-100</v>
      </c>
      <c r="K30" s="9">
        <v>79</v>
      </c>
      <c r="L30" s="10">
        <f>'08-07'!$K30+('08-07'!$J30/90)</f>
        <v>77.888888888888886</v>
      </c>
      <c r="M30" s="3"/>
      <c r="N30" s="237" t="s">
        <v>23</v>
      </c>
      <c r="O30" s="238"/>
      <c r="P30" s="6">
        <f>SUM('08-07'!$K$22:$K$133)</f>
        <v>1781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1518</v>
      </c>
      <c r="J31" s="8">
        <v>-720</v>
      </c>
      <c r="K31" s="9">
        <v>20</v>
      </c>
      <c r="L31" s="10">
        <f>'08-07'!$K31+('08-07'!$J31/90)</f>
        <v>12</v>
      </c>
      <c r="M31" s="3"/>
      <c r="N31" s="1"/>
      <c r="O31" s="1"/>
      <c r="P31" s="18"/>
      <c r="Q31" s="12" t="s">
        <v>25</v>
      </c>
      <c r="R31" s="12"/>
      <c r="S31" s="17">
        <f>S27-S29-F27</f>
        <v>-1850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-200</v>
      </c>
      <c r="K32" s="9">
        <v>10</v>
      </c>
      <c r="L32" s="10">
        <f>'08-07'!$K32+('08-07'!$J32/90)</f>
        <v>7.7777777777777777</v>
      </c>
      <c r="M32" s="3"/>
      <c r="N32" s="12" t="s">
        <v>25</v>
      </c>
      <c r="O32" s="12"/>
      <c r="P32" s="6">
        <f>P28-P30-C28</f>
        <v>-641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121</v>
      </c>
      <c r="J33" s="8">
        <v>250</v>
      </c>
      <c r="K33" s="9"/>
      <c r="L33" s="10">
        <f>'08-07'!$K33+('08-07'!$J33/90)</f>
        <v>2.7777777777777777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553</v>
      </c>
      <c r="J34" s="8">
        <v>-50</v>
      </c>
      <c r="K34" s="9">
        <v>30</v>
      </c>
      <c r="L34" s="10">
        <f>'08-07'!$K34+('08-07'!$J34/90)</f>
        <v>29.444444444444443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283</v>
      </c>
      <c r="J35" s="8">
        <v>-100</v>
      </c>
      <c r="K35" s="9">
        <v>60</v>
      </c>
      <c r="L35" s="10">
        <f>'08-07'!$K35+('08-07'!$J35/90)</f>
        <v>58.888888888888886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280</v>
      </c>
      <c r="K36" s="9"/>
      <c r="L36" s="10">
        <f>'08-07'!$K36+('08-07'!$J36/90)</f>
        <v>3.1111111111111112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-350</v>
      </c>
      <c r="K37" s="9">
        <v>5</v>
      </c>
      <c r="L37" s="10">
        <f>'08-07'!$K37+('08-07'!$J37/90)</f>
        <v>1.1111111111111112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1022</v>
      </c>
      <c r="J38" s="8"/>
      <c r="K38" s="9">
        <v>10</v>
      </c>
      <c r="L38" s="10">
        <f>'08-07'!$K38+('08-07'!$J38/90)</f>
        <v>10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2170</v>
      </c>
      <c r="J39" s="8">
        <v>600</v>
      </c>
      <c r="K39" s="9"/>
      <c r="L39" s="10">
        <f>'08-07'!$K39+('08-07'!$J39/90)</f>
        <v>6.666666666666667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1195</v>
      </c>
      <c r="J40" s="8">
        <v>-300</v>
      </c>
      <c r="K40" s="9">
        <v>10</v>
      </c>
      <c r="L40" s="10">
        <f>'08-07'!$K40+('08-07'!$J40/90)</f>
        <v>6.6666666666666661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2171</v>
      </c>
      <c r="J41" s="8">
        <v>90</v>
      </c>
      <c r="K41" s="9">
        <v>15</v>
      </c>
      <c r="L41" s="10">
        <f>'08-07'!$K41+('08-07'!$J41/90)</f>
        <v>16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300</v>
      </c>
      <c r="K42" s="9">
        <v>20</v>
      </c>
      <c r="L42" s="10">
        <f>'08-07'!$K42+('08-07'!$J42/90)</f>
        <v>23.333333333333332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400</v>
      </c>
      <c r="K43" s="9"/>
      <c r="L43" s="10">
        <f>'08-07'!$K43+('08-07'!$J43/90)</f>
        <v>4.4444444444444446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200</v>
      </c>
      <c r="K44" s="9"/>
      <c r="L44" s="10">
        <f>'08-07'!$K44+('08-07'!$J44/90)</f>
        <v>2.2222222222222223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161</v>
      </c>
      <c r="J45" s="8"/>
      <c r="K45" s="9">
        <v>25</v>
      </c>
      <c r="L45" s="10">
        <f>'08-07'!$K45+('08-07'!$J45/90)</f>
        <v>25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171</v>
      </c>
      <c r="J46" s="8"/>
      <c r="K46" s="9">
        <v>60</v>
      </c>
      <c r="L46" s="10">
        <f>'08-07'!$K46+('08-07'!$J46/90)</f>
        <v>60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-600</v>
      </c>
      <c r="K47" s="9">
        <v>20</v>
      </c>
      <c r="L47" s="10">
        <f>'08-07'!$K47+('08-07'!$J47/90)</f>
        <v>13.333333333333332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2172</v>
      </c>
      <c r="J48" s="8"/>
      <c r="K48" s="9">
        <v>20</v>
      </c>
      <c r="L48" s="10">
        <f>'08-07'!$K48+('08-07'!$J48/90)</f>
        <v>20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154</v>
      </c>
      <c r="J49" s="8">
        <v>-300</v>
      </c>
      <c r="K49" s="9">
        <v>25</v>
      </c>
      <c r="L49" s="10">
        <f>'08-07'!$K49+('08-07'!$J49/90)</f>
        <v>21.666666666666668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229</v>
      </c>
      <c r="J50" s="8">
        <v>-20</v>
      </c>
      <c r="K50" s="9">
        <v>-5</v>
      </c>
      <c r="L50" s="10">
        <f>'08-07'!$K50+('08-07'!$J50/90)</f>
        <v>-5.2222222222222223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-50</v>
      </c>
      <c r="K51" s="9">
        <v>5</v>
      </c>
      <c r="L51" s="10">
        <f>'08-07'!$K51+('08-07'!$J51/90)</f>
        <v>4.4444444444444446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513</v>
      </c>
      <c r="J52" s="8">
        <v>220</v>
      </c>
      <c r="K52" s="9">
        <v>5</v>
      </c>
      <c r="L52" s="10">
        <f>'08-07'!$K52+('08-07'!$J52/90)</f>
        <v>7.4444444444444446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-70</v>
      </c>
      <c r="K53" s="9"/>
      <c r="L53" s="10">
        <f>'08-07'!$K53+('08-07'!$J53/90)</f>
        <v>-0.77777777777777779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250</v>
      </c>
      <c r="K54" s="9"/>
      <c r="L54" s="10">
        <f>'08-07'!$K54+('08-07'!$J54/90)</f>
        <v>2.7777777777777777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200</v>
      </c>
      <c r="K55" s="9">
        <v>5</v>
      </c>
      <c r="L55" s="10">
        <f>'08-07'!$K55+('08-07'!$J55/90)</f>
        <v>7.2222222222222223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-220</v>
      </c>
      <c r="K56" s="9">
        <v>10</v>
      </c>
      <c r="L56" s="10">
        <f>'08-07'!$K56+('08-07'!$J56/90)</f>
        <v>7.5555555555555554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50</v>
      </c>
      <c r="K57" s="9">
        <v>1</v>
      </c>
      <c r="L57" s="10">
        <f>'08-07'!$K57+('08-07'!$J57/90)</f>
        <v>1.5555555555555556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70</v>
      </c>
      <c r="K58" s="9"/>
      <c r="L58" s="10">
        <f>'08-07'!$K58+('08-07'!$J58/90)</f>
        <v>0.77777777777777779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325</v>
      </c>
      <c r="K59" s="9"/>
      <c r="L59" s="10">
        <f>'08-07'!$K59+('08-07'!$J59/90)</f>
        <v>3.6111111111111112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2173</v>
      </c>
      <c r="J60" s="8">
        <v>-900</v>
      </c>
      <c r="K60" s="9">
        <v>-14</v>
      </c>
      <c r="L60" s="10">
        <f>'08-07'!$K60+('08-07'!$J60/90)</f>
        <v>-24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20</v>
      </c>
      <c r="L61" s="10">
        <f>'08-07'!$K61+('08-07'!$J61/90)</f>
        <v>20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13</v>
      </c>
      <c r="L62" s="10">
        <f>'08-07'!$K62+('08-07'!$J62/90)</f>
        <v>13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-100</v>
      </c>
      <c r="K63" s="9">
        <v>10</v>
      </c>
      <c r="L63" s="10">
        <f>'08-07'!$K63+('08-07'!$J63/90)</f>
        <v>8.8888888888888893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1553</v>
      </c>
      <c r="J64" s="8"/>
      <c r="K64" s="9">
        <v>30</v>
      </c>
      <c r="L64" s="10">
        <f>'08-07'!$K64+('08-07'!$J64/90)</f>
        <v>30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300</v>
      </c>
      <c r="K65" s="36">
        <v>5</v>
      </c>
      <c r="L65" s="37">
        <f>'08-07'!$K65+('08-07'!$J65/90)</f>
        <v>8.3333333333333339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1144</v>
      </c>
      <c r="J66" s="38">
        <v>-180</v>
      </c>
      <c r="K66" s="39">
        <v>15</v>
      </c>
      <c r="L66" s="37">
        <f>'08-07'!$K66+('08-07'!$J66/90)</f>
        <v>13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-360</v>
      </c>
      <c r="K67" s="36">
        <v>10</v>
      </c>
      <c r="L67" s="37">
        <f>'08-07'!$K67+('08-07'!$J67/90)</f>
        <v>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-100</v>
      </c>
      <c r="K68" s="39">
        <v>60</v>
      </c>
      <c r="L68" s="37">
        <f>'08-07'!$K68+('08-07'!$J68/90)</f>
        <v>58.888888888888886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43" t="s">
        <v>28</v>
      </c>
      <c r="I69" s="44" t="s">
        <v>437</v>
      </c>
      <c r="J69" s="35">
        <v>-300</v>
      </c>
      <c r="K69" s="36"/>
      <c r="L69" s="37">
        <f>'08-07'!$K69+('08-07'!$J69/90)</f>
        <v>-3.3333333333333335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614</v>
      </c>
      <c r="J70" s="35">
        <v>200</v>
      </c>
      <c r="K70" s="36">
        <v>70</v>
      </c>
      <c r="L70" s="37">
        <f>'08-07'!$K70+('08-07'!$J70/90)</f>
        <v>72.222222222222229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-270</v>
      </c>
      <c r="K71" s="9">
        <v>40</v>
      </c>
      <c r="L71" s="10">
        <f>'08-07'!$K71+('08-07'!$J71/90)</f>
        <v>37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-150</v>
      </c>
      <c r="K72" s="9">
        <v>5</v>
      </c>
      <c r="L72" s="10">
        <f>'08-07'!$K72+('08-07'!$J72/90)</f>
        <v>3.333333333333333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-50</v>
      </c>
      <c r="K73" s="9">
        <v>6</v>
      </c>
      <c r="L73" s="10">
        <f>'08-07'!$K73+('08-07'!$J73/90)</f>
        <v>5.4444444444444446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-300</v>
      </c>
      <c r="K74" s="9">
        <v>10</v>
      </c>
      <c r="L74" s="10">
        <f>'08-07'!$K74+('08-07'!$J74/90)</f>
        <v>6.6666666666666661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229</v>
      </c>
      <c r="J75" s="8">
        <v>-300</v>
      </c>
      <c r="K75" s="9">
        <v>-11</v>
      </c>
      <c r="L75" s="10">
        <f>'08-07'!$K75+('08-07'!$J75/90)</f>
        <v>-14.333333333333334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1286</v>
      </c>
      <c r="J76" s="8">
        <v>3215</v>
      </c>
      <c r="K76" s="9"/>
      <c r="L76" s="10">
        <f>'08-07'!$K76+('08-07'!$J76/90)</f>
        <v>35.722222222222221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-400</v>
      </c>
      <c r="K77" s="9">
        <v>70</v>
      </c>
      <c r="L77" s="10">
        <f>'08-07'!$K77+('08-07'!$J77/90)</f>
        <v>65.555555555555557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80</v>
      </c>
      <c r="K78" s="9"/>
      <c r="L78" s="10">
        <f>'08-07'!$K78+('08-07'!$J78/90)</f>
        <v>0.88888888888888884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-300</v>
      </c>
      <c r="K79" s="9">
        <v>5</v>
      </c>
      <c r="L79" s="10">
        <f>'08-07'!$K79+('08-07'!$J79/90)</f>
        <v>1.6666666666666665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-675</v>
      </c>
      <c r="K80" s="9">
        <v>10</v>
      </c>
      <c r="L80" s="10">
        <f>'08-07'!$K80+('08-07'!$J80/90)</f>
        <v>2.5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30</v>
      </c>
      <c r="L81" s="10">
        <f>'08-07'!$K81+('08-07'!$J81/90)</f>
        <v>30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90</v>
      </c>
      <c r="K82" s="9"/>
      <c r="L82" s="10">
        <f>'08-07'!$K82+('08-07'!$J82/90)</f>
        <v>1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2174</v>
      </c>
      <c r="J83" s="8"/>
      <c r="K83" s="9">
        <v>10</v>
      </c>
      <c r="L83" s="10">
        <f>'08-07'!$K83+('08-07'!$J83/90)</f>
        <v>10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200</v>
      </c>
      <c r="K84" s="9">
        <v>20</v>
      </c>
      <c r="L84" s="10">
        <f>'08-07'!$K84+('08-07'!$J84/90)</f>
        <v>22.222222222222221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300</v>
      </c>
      <c r="K85" s="9"/>
      <c r="L85" s="10">
        <f>'08-07'!$K85+('08-07'!$J85/90)</f>
        <v>3.3333333333333335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21</v>
      </c>
      <c r="L86" s="10">
        <f>'08-07'!$K86+('08-07'!$J86/90)</f>
        <v>21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154</v>
      </c>
      <c r="J87" s="8">
        <v>50</v>
      </c>
      <c r="K87" s="9"/>
      <c r="L87" s="10">
        <f>'08-07'!$K87+('08-07'!$J87/90)</f>
        <v>0.55555555555555558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1206</v>
      </c>
      <c r="J88" s="8">
        <v>135</v>
      </c>
      <c r="K88" s="9"/>
      <c r="L88" s="10">
        <f>'08-07'!$K88+('08-07'!$J88/90)</f>
        <v>1.5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2175</v>
      </c>
      <c r="J89" s="8">
        <v>350</v>
      </c>
      <c r="K89" s="9"/>
      <c r="L89" s="10">
        <f>'08-07'!$K89+('08-07'!$J89/90)</f>
        <v>3.8888888888888888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230</v>
      </c>
      <c r="K90" s="9"/>
      <c r="L90" s="10">
        <f>'08-07'!$K90+('08-07'!$J90/90)</f>
        <v>2.5555555555555554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30</v>
      </c>
      <c r="L91" s="10">
        <f>'08-07'!$K91+('08-07'!$J91/90)</f>
        <v>30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1347</v>
      </c>
      <c r="J92" s="8"/>
      <c r="K92" s="9">
        <v>-10</v>
      </c>
      <c r="L92" s="10">
        <f>'08-07'!$K92+('08-07'!$J92/90)</f>
        <v>-10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171</v>
      </c>
      <c r="J93" s="8"/>
      <c r="K93" s="9">
        <v>155</v>
      </c>
      <c r="L93" s="10">
        <f>'08-07'!$K93+('08-07'!$J93/90)</f>
        <v>155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2176</v>
      </c>
      <c r="J94" s="8">
        <v>-270</v>
      </c>
      <c r="K94" s="9">
        <v>65</v>
      </c>
      <c r="L94" s="10">
        <f>'08-07'!$K94+('08-07'!$J94/90)</f>
        <v>62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2177</v>
      </c>
      <c r="J95" s="8"/>
      <c r="K95" s="9">
        <v>60</v>
      </c>
      <c r="L95" s="10">
        <f>'08-07'!$K95+('08-07'!$J95/90)</f>
        <v>60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95</v>
      </c>
      <c r="J96" s="8"/>
      <c r="K96" s="9">
        <v>-60</v>
      </c>
      <c r="L96" s="10">
        <f>'08-07'!$K96+('08-07'!$J96/90)</f>
        <v>-60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1796</v>
      </c>
      <c r="I97" s="40" t="s">
        <v>373</v>
      </c>
      <c r="J97" s="8"/>
      <c r="K97" s="9">
        <v>720</v>
      </c>
      <c r="L97" s="10">
        <f>'08-07'!$K97+('08-07'!$J97/90)</f>
        <v>720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40" t="s">
        <v>95</v>
      </c>
      <c r="J98" s="8"/>
      <c r="K98" s="9">
        <v>-720</v>
      </c>
      <c r="L98" s="10">
        <f>'08-07'!$K98+('08-07'!$J98/90)</f>
        <v>-720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56</v>
      </c>
      <c r="J99" s="8">
        <v>290</v>
      </c>
      <c r="K99" s="9">
        <v>-60</v>
      </c>
      <c r="L99" s="10">
        <f>'08-07'!$K99+('08-07'!$J99/90)</f>
        <v>-56.777777777777779</v>
      </c>
      <c r="M99" s="3"/>
      <c r="N99" s="45" t="s">
        <v>118</v>
      </c>
      <c r="O99" s="9"/>
      <c r="P99" s="84">
        <v>1961</v>
      </c>
      <c r="Q99" s="9"/>
      <c r="R99" s="9"/>
      <c r="S99" s="85">
        <v>3200</v>
      </c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300</v>
      </c>
      <c r="K100" s="9"/>
      <c r="L100" s="10">
        <f>'08-07'!$K100+('08-07'!$J100/90)</f>
        <v>3.3333333333333335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39</v>
      </c>
      <c r="L101" s="10">
        <f>'08-07'!$K101+('08-07'!$J101/90)</f>
        <v>39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156</v>
      </c>
      <c r="J102" s="8">
        <v>-180</v>
      </c>
      <c r="K102" s="9">
        <v>10</v>
      </c>
      <c r="L102" s="10">
        <f>'08-07'!$K102+('08-07'!$J102/90)</f>
        <v>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40" t="s">
        <v>2077</v>
      </c>
      <c r="J103" s="8"/>
      <c r="K103" s="9">
        <v>-115</v>
      </c>
      <c r="L103" s="10">
        <f>'08-07'!$K103+('08-07'!$J103/90)</f>
        <v>-115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161</v>
      </c>
      <c r="J104" s="8">
        <v>250</v>
      </c>
      <c r="K104" s="9">
        <v>30</v>
      </c>
      <c r="L104" s="10">
        <f>'08-07'!$K104+('08-07'!$J104/90)</f>
        <v>32.777777777777779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200</v>
      </c>
      <c r="K105" s="9"/>
      <c r="L105" s="10">
        <f>'08-07'!$K105+('08-07'!$J105/90)</f>
        <v>2.2222222222222223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400</v>
      </c>
      <c r="K106" s="9"/>
      <c r="L106" s="10">
        <f>'08-07'!$K106+('08-07'!$J106/90)</f>
        <v>4.4444444444444446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229</v>
      </c>
      <c r="J107" s="8">
        <v>-740</v>
      </c>
      <c r="K107" s="9"/>
      <c r="L107" s="10">
        <f>'08-07'!$K107+('08-07'!$J107/90)</f>
        <v>-8.2222222222222214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465</v>
      </c>
      <c r="J108" s="8">
        <v>400</v>
      </c>
      <c r="K108" s="9"/>
      <c r="L108" s="10">
        <f>'08-07'!$K108+('08-07'!$J108/90)</f>
        <v>4.4444444444444446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-180</v>
      </c>
      <c r="K109" s="9">
        <v>10</v>
      </c>
      <c r="L109" s="10">
        <f>'08-07'!$K109+('08-07'!$J109/90)</f>
        <v>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171</v>
      </c>
      <c r="J110" s="8"/>
      <c r="K110" s="9">
        <v>170</v>
      </c>
      <c r="L110" s="10">
        <f>'08-07'!$K110+('08-07'!$J110/90)</f>
        <v>170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850</v>
      </c>
      <c r="J111" s="8">
        <v>130</v>
      </c>
      <c r="K111" s="9"/>
      <c r="L111" s="10">
        <f>'08-07'!$K111+('08-07'!$J111/90)</f>
        <v>1.4444444444444444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81</v>
      </c>
      <c r="J112" s="8">
        <v>120</v>
      </c>
      <c r="K112" s="9"/>
      <c r="L112" s="10">
        <f>'08-07'!$K112+('08-07'!$J112/90)</f>
        <v>1.3333333333333333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1899</v>
      </c>
      <c r="J113" s="8">
        <v>-180</v>
      </c>
      <c r="K113" s="9">
        <v>10</v>
      </c>
      <c r="L113" s="10">
        <f>'08-07'!$K113+('08-07'!$J113/90)</f>
        <v>8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2178</v>
      </c>
      <c r="J114" s="8"/>
      <c r="K114" s="9">
        <v>100</v>
      </c>
      <c r="L114" s="10">
        <f>'08-07'!$K114+('08-07'!$J114/90)</f>
        <v>100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200</v>
      </c>
      <c r="K115" s="9"/>
      <c r="L115" s="10">
        <f>'08-07'!$K115+('08-07'!$J115/90)</f>
        <v>2.2222222222222223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22</v>
      </c>
      <c r="L116" s="10">
        <f>'08-07'!$K116+('08-07'!$J116/90)</f>
        <v>22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300</v>
      </c>
      <c r="K117" s="9"/>
      <c r="L117" s="10">
        <f>'08-07'!$K117+('08-07'!$J117/90)</f>
        <v>3.3333333333333335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39</v>
      </c>
      <c r="J118" s="8"/>
      <c r="K118" s="9">
        <v>210</v>
      </c>
      <c r="L118" s="10">
        <f>'08-07'!$K118+('08-07'!$J118/90)</f>
        <v>210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550</v>
      </c>
      <c r="K119" s="9"/>
      <c r="L119" s="10">
        <f>'08-07'!$K119+('08-07'!$J119/90)</f>
        <v>6.1111111111111107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76</v>
      </c>
      <c r="J120" s="8">
        <v>-270</v>
      </c>
      <c r="K120" s="9">
        <v>5</v>
      </c>
      <c r="L120" s="10">
        <f>'08-07'!$K120+('08-07'!$J120/90)</f>
        <v>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350</v>
      </c>
      <c r="K121" s="9"/>
      <c r="L121" s="10">
        <f>'08-07'!$K121+('08-07'!$J121/90)</f>
        <v>3.8888888888888888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341</v>
      </c>
      <c r="J122" s="8"/>
      <c r="K122" s="9">
        <v>35</v>
      </c>
      <c r="L122" s="10">
        <f>'08-07'!$K122+('08-07'!$J122/90)</f>
        <v>35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90</v>
      </c>
      <c r="J123" s="8">
        <v>300</v>
      </c>
      <c r="K123" s="9"/>
      <c r="L123" s="10">
        <f>'08-07'!$K123+('08-07'!$J123/90)</f>
        <v>3.3333333333333335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295</v>
      </c>
      <c r="J124" s="8"/>
      <c r="K124" s="9">
        <v>10</v>
      </c>
      <c r="L124" s="10">
        <f>'08-07'!$K124+('08-07'!$J124/90)</f>
        <v>10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2" t="s">
        <v>43</v>
      </c>
      <c r="J125" s="8"/>
      <c r="K125" s="9">
        <v>-20</v>
      </c>
      <c r="L125" s="10">
        <f>'08-07'!$K125+('08-07'!$J125/90)</f>
        <v>-20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813</v>
      </c>
      <c r="J126" s="8"/>
      <c r="K126" s="9">
        <v>115</v>
      </c>
      <c r="L126" s="10">
        <f>'08-07'!$K126+('08-07'!$J126/90)</f>
        <v>115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-100</v>
      </c>
      <c r="K127" s="9">
        <v>10</v>
      </c>
      <c r="L127" s="10">
        <f>'08-07'!$K127+('08-07'!$J127/90)</f>
        <v>8.8888888888888893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2172</v>
      </c>
      <c r="J128" s="8"/>
      <c r="K128" s="9">
        <v>1400</v>
      </c>
      <c r="L128" s="10">
        <f>'08-07'!$K128+('08-07'!$J128/90)</f>
        <v>1400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40</v>
      </c>
      <c r="I129" s="40" t="s">
        <v>95</v>
      </c>
      <c r="J129" s="8"/>
      <c r="K129" s="9">
        <v>-1400</v>
      </c>
      <c r="L129" s="10">
        <f>'08-07'!$K129+('08-07'!$J129/90)</f>
        <v>-1400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'08-07'!$K130+('08-07'!$J130/90)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'08-07'!$K131+('08-07'!$J131/90)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'08-07'!$K132+('08-07'!$J132/90)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'08-07'!$K133+('08-07'!$J133/90)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3" xr:uid="{606CC0A5-7B1B-4193-8D52-78BA47AEB77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3848-D0E6-4CF6-90BA-3099153EE33E}">
  <sheetPr codeName="Sheet87">
    <pageSetUpPr fitToPage="1"/>
  </sheetPr>
  <dimension ref="A1:Z124"/>
  <sheetViews>
    <sheetView rightToLeft="1" topLeftCell="A112" workbookViewId="0">
      <selection activeCell="A124" sqref="A12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185</v>
      </c>
      <c r="K1" s="3">
        <f t="shared" si="0"/>
        <v>45</v>
      </c>
      <c r="L1" s="3">
        <f t="shared" si="0"/>
        <v>47.055555555555557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-450</v>
      </c>
      <c r="K3" s="9">
        <v>10</v>
      </c>
      <c r="L3" s="10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350</v>
      </c>
      <c r="K4" s="9"/>
      <c r="L4" s="10">
        <f t="shared" si="1"/>
        <v>3.8888888888888888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8"/>
      <c r="K5" s="9">
        <v>-10</v>
      </c>
      <c r="L5" s="10">
        <f t="shared" si="1"/>
        <v>-10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-300</v>
      </c>
      <c r="K6" s="9"/>
      <c r="L6" s="10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-120</v>
      </c>
      <c r="K7" s="9">
        <v>20</v>
      </c>
      <c r="L7" s="10">
        <f t="shared" si="1"/>
        <v>18.666666666666668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750</v>
      </c>
      <c r="K8" s="9"/>
      <c r="L8" s="10">
        <f t="shared" si="1"/>
        <v>8.3333333333333339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450</v>
      </c>
      <c r="K9" s="9">
        <v>20</v>
      </c>
      <c r="L9" s="10">
        <f t="shared" si="1"/>
        <v>25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730</v>
      </c>
      <c r="J10" s="8">
        <v>180</v>
      </c>
      <c r="K10" s="9">
        <v>5</v>
      </c>
      <c r="L10" s="10">
        <f t="shared" si="1"/>
        <v>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-675</v>
      </c>
      <c r="K11" s="9"/>
      <c r="L11" s="10">
        <f t="shared" si="1"/>
        <v>-7.5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2166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SUM('09-07'!$J$22:$J$124)</f>
        <v>-605</v>
      </c>
      <c r="K20" s="3">
        <f>SUM('09-07'!$K$22:$K$124)</f>
        <v>-231</v>
      </c>
      <c r="L20" s="3">
        <f>SUM('09-07'!$L$22:$L$124)</f>
        <v>-237.72222222222223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 t="s">
        <v>2180</v>
      </c>
      <c r="J22" s="8">
        <v>320</v>
      </c>
      <c r="K22" s="9"/>
      <c r="L22" s="10">
        <f>'09-07'!$K22+('09-07'!$J22/90)</f>
        <v>3.5555555555555554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10</v>
      </c>
      <c r="F23" s="16">
        <f t="shared" si="3"/>
        <v>100</v>
      </c>
      <c r="G23" s="7"/>
      <c r="H23" s="7" t="s">
        <v>6</v>
      </c>
      <c r="I23" s="2" t="s">
        <v>2181</v>
      </c>
      <c r="J23" s="8"/>
      <c r="K23" s="9">
        <v>-100</v>
      </c>
      <c r="L23" s="10">
        <f>'09-07'!$K23+('09-07'!$J23/90)</f>
        <v>-100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16</v>
      </c>
      <c r="S23" s="16">
        <f t="shared" si="5"/>
        <v>160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34</v>
      </c>
      <c r="C24" s="14">
        <f t="shared" si="2"/>
        <v>340</v>
      </c>
      <c r="D24" s="15">
        <v>20</v>
      </c>
      <c r="E24" s="1">
        <v>4</v>
      </c>
      <c r="F24" s="16">
        <f t="shared" si="3"/>
        <v>80</v>
      </c>
      <c r="G24" s="7"/>
      <c r="H24" s="7" t="s">
        <v>6</v>
      </c>
      <c r="I24" s="2"/>
      <c r="J24" s="8">
        <v>-270</v>
      </c>
      <c r="K24" s="9">
        <v>10</v>
      </c>
      <c r="L24" s="10">
        <f>'09-07'!$K24+('09-07'!$J24/90)</f>
        <v>7</v>
      </c>
      <c r="M24" s="3"/>
      <c r="N24" s="13">
        <v>10</v>
      </c>
      <c r="O24" s="1">
        <v>36</v>
      </c>
      <c r="P24" s="14">
        <f t="shared" si="4"/>
        <v>360</v>
      </c>
      <c r="Q24" s="15">
        <v>20</v>
      </c>
      <c r="R24" s="1">
        <v>16</v>
      </c>
      <c r="S24" s="16">
        <f t="shared" si="5"/>
        <v>320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1</v>
      </c>
      <c r="F25" s="16">
        <f t="shared" si="3"/>
        <v>50</v>
      </c>
      <c r="G25" s="7"/>
      <c r="H25" s="43" t="s">
        <v>1796</v>
      </c>
      <c r="I25" s="40" t="s">
        <v>95</v>
      </c>
      <c r="J25" s="8"/>
      <c r="K25" s="9">
        <v>170</v>
      </c>
      <c r="L25" s="10">
        <f>'09-07'!$K25+('09-07'!$J25/90)</f>
        <v>170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12</v>
      </c>
      <c r="C26" s="14">
        <f t="shared" si="2"/>
        <v>600</v>
      </c>
      <c r="D26" s="15">
        <v>100</v>
      </c>
      <c r="E26" s="1">
        <v>50</v>
      </c>
      <c r="F26" s="16">
        <f t="shared" si="3"/>
        <v>5000</v>
      </c>
      <c r="G26" s="7"/>
      <c r="H26" s="7" t="s">
        <v>6</v>
      </c>
      <c r="I26" s="40" t="s">
        <v>95</v>
      </c>
      <c r="J26" s="8"/>
      <c r="K26" s="9">
        <v>110</v>
      </c>
      <c r="L26" s="10">
        <f>'09-07'!$K26+('09-07'!$J26/90)</f>
        <v>110</v>
      </c>
      <c r="M26" s="3"/>
      <c r="N26" s="13">
        <v>50</v>
      </c>
      <c r="O26" s="1">
        <v>15</v>
      </c>
      <c r="P26" s="14">
        <f t="shared" si="4"/>
        <v>750</v>
      </c>
      <c r="Q26" s="15">
        <v>100</v>
      </c>
      <c r="R26" s="1">
        <v>39</v>
      </c>
      <c r="S26" s="16">
        <f t="shared" si="5"/>
        <v>3900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13</v>
      </c>
      <c r="C27" s="14">
        <f t="shared" si="2"/>
        <v>1300</v>
      </c>
      <c r="D27" s="12" t="s">
        <v>11</v>
      </c>
      <c r="E27" s="12"/>
      <c r="F27" s="17">
        <f>SUM(F22:F26)</f>
        <v>5235</v>
      </c>
      <c r="G27" s="7"/>
      <c r="H27" s="7" t="s">
        <v>6</v>
      </c>
      <c r="I27" s="40" t="s">
        <v>95</v>
      </c>
      <c r="J27" s="8"/>
      <c r="K27" s="9">
        <v>-280</v>
      </c>
      <c r="L27" s="10">
        <f>'09-07'!$K27+('09-07'!$J27/90)</f>
        <v>-280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4380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2647</v>
      </c>
      <c r="D28" s="1"/>
      <c r="E28" s="1"/>
      <c r="F28" s="1"/>
      <c r="G28" s="1"/>
      <c r="H28" s="7" t="s">
        <v>40</v>
      </c>
      <c r="I28" s="40" t="s">
        <v>1955</v>
      </c>
      <c r="J28" s="8"/>
      <c r="K28" s="9">
        <v>-325</v>
      </c>
      <c r="L28" s="10">
        <f>'09-07'!$K28+('09-07'!$J28/90)</f>
        <v>-325</v>
      </c>
      <c r="M28" s="3"/>
      <c r="N28" s="12" t="s">
        <v>11</v>
      </c>
      <c r="O28" s="12"/>
      <c r="P28" s="6">
        <f>SUM(P22:P27)</f>
        <v>2290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2605</v>
      </c>
      <c r="G29" s="1"/>
      <c r="H29" s="7" t="s">
        <v>6</v>
      </c>
      <c r="I29" s="2"/>
      <c r="J29" s="8">
        <v>-340</v>
      </c>
      <c r="K29" s="9">
        <v>10</v>
      </c>
      <c r="L29" s="10">
        <f>'09-07'!$K29+('09-07'!$J29/90)</f>
        <v>6.2222222222222223</v>
      </c>
      <c r="M29" s="3"/>
      <c r="N29" s="1"/>
      <c r="O29" s="1"/>
      <c r="P29" s="18"/>
      <c r="Q29" s="237" t="s">
        <v>21</v>
      </c>
      <c r="R29" s="238"/>
      <c r="S29" s="17">
        <f>SUM('09-07'!$J$22:$J$124)</f>
        <v>-605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1826</v>
      </c>
      <c r="D30" s="1"/>
      <c r="E30" s="1"/>
      <c r="F30" s="8"/>
      <c r="G30" s="1"/>
      <c r="H30" s="7" t="s">
        <v>6</v>
      </c>
      <c r="I30" s="2"/>
      <c r="J30" s="8">
        <v>-50</v>
      </c>
      <c r="K30" s="9">
        <v>10</v>
      </c>
      <c r="L30" s="10">
        <f>'09-07'!$K30+('09-07'!$J30/90)</f>
        <v>9.4444444444444446</v>
      </c>
      <c r="M30" s="3"/>
      <c r="N30" s="237" t="s">
        <v>23</v>
      </c>
      <c r="O30" s="238"/>
      <c r="P30" s="6">
        <f>SUM('09-07'!$K$22:$K$124)</f>
        <v>-231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64</v>
      </c>
      <c r="J31" s="8"/>
      <c r="K31" s="9">
        <v>200</v>
      </c>
      <c r="L31" s="10">
        <f>'09-07'!$K31+('09-07'!$J31/90)</f>
        <v>200</v>
      </c>
      <c r="M31" s="3"/>
      <c r="N31" s="1"/>
      <c r="O31" s="1"/>
      <c r="P31" s="18"/>
      <c r="Q31" s="12" t="s">
        <v>25</v>
      </c>
      <c r="R31" s="12"/>
      <c r="S31" s="17">
        <f>S27-S29-F27</f>
        <v>-250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</v>
      </c>
      <c r="K32" s="9"/>
      <c r="L32" s="10">
        <f>'09-07'!$K32+('09-07'!$J32/90)</f>
        <v>1.1111111111111112</v>
      </c>
      <c r="M32" s="3"/>
      <c r="N32" s="12" t="s">
        <v>25</v>
      </c>
      <c r="O32" s="12"/>
      <c r="P32" s="6">
        <f>P28-P30-C28</f>
        <v>-126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539</v>
      </c>
      <c r="J33" s="8"/>
      <c r="K33" s="9">
        <v>449</v>
      </c>
      <c r="L33" s="10">
        <f>'09-07'!$K33+('09-07'!$J33/90)</f>
        <v>449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43" t="s">
        <v>40</v>
      </c>
      <c r="I34" s="40" t="s">
        <v>57</v>
      </c>
      <c r="J34" s="8">
        <v>300</v>
      </c>
      <c r="K34" s="9"/>
      <c r="L34" s="10">
        <f>'09-07'!$K34+('09-07'!$J34/90)</f>
        <v>3.3333333333333335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43" t="s">
        <v>28</v>
      </c>
      <c r="I35" s="40" t="s">
        <v>35</v>
      </c>
      <c r="J35" s="8">
        <v>-300</v>
      </c>
      <c r="K35" s="9"/>
      <c r="L35" s="10">
        <f>'09-07'!$K35+('09-07'!$J35/90)</f>
        <v>-3.3333333333333335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-300</v>
      </c>
      <c r="K36" s="9">
        <v>10</v>
      </c>
      <c r="L36" s="10">
        <f>'09-07'!$K36+('09-07'!$J36/90)</f>
        <v>6.6666666666666661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2182</v>
      </c>
      <c r="J37" s="8">
        <v>-400</v>
      </c>
      <c r="K37" s="9">
        <v>20</v>
      </c>
      <c r="L37" s="10">
        <f>'09-07'!$K37+('09-07'!$J37/90)</f>
        <v>15.555555555555555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150</v>
      </c>
      <c r="K38" s="9"/>
      <c r="L38" s="10">
        <f>'09-07'!$K38+('09-07'!$J38/90)</f>
        <v>1.6666666666666667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1796</v>
      </c>
      <c r="I39" s="40" t="s">
        <v>881</v>
      </c>
      <c r="J39" s="8"/>
      <c r="K39" s="9">
        <v>515</v>
      </c>
      <c r="L39" s="10">
        <f>'09-07'!$K39+('09-07'!$J39/90)</f>
        <v>515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2183</v>
      </c>
      <c r="J40" s="8"/>
      <c r="K40" s="9">
        <v>70</v>
      </c>
      <c r="L40" s="10">
        <f>'09-07'!$K40+('09-07'!$J40/90)</f>
        <v>70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2184</v>
      </c>
      <c r="J41" s="8"/>
      <c r="K41" s="9">
        <v>40</v>
      </c>
      <c r="L41" s="10">
        <f>'09-07'!$K41+('09-07'!$J41/90)</f>
        <v>40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80</v>
      </c>
      <c r="K42" s="9"/>
      <c r="L42" s="10">
        <f>'09-07'!$K42+('09-07'!$J42/90)</f>
        <v>0.88888888888888884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2"/>
      <c r="J43" s="8">
        <v>400</v>
      </c>
      <c r="K43" s="9">
        <v>800</v>
      </c>
      <c r="L43" s="10">
        <f>'09-07'!$K43+('09-07'!$J43/90)</f>
        <v>804.44444444444446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57</v>
      </c>
      <c r="J44" s="8">
        <v>300</v>
      </c>
      <c r="K44" s="9"/>
      <c r="L44" s="10">
        <f>'09-07'!$K44+('09-07'!$J44/90)</f>
        <v>3.3333333333333335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28</v>
      </c>
      <c r="I45" s="40" t="s">
        <v>437</v>
      </c>
      <c r="J45" s="8">
        <v>-300</v>
      </c>
      <c r="K45" s="9"/>
      <c r="L45" s="10">
        <f>'09-07'!$K45+('09-07'!$J45/90)</f>
        <v>-3.3333333333333335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/>
      <c r="J46" s="8"/>
      <c r="K46" s="9">
        <v>48</v>
      </c>
      <c r="L46" s="10">
        <f>'09-07'!$K46+('09-07'!$J46/90)</f>
        <v>48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200</v>
      </c>
      <c r="K47" s="9"/>
      <c r="L47" s="10">
        <f>'09-07'!$K47+('09-07'!$J47/90)</f>
        <v>2.2222222222222223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180</v>
      </c>
      <c r="K48" s="9"/>
      <c r="L48" s="10">
        <f>'09-07'!$K48+('09-07'!$J48/90)</f>
        <v>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295</v>
      </c>
      <c r="J49" s="8">
        <v>500</v>
      </c>
      <c r="K49" s="9"/>
      <c r="L49" s="10">
        <f>'09-07'!$K49+('09-07'!$J49/90)</f>
        <v>5.5555555555555554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585</v>
      </c>
      <c r="K50" s="9"/>
      <c r="L50" s="10">
        <f>'09-07'!$K50+('09-07'!$J50/90)</f>
        <v>6.5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1796</v>
      </c>
      <c r="I51" s="2" t="s">
        <v>75</v>
      </c>
      <c r="J51" s="8"/>
      <c r="K51" s="9">
        <v>260</v>
      </c>
      <c r="L51" s="10">
        <f>'09-07'!$K51+('09-07'!$J51/90)</f>
        <v>260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1025</v>
      </c>
      <c r="J52" s="8"/>
      <c r="K52" s="9">
        <v>50</v>
      </c>
      <c r="L52" s="10">
        <f>'09-07'!$K52+('09-07'!$J52/90)</f>
        <v>50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90</v>
      </c>
      <c r="K53" s="9">
        <v>10</v>
      </c>
      <c r="L53" s="10">
        <f>'09-07'!$K53+('09-07'!$J53/90)</f>
        <v>11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28</v>
      </c>
      <c r="I54" s="40" t="s">
        <v>2185</v>
      </c>
      <c r="J54" s="8">
        <v>-1600</v>
      </c>
      <c r="K54" s="9"/>
      <c r="L54" s="10">
        <f>'09-07'!$K54+('09-07'!$J54/90)</f>
        <v>-17.777777777777779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350</v>
      </c>
      <c r="K55" s="9"/>
      <c r="L55" s="10">
        <f>'09-07'!$K55+('09-07'!$J55/90)</f>
        <v>3.8888888888888888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100</v>
      </c>
      <c r="K56" s="9"/>
      <c r="L56" s="10">
        <f>'09-07'!$K56+('09-07'!$J56/90)</f>
        <v>1.1111111111111112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138</v>
      </c>
      <c r="J57" s="8"/>
      <c r="K57" s="9">
        <v>10</v>
      </c>
      <c r="L57" s="10">
        <f>'09-07'!$K57+('09-07'!$J57/90)</f>
        <v>10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40" t="s">
        <v>95</v>
      </c>
      <c r="J58" s="8"/>
      <c r="K58" s="9">
        <v>-10</v>
      </c>
      <c r="L58" s="10">
        <f>'09-07'!$K58+('09-07'!$J58/90)</f>
        <v>-10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2186</v>
      </c>
      <c r="J59" s="8">
        <v>350</v>
      </c>
      <c r="K59" s="9">
        <v>15</v>
      </c>
      <c r="L59" s="10">
        <f>'09-07'!$K59+('09-07'!$J59/90)</f>
        <v>18.888888888888889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18</v>
      </c>
      <c r="L60" s="10">
        <f>'09-07'!$K60+('09-07'!$J60/90)</f>
        <v>18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154</v>
      </c>
      <c r="J61" s="8">
        <v>100</v>
      </c>
      <c r="K61" s="9"/>
      <c r="L61" s="10">
        <f>'09-07'!$K61+('09-07'!$J61/90)</f>
        <v>1.1111111111111112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16</v>
      </c>
      <c r="J62" s="8"/>
      <c r="K62" s="9">
        <v>65</v>
      </c>
      <c r="L62" s="10">
        <f>'09-07'!$K62+('09-07'!$J62/90)</f>
        <v>65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121</v>
      </c>
      <c r="J63" s="8">
        <v>100</v>
      </c>
      <c r="K63" s="9"/>
      <c r="L63" s="10">
        <f>'09-07'!$K63+('09-07'!$J63/90)</f>
        <v>1.1111111111111112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10</v>
      </c>
      <c r="L64" s="10">
        <f>'09-07'!$K64+('09-07'!$J64/90)</f>
        <v>10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20</v>
      </c>
      <c r="L65" s="37">
        <f>'09-07'!$K65+('09-07'!$J65/90)</f>
        <v>20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699</v>
      </c>
      <c r="J66" s="38"/>
      <c r="K66" s="39">
        <v>50</v>
      </c>
      <c r="L66" s="37">
        <f>'09-07'!$K66+('09-07'!$J66/90)</f>
        <v>50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-100</v>
      </c>
      <c r="K67" s="36">
        <v>48</v>
      </c>
      <c r="L67" s="37">
        <f>'09-07'!$K67+('09-07'!$J67/90)</f>
        <v>46.888888888888886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2187</v>
      </c>
      <c r="J68" s="38">
        <v>100</v>
      </c>
      <c r="K68" s="39"/>
      <c r="L68" s="37">
        <f>'09-07'!$K68+('09-07'!$J68/90)</f>
        <v>1.1111111111111112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145</v>
      </c>
      <c r="L69" s="37">
        <f>'09-07'!$K69+('09-07'!$J69/90)</f>
        <v>145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20</v>
      </c>
      <c r="L70" s="37">
        <f>'09-07'!$K70+('09-07'!$J70/90)</f>
        <v>20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957</v>
      </c>
      <c r="J71" s="8">
        <v>200</v>
      </c>
      <c r="K71" s="9"/>
      <c r="L71" s="10">
        <f>'09-07'!$K71+('09-07'!$J71/90)</f>
        <v>2.2222222222222223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600</v>
      </c>
      <c r="K72" s="9"/>
      <c r="L72" s="10">
        <f>'09-07'!$K72+('09-07'!$J72/90)</f>
        <v>6.666666666666667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100</v>
      </c>
      <c r="K73" s="9"/>
      <c r="L73" s="10">
        <f>'09-07'!$K73+('09-07'!$J73/90)</f>
        <v>1.1111111111111112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90</v>
      </c>
      <c r="K74" s="9">
        <v>21</v>
      </c>
      <c r="L74" s="10">
        <f>'09-07'!$K74+('09-07'!$J74/90)</f>
        <v>22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5</v>
      </c>
      <c r="L75" s="10">
        <f>'09-07'!$K75+('09-07'!$J75/90)</f>
        <v>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320</v>
      </c>
      <c r="K76" s="9"/>
      <c r="L76" s="10">
        <f>'09-07'!$K76+('09-07'!$J76/90)</f>
        <v>3.5555555555555554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150</v>
      </c>
      <c r="K77" s="9"/>
      <c r="L77" s="10">
        <f>'09-07'!$K77+('09-07'!$J77/90)</f>
        <v>1.6666666666666667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75</v>
      </c>
      <c r="J78" s="8"/>
      <c r="K78" s="9">
        <v>340</v>
      </c>
      <c r="L78" s="10">
        <f>'09-07'!$K78+('09-07'!$J78/90)</f>
        <v>340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-360</v>
      </c>
      <c r="K79" s="9">
        <v>10</v>
      </c>
      <c r="L79" s="10">
        <f>'09-07'!$K79+('09-07'!$J79/90)</f>
        <v>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112</v>
      </c>
      <c r="J80" s="8"/>
      <c r="K80" s="9">
        <v>2</v>
      </c>
      <c r="L80" s="10">
        <f>'09-07'!$K80+('09-07'!$J80/90)</f>
        <v>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2" t="s">
        <v>335</v>
      </c>
      <c r="J81" s="8">
        <v>-50</v>
      </c>
      <c r="K81" s="9"/>
      <c r="L81" s="10">
        <f>'09-07'!$K81+('09-07'!$J81/90)</f>
        <v>-0.55555555555555558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4</v>
      </c>
      <c r="L82" s="10">
        <f>'09-07'!$K82+('09-07'!$J82/90)</f>
        <v>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957</v>
      </c>
      <c r="J83" s="8"/>
      <c r="K83" s="9">
        <v>-50</v>
      </c>
      <c r="L83" s="10">
        <f>'09-07'!$K83+('09-07'!$J83/90)</f>
        <v>-50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437</v>
      </c>
      <c r="J84" s="8">
        <v>-300</v>
      </c>
      <c r="K84" s="9"/>
      <c r="L84" s="10">
        <f>'09-07'!$K84+('09-07'!$J84/90)</f>
        <v>-3.3333333333333335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100</v>
      </c>
      <c r="L85" s="10">
        <f>'09-07'!$K85+('09-07'!$J85/90)</f>
        <v>100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230</v>
      </c>
      <c r="K86" s="9"/>
      <c r="L86" s="10">
        <f>'09-07'!$K86+('09-07'!$J86/90)</f>
        <v>2.5555555555555554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50</v>
      </c>
      <c r="L87" s="10">
        <f>'09-07'!$K87+('09-07'!$J87/90)</f>
        <v>50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-150</v>
      </c>
      <c r="K88" s="9">
        <v>20</v>
      </c>
      <c r="L88" s="10">
        <f>'09-07'!$K88+('09-07'!$J88/90)</f>
        <v>18.333333333333332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1796</v>
      </c>
      <c r="I89" s="2" t="s">
        <v>2188</v>
      </c>
      <c r="J89" s="8"/>
      <c r="K89" s="9">
        <v>15</v>
      </c>
      <c r="L89" s="10">
        <f>'09-07'!$K89+('09-07'!$J89/90)</f>
        <v>15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1796</v>
      </c>
      <c r="I90" s="2" t="s">
        <v>2188</v>
      </c>
      <c r="J90" s="8">
        <v>225</v>
      </c>
      <c r="K90" s="9">
        <v>80</v>
      </c>
      <c r="L90" s="10">
        <f>'09-07'!$K90+('09-07'!$J90/90)</f>
        <v>82.5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-500</v>
      </c>
      <c r="K91" s="9"/>
      <c r="L91" s="10">
        <f>'09-07'!$K91+('09-07'!$J91/90)</f>
        <v>-5.5555555555555554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-100</v>
      </c>
      <c r="K92" s="9">
        <v>24</v>
      </c>
      <c r="L92" s="10">
        <f>'09-07'!$K92+('09-07'!$J92/90)</f>
        <v>22.888888888888889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2" t="s">
        <v>95</v>
      </c>
      <c r="J93" s="8"/>
      <c r="K93" s="9">
        <v>-4500</v>
      </c>
      <c r="L93" s="10">
        <f>'09-07'!$K93+('09-07'!$J93/90)</f>
        <v>-4500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-450</v>
      </c>
      <c r="K94" s="9">
        <v>70</v>
      </c>
      <c r="L94" s="10">
        <f>'09-07'!$K94+('09-07'!$J94/90)</f>
        <v>65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-270</v>
      </c>
      <c r="K95" s="9">
        <v>30</v>
      </c>
      <c r="L95" s="10">
        <f>'09-07'!$K95+('09-07'!$J95/90)</f>
        <v>27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-270</v>
      </c>
      <c r="K96" s="9">
        <v>50</v>
      </c>
      <c r="L96" s="10">
        <f>'09-07'!$K96+('09-07'!$J96/90)</f>
        <v>47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-540</v>
      </c>
      <c r="K97" s="9">
        <v>170</v>
      </c>
      <c r="L97" s="10">
        <f>'09-07'!$K97+('09-07'!$J97/90)</f>
        <v>164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2020</v>
      </c>
      <c r="J98" s="8"/>
      <c r="K98" s="9">
        <v>20</v>
      </c>
      <c r="L98" s="10">
        <f>'09-07'!$K98+('09-07'!$J98/90)</f>
        <v>20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-630</v>
      </c>
      <c r="K99" s="9">
        <v>100</v>
      </c>
      <c r="L99" s="10">
        <f>'09-07'!$K99+('09-07'!$J99/90)</f>
        <v>93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300</v>
      </c>
      <c r="K100" s="9"/>
      <c r="L100" s="10">
        <f>'09-07'!$K100+('09-07'!$J100/90)</f>
        <v>3.3333333333333335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56</v>
      </c>
      <c r="J101" s="8">
        <v>260</v>
      </c>
      <c r="K101" s="9">
        <v>-6</v>
      </c>
      <c r="L101" s="10">
        <f>'09-07'!$K101+('09-07'!$J101/90)</f>
        <v>-3.1111111111111112</v>
      </c>
      <c r="M101" s="3"/>
      <c r="N101" s="45" t="s">
        <v>118</v>
      </c>
      <c r="O101" s="9"/>
      <c r="P101" s="84">
        <v>1670</v>
      </c>
      <c r="Q101" s="9"/>
      <c r="R101" s="9"/>
      <c r="S101" s="85">
        <v>4735</v>
      </c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229</v>
      </c>
      <c r="J102" s="8">
        <v>-500</v>
      </c>
      <c r="K102" s="9">
        <v>-10</v>
      </c>
      <c r="L102" s="10">
        <f>'09-07'!$K102+('09-07'!$J102/90)</f>
        <v>-15.555555555555555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-435</v>
      </c>
      <c r="K103" s="9">
        <v>150</v>
      </c>
      <c r="L103" s="10">
        <f>'09-07'!$K103+('09-07'!$J103/90)</f>
        <v>145.16666666666666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100</v>
      </c>
      <c r="L104" s="10">
        <f>'09-07'!$K104+('09-07'!$J104/90)</f>
        <v>100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2189</v>
      </c>
      <c r="J105" s="8"/>
      <c r="K105" s="9">
        <v>100</v>
      </c>
      <c r="L105" s="10">
        <f>'09-07'!$K105+('09-07'!$J105/90)</f>
        <v>100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20</v>
      </c>
      <c r="L106" s="10">
        <f>'09-07'!$K106+('09-07'!$J106/90)</f>
        <v>20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67</v>
      </c>
      <c r="J107" s="8">
        <v>210</v>
      </c>
      <c r="K107" s="9"/>
      <c r="L107" s="10">
        <f>'09-07'!$K107+('09-07'!$J107/90)</f>
        <v>2.3333333333333335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80</v>
      </c>
      <c r="K108" s="9"/>
      <c r="L108" s="10">
        <f>'09-07'!$K108+('09-07'!$J108/90)</f>
        <v>0.88888888888888884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-300</v>
      </c>
      <c r="K109" s="9">
        <v>10</v>
      </c>
      <c r="L109" s="10">
        <f>'09-07'!$K109+('09-07'!$J109/90)</f>
        <v>6.6666666666666661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-90</v>
      </c>
      <c r="K110" s="9">
        <v>20</v>
      </c>
      <c r="L110" s="10">
        <f>'09-07'!$K110+('09-07'!$J110/90)</f>
        <v>19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5</v>
      </c>
      <c r="L111" s="10">
        <f>'09-07'!$K111+('09-07'!$J111/90)</f>
        <v>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700</v>
      </c>
      <c r="K112" s="9"/>
      <c r="L112" s="10">
        <f>'09-07'!$K112+('09-07'!$J112/90)</f>
        <v>7.7777777777777777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100</v>
      </c>
      <c r="K113" s="9"/>
      <c r="L113" s="10">
        <f>'09-07'!$K113+('09-07'!$J113/90)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1144</v>
      </c>
      <c r="J114" s="8"/>
      <c r="K114" s="9">
        <v>20</v>
      </c>
      <c r="L114" s="10">
        <f>'09-07'!$K114+('09-07'!$J114/90)</f>
        <v>20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50</v>
      </c>
      <c r="K115" s="9"/>
      <c r="L115" s="10">
        <f>'09-07'!$K115+('09-07'!$J115/90)</f>
        <v>0.55555555555555558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90</v>
      </c>
      <c r="K116" s="9">
        <v>185</v>
      </c>
      <c r="L116" s="10">
        <f>'09-07'!$K116+('09-07'!$J116/90)</f>
        <v>186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180</v>
      </c>
      <c r="K117" s="9">
        <v>10</v>
      </c>
      <c r="L117" s="10">
        <f>'09-07'!$K117+('09-07'!$J117/90)</f>
        <v>12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2190</v>
      </c>
      <c r="J118" s="8">
        <v>-540</v>
      </c>
      <c r="K118" s="9">
        <v>30</v>
      </c>
      <c r="L118" s="10">
        <f>'09-07'!$K118+('09-07'!$J118/90)</f>
        <v>24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56</v>
      </c>
      <c r="J119" s="8">
        <v>100</v>
      </c>
      <c r="K119" s="9">
        <v>-20</v>
      </c>
      <c r="L119" s="10">
        <f>'09-07'!$K119+('09-07'!$J119/90)</f>
        <v>-18.888888888888889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1915</v>
      </c>
      <c r="J120" s="8"/>
      <c r="K120" s="9">
        <v>125</v>
      </c>
      <c r="L120" s="10">
        <f>'09-07'!$K120+('09-07'!$J120/90)</f>
        <v>125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1</v>
      </c>
      <c r="L121" s="10">
        <f>'09-07'!$K121+('09-07'!$J121/90)</f>
        <v>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250</v>
      </c>
      <c r="K122" s="9"/>
      <c r="L122" s="10">
        <f>'09-07'!$K122+('09-07'!$J122/90)</f>
        <v>2.7777777777777777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'09-07'!$K123+('09-07'!$J123/90)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'09-07'!$K124+('09-07'!$J124/90)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4" xr:uid="{4450F7F5-7FBB-4656-9354-B36D9ACA151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6237-4C61-4206-B078-CC8C44577B1C}">
  <sheetPr codeName="Sheet88">
    <pageSetUpPr fitToPage="1"/>
  </sheetPr>
  <dimension ref="A1:Z163"/>
  <sheetViews>
    <sheetView rightToLeft="1" topLeftCell="A151" workbookViewId="0">
      <selection activeCell="A163" sqref="A16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-2690</v>
      </c>
      <c r="K1" s="3">
        <f t="shared" si="0"/>
        <v>-363</v>
      </c>
      <c r="L1" s="3">
        <f t="shared" si="0"/>
        <v>-392.88888888888891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470</v>
      </c>
      <c r="J3" s="8">
        <v>-300</v>
      </c>
      <c r="K3" s="9">
        <v>10</v>
      </c>
      <c r="L3" s="10">
        <f t="shared" ref="L3:L18" si="1">K3+(J3/90)</f>
        <v>6.6666666666666661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-5</v>
      </c>
      <c r="L4" s="10">
        <f t="shared" si="1"/>
        <v>-5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5</v>
      </c>
      <c r="L5" s="10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-270</v>
      </c>
      <c r="K6" s="9"/>
      <c r="L6" s="10">
        <f t="shared" si="1"/>
        <v>-3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2192</v>
      </c>
      <c r="J7" s="8">
        <v>-230</v>
      </c>
      <c r="K7" s="9">
        <v>5</v>
      </c>
      <c r="L7" s="10">
        <f t="shared" si="1"/>
        <v>2.4444444444444446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180</v>
      </c>
      <c r="K8" s="9">
        <v>10</v>
      </c>
      <c r="L8" s="10">
        <f t="shared" si="1"/>
        <v>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40</v>
      </c>
      <c r="I9" s="2" t="s">
        <v>1311</v>
      </c>
      <c r="J9" s="8"/>
      <c r="K9" s="9">
        <v>-500</v>
      </c>
      <c r="L9" s="10">
        <f t="shared" si="1"/>
        <v>-500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2</v>
      </c>
      <c r="L10" s="10">
        <f t="shared" si="1"/>
        <v>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229</v>
      </c>
      <c r="J11" s="8">
        <v>-320</v>
      </c>
      <c r="K11" s="9"/>
      <c r="L11" s="10">
        <f t="shared" si="1"/>
        <v>-3.5555555555555554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250</v>
      </c>
      <c r="K12" s="9"/>
      <c r="L12" s="10">
        <f t="shared" si="1"/>
        <v>2.7777777777777777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28</v>
      </c>
      <c r="I13" s="2" t="s">
        <v>43</v>
      </c>
      <c r="J13" s="8">
        <v>-2000</v>
      </c>
      <c r="K13" s="9"/>
      <c r="L13" s="10">
        <f t="shared" si="1"/>
        <v>-22.222222222222221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2193</v>
      </c>
      <c r="J14" s="8"/>
      <c r="K14" s="9">
        <v>110</v>
      </c>
      <c r="L14" s="10">
        <f t="shared" si="1"/>
        <v>110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2179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SUM('10-07'!$J$22:$J$163)</f>
        <v>3975</v>
      </c>
      <c r="K20" s="3">
        <f>SUM('10-07'!$K$22:$K$163)</f>
        <v>-902</v>
      </c>
      <c r="L20" s="3">
        <f>SUM('10-07'!$L$22:$L$163)</f>
        <v>-857.83333333333212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/>
      <c r="F22" s="16">
        <f t="shared" ref="F22:F26" si="3">D22*E22</f>
        <v>0</v>
      </c>
      <c r="G22" s="7"/>
      <c r="H22" s="7" t="s">
        <v>6</v>
      </c>
      <c r="I22" s="2"/>
      <c r="J22" s="8">
        <v>220</v>
      </c>
      <c r="K22" s="9">
        <v>15</v>
      </c>
      <c r="L22" s="10">
        <f>'10-07'!$K22+('10-07'!$J22/90)</f>
        <v>17.444444444444443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5</v>
      </c>
      <c r="S22" s="16">
        <f t="shared" ref="S22:S26" si="5">Q22*R22</f>
        <v>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12</v>
      </c>
      <c r="F23" s="16">
        <f t="shared" si="3"/>
        <v>120</v>
      </c>
      <c r="G23" s="7"/>
      <c r="H23" s="7" t="s">
        <v>6</v>
      </c>
      <c r="I23" s="2"/>
      <c r="J23" s="8">
        <v>90</v>
      </c>
      <c r="K23" s="9"/>
      <c r="L23" s="10">
        <f>'10-07'!$K23+('10-07'!$J23/90)</f>
        <v>1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96</v>
      </c>
      <c r="S23" s="16">
        <f t="shared" si="5"/>
        <v>960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11</v>
      </c>
      <c r="F24" s="16">
        <f t="shared" si="3"/>
        <v>220</v>
      </c>
      <c r="G24" s="7"/>
      <c r="H24" s="7" t="s">
        <v>6</v>
      </c>
      <c r="I24" s="2"/>
      <c r="J24" s="8"/>
      <c r="K24" s="9">
        <v>10</v>
      </c>
      <c r="L24" s="10">
        <f>'10-07'!$K24+('10-07'!$J24/90)</f>
        <v>10</v>
      </c>
      <c r="M24" s="3"/>
      <c r="N24" s="13">
        <v>10</v>
      </c>
      <c r="O24" s="1">
        <v>44</v>
      </c>
      <c r="P24" s="14">
        <f t="shared" si="4"/>
        <v>440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/>
      <c r="J25" s="8"/>
      <c r="K25" s="9">
        <v>-10</v>
      </c>
      <c r="L25" s="10">
        <f>'10-07'!$K25+('10-07'!$J25/90)</f>
        <v>-10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16</v>
      </c>
      <c r="C26" s="14">
        <f t="shared" si="2"/>
        <v>800</v>
      </c>
      <c r="D26" s="15">
        <v>100</v>
      </c>
      <c r="E26" s="1">
        <v>16</v>
      </c>
      <c r="F26" s="16">
        <f t="shared" si="3"/>
        <v>1600</v>
      </c>
      <c r="G26" s="7"/>
      <c r="H26" s="7" t="s">
        <v>1796</v>
      </c>
      <c r="I26" s="2" t="s">
        <v>150</v>
      </c>
      <c r="J26" s="8"/>
      <c r="K26" s="9">
        <v>60</v>
      </c>
      <c r="L26" s="10">
        <f>'10-07'!$K26+('10-07'!$J26/90)</f>
        <v>60</v>
      </c>
      <c r="M26" s="3"/>
      <c r="N26" s="13">
        <v>50</v>
      </c>
      <c r="O26" s="1">
        <v>16</v>
      </c>
      <c r="P26" s="14">
        <f t="shared" si="4"/>
        <v>800</v>
      </c>
      <c r="Q26" s="15">
        <v>100</v>
      </c>
      <c r="R26" s="1">
        <v>20</v>
      </c>
      <c r="S26" s="16">
        <f t="shared" si="5"/>
        <v>2000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1940</v>
      </c>
      <c r="G27" s="7"/>
      <c r="H27" s="7" t="s">
        <v>1796</v>
      </c>
      <c r="I27" s="2" t="s">
        <v>1347</v>
      </c>
      <c r="J27" s="8"/>
      <c r="K27" s="9">
        <v>49</v>
      </c>
      <c r="L27" s="10">
        <f>'10-07'!$K27+('10-07'!$J27/90)</f>
        <v>49</v>
      </c>
      <c r="M27" s="3"/>
      <c r="N27" s="13">
        <v>100</v>
      </c>
      <c r="O27" s="1">
        <v>49</v>
      </c>
      <c r="P27" s="14">
        <f t="shared" si="4"/>
        <v>4900</v>
      </c>
      <c r="Q27" s="12" t="s">
        <v>11</v>
      </c>
      <c r="R27" s="12"/>
      <c r="S27" s="17">
        <f>SUM(S22:S26)</f>
        <v>3105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2053</v>
      </c>
      <c r="D28" s="1"/>
      <c r="E28" s="1"/>
      <c r="F28" s="1"/>
      <c r="G28" s="1"/>
      <c r="H28" s="7" t="s">
        <v>6</v>
      </c>
      <c r="I28" s="2" t="s">
        <v>1372</v>
      </c>
      <c r="J28" s="8"/>
      <c r="K28" s="9">
        <v>111</v>
      </c>
      <c r="L28" s="10">
        <f>'10-07'!$K28+('10-07'!$J28/90)</f>
        <v>111</v>
      </c>
      <c r="M28" s="3"/>
      <c r="N28" s="12" t="s">
        <v>11</v>
      </c>
      <c r="O28" s="12"/>
      <c r="P28" s="6">
        <f>SUM(P22:P27)</f>
        <v>6528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-3295</v>
      </c>
      <c r="G29" s="1"/>
      <c r="H29" s="7" t="s">
        <v>1796</v>
      </c>
      <c r="I29" s="2" t="s">
        <v>64</v>
      </c>
      <c r="J29" s="8"/>
      <c r="K29" s="9">
        <v>100</v>
      </c>
      <c r="L29" s="10">
        <f>'10-07'!$K29+('10-07'!$J29/90)</f>
        <v>100</v>
      </c>
      <c r="M29" s="3"/>
      <c r="N29" s="1"/>
      <c r="O29" s="1"/>
      <c r="P29" s="18"/>
      <c r="Q29" s="237" t="s">
        <v>21</v>
      </c>
      <c r="R29" s="238"/>
      <c r="S29" s="17">
        <f>SUM('10-07'!$J$22:$J$163)</f>
        <v>3975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-594</v>
      </c>
      <c r="D30" s="1"/>
      <c r="E30" s="1"/>
      <c r="F30" s="8"/>
      <c r="G30" s="1"/>
      <c r="H30" s="7" t="s">
        <v>6</v>
      </c>
      <c r="I30" s="2"/>
      <c r="J30" s="8">
        <v>100</v>
      </c>
      <c r="K30" s="9"/>
      <c r="L30" s="10">
        <f>'10-07'!$K30+('10-07'!$J30/90)</f>
        <v>1.1111111111111112</v>
      </c>
      <c r="M30" s="3"/>
      <c r="N30" s="237" t="s">
        <v>23</v>
      </c>
      <c r="O30" s="238"/>
      <c r="P30" s="6">
        <f>SUM('10-07'!$K$22:$K$163)</f>
        <v>-902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2" t="s">
        <v>881</v>
      </c>
      <c r="J31" s="8"/>
      <c r="K31" s="9">
        <v>680</v>
      </c>
      <c r="L31" s="10">
        <f>'10-07'!$K31+('10-07'!$J31/90)</f>
        <v>680</v>
      </c>
      <c r="M31" s="3"/>
      <c r="N31" s="1"/>
      <c r="O31" s="1"/>
      <c r="P31" s="18"/>
      <c r="Q31" s="12" t="s">
        <v>25</v>
      </c>
      <c r="R31" s="12"/>
      <c r="S31" s="17">
        <f>S27-S29-F27</f>
        <v>-2810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180</v>
      </c>
      <c r="K32" s="9"/>
      <c r="L32" s="10">
        <f>'10-07'!$K32+('10-07'!$J32/90)</f>
        <v>2</v>
      </c>
      <c r="M32" s="3"/>
      <c r="N32" s="12" t="s">
        <v>25</v>
      </c>
      <c r="O32" s="12"/>
      <c r="P32" s="6">
        <f>P28-P30-C28</f>
        <v>5377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220</v>
      </c>
      <c r="K33" s="9"/>
      <c r="L33" s="10">
        <f>'10-07'!$K33+('10-07'!$J33/90)</f>
        <v>2.4444444444444446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200</v>
      </c>
      <c r="K34" s="9"/>
      <c r="L34" s="10">
        <f>'10-07'!$K34+('10-07'!$J34/90)</f>
        <v>2.2222222222222223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15</v>
      </c>
      <c r="L35" s="10">
        <f>'10-07'!$K35+('10-07'!$J35/90)</f>
        <v>15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2194</v>
      </c>
      <c r="J36" s="8">
        <v>150</v>
      </c>
      <c r="K36" s="9">
        <v>10</v>
      </c>
      <c r="L36" s="10">
        <f>'10-07'!$K36+('10-07'!$J36/90)</f>
        <v>11.666666666666666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28</v>
      </c>
      <c r="I37" s="2" t="s">
        <v>437</v>
      </c>
      <c r="J37" s="8">
        <v>-300</v>
      </c>
      <c r="K37" s="9"/>
      <c r="L37" s="10">
        <f>'10-07'!$K37+('10-07'!$J37/90)</f>
        <v>-3.3333333333333335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-360</v>
      </c>
      <c r="K38" s="9">
        <v>10</v>
      </c>
      <c r="L38" s="10">
        <f>'10-07'!$K38+('10-07'!$J38/90)</f>
        <v>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400</v>
      </c>
      <c r="K39" s="9"/>
      <c r="L39" s="10">
        <f>'10-07'!$K39+('10-07'!$J39/90)</f>
        <v>4.4444444444444446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95</v>
      </c>
      <c r="J40" s="8"/>
      <c r="K40" s="9">
        <v>70</v>
      </c>
      <c r="L40" s="10">
        <f>'10-07'!$K40+('10-07'!$J40/90)</f>
        <v>70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2" t="s">
        <v>95</v>
      </c>
      <c r="J41" s="8"/>
      <c r="K41" s="9">
        <v>-70</v>
      </c>
      <c r="L41" s="10">
        <f>'10-07'!$K41+('10-07'!$J41/90)</f>
        <v>-70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389</v>
      </c>
      <c r="J42" s="8"/>
      <c r="K42" s="9">
        <v>105</v>
      </c>
      <c r="L42" s="10">
        <f>'10-07'!$K42+('10-07'!$J42/90)</f>
        <v>105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95</v>
      </c>
      <c r="J43" s="8">
        <v>700</v>
      </c>
      <c r="K43" s="9"/>
      <c r="L43" s="10">
        <f>'10-07'!$K43+('10-07'!$J43/90)</f>
        <v>7.7777777777777777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8">
        <v>-700</v>
      </c>
      <c r="K44" s="9"/>
      <c r="L44" s="10">
        <f>'10-07'!$K44+('10-07'!$J44/90)</f>
        <v>-7.7777777777777777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2195</v>
      </c>
      <c r="J45" s="8"/>
      <c r="K45" s="9">
        <v>50</v>
      </c>
      <c r="L45" s="10">
        <f>'10-07'!$K45+('10-07'!$J45/90)</f>
        <v>50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130</v>
      </c>
      <c r="K46" s="9"/>
      <c r="L46" s="10">
        <f>'10-07'!$K46+('10-07'!$J46/90)</f>
        <v>1.4444444444444444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180</v>
      </c>
      <c r="K47" s="9"/>
      <c r="L47" s="10">
        <f>'10-07'!$K47+('10-07'!$J47/90)</f>
        <v>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-630</v>
      </c>
      <c r="K48" s="9">
        <v>70</v>
      </c>
      <c r="L48" s="10">
        <f>'10-07'!$K48+('10-07'!$J48/90)</f>
        <v>63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47</v>
      </c>
      <c r="L49" s="10">
        <f>'10-07'!$K49+('10-07'!$J49/90)</f>
        <v>47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95</v>
      </c>
      <c r="J50" s="8"/>
      <c r="K50" s="9">
        <v>98</v>
      </c>
      <c r="L50" s="10">
        <f>'10-07'!$K50+('10-07'!$J50/90)</f>
        <v>98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2" t="s">
        <v>95</v>
      </c>
      <c r="J51" s="8"/>
      <c r="K51" s="9">
        <v>-98</v>
      </c>
      <c r="L51" s="10">
        <f>'10-07'!$K51+('10-07'!$J51/90)</f>
        <v>-98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-5</v>
      </c>
      <c r="L52" s="10">
        <f>'10-07'!$K52+('10-07'!$J52/90)</f>
        <v>-5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2" t="s">
        <v>2196</v>
      </c>
      <c r="J53" s="8">
        <v>-400</v>
      </c>
      <c r="K53" s="9"/>
      <c r="L53" s="10">
        <f>'10-07'!$K53+('10-07'!$J53/90)</f>
        <v>-4.4444444444444446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20</v>
      </c>
      <c r="L54" s="10">
        <f>'10-07'!$K54+('10-07'!$J54/90)</f>
        <v>20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2197</v>
      </c>
      <c r="J55" s="8"/>
      <c r="K55" s="9">
        <v>1350</v>
      </c>
      <c r="L55" s="10">
        <f>'10-07'!$K55+('10-07'!$J55/90)</f>
        <v>1350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120</v>
      </c>
      <c r="K56" s="9"/>
      <c r="L56" s="10">
        <f>'10-07'!$K56+('10-07'!$J56/90)</f>
        <v>1.3333333333333333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-450</v>
      </c>
      <c r="K57" s="9">
        <v>20</v>
      </c>
      <c r="L57" s="10">
        <f>'10-07'!$K57+('10-07'!$J57/90)</f>
        <v>15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140</v>
      </c>
      <c r="K58" s="9"/>
      <c r="L58" s="10">
        <f>'10-07'!$K58+('10-07'!$J58/90)</f>
        <v>1.5555555555555556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-310</v>
      </c>
      <c r="K59" s="9">
        <v>10</v>
      </c>
      <c r="L59" s="10">
        <f>'10-07'!$K59+('10-07'!$J59/90)</f>
        <v>6.5555555555555554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-540</v>
      </c>
      <c r="K60" s="9">
        <v>20</v>
      </c>
      <c r="L60" s="10">
        <f>'10-07'!$K60+('10-07'!$J60/90)</f>
        <v>14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90</v>
      </c>
      <c r="K61" s="9">
        <v>10</v>
      </c>
      <c r="L61" s="10">
        <f>'10-07'!$K61+('10-07'!$J61/90)</f>
        <v>11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-450</v>
      </c>
      <c r="K62" s="9">
        <v>30</v>
      </c>
      <c r="L62" s="10">
        <f>'10-07'!$K62+('10-07'!$J62/90)</f>
        <v>25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-450</v>
      </c>
      <c r="K63" s="9">
        <v>130</v>
      </c>
      <c r="L63" s="10">
        <f>'10-07'!$K63+('10-07'!$J63/90)</f>
        <v>125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-450</v>
      </c>
      <c r="K64" s="9">
        <v>10</v>
      </c>
      <c r="L64" s="10">
        <f>'10-07'!$K64+('10-07'!$J64/90)</f>
        <v>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57</v>
      </c>
      <c r="J65" s="35">
        <v>545</v>
      </c>
      <c r="K65" s="36"/>
      <c r="L65" s="37">
        <f>'10-07'!$K65+('10-07'!$J65/90)</f>
        <v>6.0555555555555554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-500</v>
      </c>
      <c r="K66" s="39">
        <v>10</v>
      </c>
      <c r="L66" s="37">
        <f>'10-07'!$K66+('10-07'!$J66/90)</f>
        <v>4.4444444444444446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120</v>
      </c>
      <c r="L67" s="37">
        <f>'10-07'!$K67+('10-07'!$J67/90)</f>
        <v>120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-120</v>
      </c>
      <c r="L68" s="37">
        <f>'10-07'!$K68+('10-07'!$J68/90)</f>
        <v>-120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600</v>
      </c>
      <c r="K69" s="36"/>
      <c r="L69" s="37">
        <f>'10-07'!$K69+('10-07'!$J69/90)</f>
        <v>6.666666666666667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100</v>
      </c>
      <c r="K70" s="36">
        <v>110</v>
      </c>
      <c r="L70" s="37">
        <f>'10-07'!$K70+('10-07'!$J70/90)</f>
        <v>111.11111111111111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60</v>
      </c>
      <c r="K71" s="9"/>
      <c r="L71" s="10">
        <f>'10-07'!$K71+('10-07'!$J71/90)</f>
        <v>0.66666666666666663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120</v>
      </c>
      <c r="K72" s="9"/>
      <c r="L72" s="10">
        <f>'10-07'!$K72+('10-07'!$J72/90)</f>
        <v>1.3333333333333333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-720</v>
      </c>
      <c r="K73" s="9">
        <v>190</v>
      </c>
      <c r="L73" s="10">
        <f>'10-07'!$K73+('10-07'!$J73/90)</f>
        <v>182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100</v>
      </c>
      <c r="K74" s="9"/>
      <c r="L74" s="10">
        <f>'10-07'!$K74+('10-07'!$J74/90)</f>
        <v>1.1111111111111112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50</v>
      </c>
      <c r="K75" s="9"/>
      <c r="L75" s="10">
        <f>'10-07'!$K75+('10-07'!$J75/90)</f>
        <v>0.55555555555555558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500</v>
      </c>
      <c r="L76" s="10">
        <f>'10-07'!$K76+('10-07'!$J76/90)</f>
        <v>500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1749</v>
      </c>
      <c r="J77" s="8">
        <v>-100</v>
      </c>
      <c r="K77" s="9"/>
      <c r="L77" s="10">
        <f>'10-07'!$K77+('10-07'!$J77/90)</f>
        <v>-1.1111111111111112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5</v>
      </c>
      <c r="L78" s="10">
        <f>'10-07'!$K78+('10-07'!$J78/90)</f>
        <v>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2</v>
      </c>
      <c r="L79" s="10">
        <f>'10-07'!$K79+('10-07'!$J79/90)</f>
        <v>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95</v>
      </c>
      <c r="J80" s="8"/>
      <c r="K80" s="9">
        <v>30</v>
      </c>
      <c r="L80" s="10">
        <f>'10-07'!$K80+('10-07'!$J80/90)</f>
        <v>30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95</v>
      </c>
      <c r="J81" s="8"/>
      <c r="K81" s="9">
        <v>-30</v>
      </c>
      <c r="L81" s="10">
        <f>'10-07'!$K81+('10-07'!$J81/90)</f>
        <v>-30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40</v>
      </c>
      <c r="I82" s="2" t="s">
        <v>95</v>
      </c>
      <c r="J82" s="8"/>
      <c r="K82" s="9">
        <v>-90</v>
      </c>
      <c r="L82" s="10">
        <f>'10-07'!$K82+('10-07'!$J82/90)</f>
        <v>-90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57</v>
      </c>
      <c r="J83" s="8">
        <v>1000</v>
      </c>
      <c r="K83" s="9"/>
      <c r="L83" s="10">
        <f>'10-07'!$K83+('10-07'!$J83/90)</f>
        <v>11.111111111111111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13</v>
      </c>
      <c r="L84" s="10">
        <f>'10-07'!$K84+('10-07'!$J84/90)</f>
        <v>13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-13</v>
      </c>
      <c r="L85" s="10">
        <f>'10-07'!$K85+('10-07'!$J85/90)</f>
        <v>-13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40</v>
      </c>
      <c r="K86" s="9"/>
      <c r="L86" s="10">
        <f>'10-07'!$K86+('10-07'!$J86/90)</f>
        <v>0.44444444444444442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180</v>
      </c>
      <c r="K87" s="9">
        <v>50</v>
      </c>
      <c r="L87" s="10">
        <f>'10-07'!$K87+('10-07'!$J87/90)</f>
        <v>52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6</v>
      </c>
      <c r="L88" s="10">
        <f>'10-07'!$K88+('10-07'!$J88/90)</f>
        <v>6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200</v>
      </c>
      <c r="K89" s="9"/>
      <c r="L89" s="10">
        <f>'10-07'!$K89+('10-07'!$J89/90)</f>
        <v>2.2222222222222223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1796</v>
      </c>
      <c r="I90" s="2" t="s">
        <v>1683</v>
      </c>
      <c r="J90" s="8"/>
      <c r="K90" s="9">
        <v>265</v>
      </c>
      <c r="L90" s="10">
        <f>'10-07'!$K90+('10-07'!$J90/90)</f>
        <v>265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2198</v>
      </c>
      <c r="J91" s="8">
        <v>-40</v>
      </c>
      <c r="K91" s="9">
        <v>39</v>
      </c>
      <c r="L91" s="10">
        <f>'10-07'!$K91+('10-07'!$J91/90)</f>
        <v>38.555555555555557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18</v>
      </c>
      <c r="L92" s="10">
        <f>'10-07'!$K92+('10-07'!$J92/90)</f>
        <v>18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754</v>
      </c>
      <c r="J93" s="8">
        <v>150</v>
      </c>
      <c r="K93" s="9"/>
      <c r="L93" s="10">
        <f>'10-07'!$K93+('10-07'!$J93/90)</f>
        <v>1.6666666666666667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250</v>
      </c>
      <c r="K94" s="9"/>
      <c r="L94" s="10">
        <f>'10-07'!$K94+('10-07'!$J94/90)</f>
        <v>2.7777777777777777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-120</v>
      </c>
      <c r="K95" s="9">
        <v>5</v>
      </c>
      <c r="L95" s="10">
        <f>'10-07'!$K95+('10-07'!$J95/90)</f>
        <v>3.666666666666667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-300</v>
      </c>
      <c r="K96" s="9">
        <v>10</v>
      </c>
      <c r="L96" s="10">
        <f>'10-07'!$K96+('10-07'!$J96/90)</f>
        <v>6.6666666666666661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400</v>
      </c>
      <c r="K97" s="9"/>
      <c r="L97" s="10">
        <f>'10-07'!$K97+('10-07'!$J97/90)</f>
        <v>4.4444444444444446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350</v>
      </c>
      <c r="K98" s="9"/>
      <c r="L98" s="10">
        <f>'10-07'!$K98+('10-07'!$J98/90)</f>
        <v>3.8888888888888888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69" t="s">
        <v>214</v>
      </c>
      <c r="J99" s="8"/>
      <c r="K99" s="9">
        <v>67</v>
      </c>
      <c r="L99" s="10">
        <f>'10-07'!$K99+('10-07'!$J99/90)</f>
        <v>67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2" t="s">
        <v>95</v>
      </c>
      <c r="J100" s="8"/>
      <c r="K100" s="9">
        <v>-67</v>
      </c>
      <c r="L100" s="10">
        <f>'10-07'!$K100+('10-07'!$J100/90)</f>
        <v>-67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1235</v>
      </c>
      <c r="J101" s="8">
        <v>-90</v>
      </c>
      <c r="K101" s="9">
        <v>30</v>
      </c>
      <c r="L101" s="10">
        <f>'10-07'!$K101+('10-07'!$J101/90)</f>
        <v>29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205</v>
      </c>
      <c r="J102" s="8"/>
      <c r="K102" s="9">
        <v>15</v>
      </c>
      <c r="L102" s="10">
        <f>'10-07'!$K102+('10-07'!$J102/90)</f>
        <v>15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2199</v>
      </c>
      <c r="J103" s="8">
        <v>-300</v>
      </c>
      <c r="K103" s="9">
        <v>-50</v>
      </c>
      <c r="L103" s="10">
        <f>'10-07'!$K103+('10-07'!$J103/90)</f>
        <v>-53.333333333333336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-180</v>
      </c>
      <c r="K104" s="9">
        <v>5</v>
      </c>
      <c r="L104" s="10">
        <f>'10-07'!$K104+('10-07'!$J104/90)</f>
        <v>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80</v>
      </c>
      <c r="K105" s="9"/>
      <c r="L105" s="10">
        <f>'10-07'!$K105+('10-07'!$J105/90)</f>
        <v>0.88888888888888884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50</v>
      </c>
      <c r="K106" s="9"/>
      <c r="L106" s="10">
        <f>'10-07'!$K106+('10-07'!$J106/90)</f>
        <v>0.55555555555555558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-310</v>
      </c>
      <c r="K107" s="9">
        <v>5</v>
      </c>
      <c r="L107" s="10">
        <f>'10-07'!$K107+('10-07'!$J107/90)</f>
        <v>1.5555555555555554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132</v>
      </c>
      <c r="J108" s="8"/>
      <c r="K108" s="9">
        <v>21</v>
      </c>
      <c r="L108" s="10">
        <f>'10-07'!$K108+('10-07'!$J108/90)</f>
        <v>21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281</v>
      </c>
      <c r="J109" s="8"/>
      <c r="K109" s="9">
        <v>7</v>
      </c>
      <c r="L109" s="10">
        <f>'10-07'!$K109+('10-07'!$J109/90)</f>
        <v>7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180</v>
      </c>
      <c r="K110" s="9"/>
      <c r="L110" s="10">
        <f>'10-07'!$K110+('10-07'!$J110/90)</f>
        <v>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90</v>
      </c>
      <c r="J111" s="8">
        <v>150</v>
      </c>
      <c r="K111" s="9">
        <v>20</v>
      </c>
      <c r="L111" s="10">
        <f>'10-07'!$K111+('10-07'!$J111/90)</f>
        <v>21.666666666666668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1272</v>
      </c>
      <c r="J112" s="8"/>
      <c r="K112" s="9">
        <v>85</v>
      </c>
      <c r="L112" s="10">
        <f>'10-07'!$K112+('10-07'!$J112/90)</f>
        <v>85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360</v>
      </c>
      <c r="K113" s="9">
        <v>20</v>
      </c>
      <c r="L113" s="10">
        <f>'10-07'!$K113+('10-07'!$J113/90)</f>
        <v>24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250</v>
      </c>
      <c r="K114" s="9"/>
      <c r="L114" s="10">
        <f>'10-07'!$K114+('10-07'!$J114/90)</f>
        <v>2.7777777777777777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450</v>
      </c>
      <c r="K115" s="9">
        <v>10</v>
      </c>
      <c r="L115" s="10">
        <f>'10-07'!$K115+('10-07'!$J115/90)</f>
        <v>15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140</v>
      </c>
      <c r="L116" s="10">
        <f>'10-07'!$K116+('10-07'!$J116/90)</f>
        <v>140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56</v>
      </c>
      <c r="J117" s="8">
        <v>280</v>
      </c>
      <c r="K117" s="9">
        <v>130</v>
      </c>
      <c r="L117" s="10">
        <f>'10-07'!$K117+('10-07'!$J117/90)</f>
        <v>133.11111111111111</v>
      </c>
      <c r="M117" s="3"/>
      <c r="N117" s="45" t="s">
        <v>118</v>
      </c>
      <c r="O117" s="9"/>
      <c r="P117" s="84">
        <v>6528</v>
      </c>
      <c r="Q117" s="9"/>
      <c r="R117" s="9"/>
      <c r="S117" s="85">
        <v>3105</v>
      </c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130</v>
      </c>
      <c r="K118" s="9">
        <v>10</v>
      </c>
      <c r="L118" s="10">
        <f>'10-07'!$K118+('10-07'!$J118/90)</f>
        <v>11.444444444444445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5</v>
      </c>
      <c r="L119" s="10">
        <f>'10-07'!$K119+('10-07'!$J119/90)</f>
        <v>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150</v>
      </c>
      <c r="K120" s="9"/>
      <c r="L120" s="10">
        <f>'10-07'!$K120+('10-07'!$J120/90)</f>
        <v>1.6666666666666667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-700</v>
      </c>
      <c r="K121" s="9">
        <v>10</v>
      </c>
      <c r="L121" s="10">
        <f>'10-07'!$K121+('10-07'!$J121/90)</f>
        <v>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600</v>
      </c>
      <c r="K122" s="9"/>
      <c r="L122" s="10">
        <f>'10-07'!$K122+('10-07'!$J122/90)</f>
        <v>6.666666666666667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585</v>
      </c>
      <c r="K123" s="9"/>
      <c r="L123" s="10">
        <f>'10-07'!$K123+('10-07'!$J123/90)</f>
        <v>6.5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350</v>
      </c>
      <c r="K124" s="9"/>
      <c r="L124" s="10">
        <f>'10-07'!$K124+('10-07'!$J124/90)</f>
        <v>3.8888888888888888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-135</v>
      </c>
      <c r="K125" s="9">
        <v>10</v>
      </c>
      <c r="L125" s="10">
        <f>'10-07'!$K125+('10-07'!$J125/90)</f>
        <v>8.5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8"/>
      <c r="K126" s="9">
        <v>-90</v>
      </c>
      <c r="L126" s="10">
        <f>'10-07'!$K126+('10-07'!$J126/90)</f>
        <v>-90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2167</v>
      </c>
      <c r="J127" s="8"/>
      <c r="K127" s="9">
        <v>40</v>
      </c>
      <c r="L127" s="10">
        <f>'10-07'!$K127+('10-07'!$J127/90)</f>
        <v>40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2" t="s">
        <v>2200</v>
      </c>
      <c r="J128" s="8"/>
      <c r="K128" s="9">
        <v>-512</v>
      </c>
      <c r="L128" s="10">
        <f>'10-07'!$K128+('10-07'!$J128/90)</f>
        <v>-512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250</v>
      </c>
      <c r="K129" s="9"/>
      <c r="L129" s="10">
        <f>'10-07'!$K129+('10-07'!$J129/90)</f>
        <v>2.7777777777777777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200</v>
      </c>
      <c r="K130" s="9"/>
      <c r="L130" s="10">
        <f>'10-07'!$K130+('10-07'!$J130/90)</f>
        <v>2.2222222222222223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1654</v>
      </c>
      <c r="J131" s="8"/>
      <c r="K131" s="9">
        <v>110</v>
      </c>
      <c r="L131" s="10">
        <f>'10-07'!$K131+('10-07'!$J131/90)</f>
        <v>110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200</v>
      </c>
      <c r="K132" s="9"/>
      <c r="L132" s="10">
        <f>'10-07'!$K132+('10-07'!$J132/90)</f>
        <v>2.2222222222222223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220</v>
      </c>
      <c r="K133" s="9">
        <v>10</v>
      </c>
      <c r="L133" s="10">
        <f>'10-07'!$K133+('10-07'!$J133/90)</f>
        <v>12.444444444444445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134</v>
      </c>
      <c r="J134" s="8">
        <v>1300</v>
      </c>
      <c r="K134" s="9"/>
      <c r="L134" s="10">
        <f>'10-07'!$K134+('10-07'!$J134/90)</f>
        <v>14.444444444444445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180</v>
      </c>
      <c r="K135" s="9"/>
      <c r="L135" s="10">
        <f>'10-07'!$K135+('10-07'!$J135/90)</f>
        <v>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>
        <v>9</v>
      </c>
      <c r="L136" s="10">
        <f>'10-07'!$K136+('10-07'!$J136/90)</f>
        <v>9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>
        <v>215</v>
      </c>
      <c r="L137" s="10">
        <f>'10-07'!$K137+('10-07'!$J137/90)</f>
        <v>215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10</v>
      </c>
      <c r="L138" s="10">
        <f>'10-07'!$K138+('10-07'!$J138/90)</f>
        <v>10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400</v>
      </c>
      <c r="K139" s="9"/>
      <c r="L139" s="10">
        <f>'10-07'!$K139+('10-07'!$J139/90)</f>
        <v>4.4444444444444446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50</v>
      </c>
      <c r="K140" s="9"/>
      <c r="L140" s="10">
        <f>'10-07'!$K140+('10-07'!$J140/90)</f>
        <v>0.55555555555555558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'10-07'!$K141+('10-07'!$J141/90)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>
        <v>10</v>
      </c>
      <c r="L142" s="10">
        <f>'10-07'!$K142+('10-07'!$J142/90)</f>
        <v>10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2201</v>
      </c>
      <c r="J143" s="8">
        <v>180</v>
      </c>
      <c r="K143" s="9"/>
      <c r="L143" s="10">
        <f>'10-07'!$K143+('10-07'!$J143/90)</f>
        <v>2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-180</v>
      </c>
      <c r="K144" s="9"/>
      <c r="L144" s="10">
        <f>'10-07'!$K144+('10-07'!$J144/90)</f>
        <v>-2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60</v>
      </c>
      <c r="K145" s="9"/>
      <c r="L145" s="10">
        <f>'10-07'!$K145+('10-07'!$J145/90)</f>
        <v>0.66666666666666663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-90</v>
      </c>
      <c r="K146" s="9">
        <v>55</v>
      </c>
      <c r="L146" s="10">
        <f>'10-07'!$K146+('10-07'!$J146/90)</f>
        <v>54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>
        <v>11</v>
      </c>
      <c r="L147" s="10">
        <f>'10-07'!$K147+('10-07'!$J147/90)</f>
        <v>11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4</v>
      </c>
      <c r="L148" s="10">
        <f>'10-07'!$K148+('10-07'!$J148/90)</f>
        <v>4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90</v>
      </c>
      <c r="K149" s="9">
        <v>25</v>
      </c>
      <c r="L149" s="10">
        <f>'10-07'!$K149+('10-07'!$J149/90)</f>
        <v>26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100</v>
      </c>
      <c r="K150" s="9">
        <v>20</v>
      </c>
      <c r="L150" s="10">
        <f>'10-07'!$K150+('10-07'!$J150/90)</f>
        <v>21.111111111111111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-270</v>
      </c>
      <c r="K151" s="9">
        <v>10</v>
      </c>
      <c r="L151" s="10">
        <f>'10-07'!$K151+('10-07'!$J151/90)</f>
        <v>7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-630</v>
      </c>
      <c r="K152" s="9">
        <v>20</v>
      </c>
      <c r="L152" s="10">
        <f>'10-07'!$K152+('10-07'!$J152/90)</f>
        <v>13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-450</v>
      </c>
      <c r="K153" s="9">
        <v>590</v>
      </c>
      <c r="L153" s="10">
        <f>'10-07'!$K153+('10-07'!$J153/90)</f>
        <v>585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132</v>
      </c>
      <c r="J154" s="8"/>
      <c r="K154" s="9">
        <v>6</v>
      </c>
      <c r="L154" s="10">
        <f>'10-07'!$K154+('10-07'!$J154/90)</f>
        <v>6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220</v>
      </c>
      <c r="K155" s="9">
        <v>5</v>
      </c>
      <c r="L155" s="10">
        <f>'10-07'!$K155+('10-07'!$J155/90)</f>
        <v>7.4444444444444446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2" t="s">
        <v>95</v>
      </c>
      <c r="J156" s="8"/>
      <c r="K156" s="9">
        <v>-6200</v>
      </c>
      <c r="L156" s="10">
        <f>'10-07'!$K156+('10-07'!$J156/90)</f>
        <v>-6200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 t="s">
        <v>2202</v>
      </c>
      <c r="J157" s="8"/>
      <c r="K157" s="9">
        <v>230</v>
      </c>
      <c r="L157" s="10">
        <f>'10-07'!$K157+('10-07'!$J157/90)</f>
        <v>230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/>
      <c r="K158" s="9">
        <v>10</v>
      </c>
      <c r="L158" s="10">
        <f>'10-07'!$K158+('10-07'!$J158/90)</f>
        <v>10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40</v>
      </c>
      <c r="I159" s="2" t="s">
        <v>57</v>
      </c>
      <c r="J159" s="8">
        <v>300</v>
      </c>
      <c r="K159" s="9"/>
      <c r="L159" s="10">
        <f>'10-07'!$K159+('10-07'!$J159/90)</f>
        <v>3.3333333333333335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28</v>
      </c>
      <c r="I160" s="2" t="s">
        <v>35</v>
      </c>
      <c r="J160" s="8">
        <v>-300</v>
      </c>
      <c r="K160" s="9"/>
      <c r="L160" s="10">
        <f>'10-07'!$K160+('10-07'!$J160/90)</f>
        <v>-3.3333333333333335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/>
      <c r="K161" s="9"/>
      <c r="L161" s="10">
        <f>'10-07'!$K161+('10-07'!$J161/90)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/>
      <c r="K162" s="9"/>
      <c r="L162" s="10">
        <f>'10-07'!$K162+('10-07'!$J162/90)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/>
      <c r="K163" s="9"/>
      <c r="L163" s="10">
        <f>'10-07'!$K163+('10-07'!$J163/90)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3" xr:uid="{ADE3F223-FF40-4032-8276-C1EC50B80B9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52BB-6A4B-475A-8E32-88779F4CA6A0}">
  <sheetPr codeName="Sheet89">
    <pageSetUpPr fitToPage="1"/>
  </sheetPr>
  <dimension ref="A1:Z167"/>
  <sheetViews>
    <sheetView rightToLeft="1" topLeftCell="A155" workbookViewId="0">
      <selection activeCell="A167" sqref="A16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225</v>
      </c>
      <c r="K1" s="3">
        <f t="shared" si="0"/>
        <v>80</v>
      </c>
      <c r="L1" s="3">
        <f t="shared" si="0"/>
        <v>82.5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333</v>
      </c>
      <c r="J3" s="8">
        <v>-180</v>
      </c>
      <c r="K3" s="9">
        <v>30</v>
      </c>
      <c r="L3" s="10">
        <f t="shared" ref="L3:L18" si="1">K3+(J3/90)</f>
        <v>28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350</v>
      </c>
      <c r="K4" s="9"/>
      <c r="L4" s="10">
        <f t="shared" si="1"/>
        <v>3.8888888888888888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2204</v>
      </c>
      <c r="J5" s="8">
        <v>-225</v>
      </c>
      <c r="K5" s="9"/>
      <c r="L5" s="10">
        <f t="shared" si="1"/>
        <v>-2.5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1733</v>
      </c>
      <c r="J6" s="8"/>
      <c r="K6" s="9">
        <v>40</v>
      </c>
      <c r="L6" s="10">
        <f t="shared" si="1"/>
        <v>40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500</v>
      </c>
      <c r="K7" s="9"/>
      <c r="L7" s="10">
        <f t="shared" si="1"/>
        <v>5.5555555555555554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180</v>
      </c>
      <c r="K8" s="9"/>
      <c r="L8" s="10">
        <f t="shared" si="1"/>
        <v>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-400</v>
      </c>
      <c r="K9" s="9">
        <v>10</v>
      </c>
      <c r="L9" s="10">
        <f t="shared" si="1"/>
        <v>5.5555555555555554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2191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SUM('11-07'!$J$22:$J$167)</f>
        <v>-3620</v>
      </c>
      <c r="K20" s="3">
        <f>SUM('11-07'!$K$22:$K$167)</f>
        <v>-315</v>
      </c>
      <c r="L20" s="3">
        <f>SUM('11-07'!$L$22:$L$167)</f>
        <v>-355.22222222222354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2</v>
      </c>
      <c r="F22" s="16">
        <f t="shared" ref="F22:F26" si="3">D22*E22</f>
        <v>10</v>
      </c>
      <c r="G22" s="7"/>
      <c r="H22" s="7" t="s">
        <v>28</v>
      </c>
      <c r="I22" s="2"/>
      <c r="J22" s="8">
        <v>-200</v>
      </c>
      <c r="K22" s="9"/>
      <c r="L22" s="10">
        <f>'11-07'!$K22+('11-07'!$J22/90)</f>
        <v>-2.2222222222222223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4</v>
      </c>
      <c r="S22" s="16">
        <f t="shared" ref="S22:S26" si="5">Q22*R22</f>
        <v>20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11</v>
      </c>
      <c r="C23" s="14">
        <f t="shared" si="2"/>
        <v>55</v>
      </c>
      <c r="D23" s="15">
        <v>10</v>
      </c>
      <c r="E23" s="1">
        <v>79</v>
      </c>
      <c r="F23" s="16">
        <f t="shared" si="3"/>
        <v>790</v>
      </c>
      <c r="G23" s="7"/>
      <c r="H23" s="7" t="s">
        <v>6</v>
      </c>
      <c r="I23" s="2"/>
      <c r="J23" s="8">
        <v>135</v>
      </c>
      <c r="K23" s="9"/>
      <c r="L23" s="10">
        <f>'11-07'!$K23+('11-07'!$J23/90)</f>
        <v>1.5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54</v>
      </c>
      <c r="S23" s="16">
        <f t="shared" si="5"/>
        <v>540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50</v>
      </c>
      <c r="C24" s="14">
        <f t="shared" si="2"/>
        <v>500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>
        <v>120</v>
      </c>
      <c r="K24" s="9"/>
      <c r="L24" s="10">
        <f>'11-07'!$K24+('11-07'!$J24/90)</f>
        <v>1.3333333333333333</v>
      </c>
      <c r="M24" s="3"/>
      <c r="N24" s="13">
        <v>10</v>
      </c>
      <c r="O24" s="1">
        <v>53</v>
      </c>
      <c r="P24" s="14">
        <f t="shared" si="4"/>
        <v>530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>
        <v>11</v>
      </c>
      <c r="F25" s="16">
        <f t="shared" si="3"/>
        <v>550</v>
      </c>
      <c r="G25" s="7"/>
      <c r="H25" s="7" t="s">
        <v>6</v>
      </c>
      <c r="I25" s="2"/>
      <c r="J25" s="8">
        <v>-50</v>
      </c>
      <c r="K25" s="9">
        <v>5</v>
      </c>
      <c r="L25" s="10">
        <f>'11-07'!$K25+('11-07'!$J25/90)</f>
        <v>4.4444444444444446</v>
      </c>
      <c r="M25" s="3"/>
      <c r="N25" s="13">
        <v>20</v>
      </c>
      <c r="O25" s="1">
        <v>16</v>
      </c>
      <c r="P25" s="14">
        <f t="shared" si="4"/>
        <v>320</v>
      </c>
      <c r="Q25" s="15">
        <v>50</v>
      </c>
      <c r="R25" s="1">
        <v>11</v>
      </c>
      <c r="S25" s="16">
        <f t="shared" si="5"/>
        <v>550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42</v>
      </c>
      <c r="F26" s="16">
        <f t="shared" si="3"/>
        <v>4200</v>
      </c>
      <c r="G26" s="7"/>
      <c r="H26" s="7" t="s">
        <v>6</v>
      </c>
      <c r="I26" s="2"/>
      <c r="J26" s="8">
        <v>-220</v>
      </c>
      <c r="K26" s="9">
        <v>20</v>
      </c>
      <c r="L26" s="10">
        <f>'11-07'!$K26+('11-07'!$J26/90)</f>
        <v>17.555555555555557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4</v>
      </c>
      <c r="S26" s="16">
        <f t="shared" si="5"/>
        <v>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5550</v>
      </c>
      <c r="G27" s="7"/>
      <c r="H27" s="7" t="s">
        <v>6</v>
      </c>
      <c r="I27" s="40" t="s">
        <v>62</v>
      </c>
      <c r="J27" s="8">
        <v>250</v>
      </c>
      <c r="K27" s="9"/>
      <c r="L27" s="10">
        <f>'11-07'!$K27+('11-07'!$J27/90)</f>
        <v>2.7777777777777777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1530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1246</v>
      </c>
      <c r="D28" s="1"/>
      <c r="E28" s="1"/>
      <c r="F28" s="1"/>
      <c r="G28" s="1"/>
      <c r="H28" s="7" t="s">
        <v>6</v>
      </c>
      <c r="I28" s="2"/>
      <c r="J28" s="8">
        <v>400</v>
      </c>
      <c r="K28" s="9"/>
      <c r="L28" s="10">
        <f>'11-07'!$K28+('11-07'!$J28/90)</f>
        <v>4.4444444444444446</v>
      </c>
      <c r="M28" s="3"/>
      <c r="N28" s="12" t="s">
        <v>11</v>
      </c>
      <c r="O28" s="12"/>
      <c r="P28" s="6">
        <f>SUM(P22:P27)</f>
        <v>913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4200</v>
      </c>
      <c r="G29" s="1"/>
      <c r="H29" s="7" t="s">
        <v>6</v>
      </c>
      <c r="I29" s="2"/>
      <c r="J29" s="8">
        <v>600</v>
      </c>
      <c r="K29" s="9"/>
      <c r="L29" s="10">
        <f>'11-07'!$K29+('11-07'!$J29/90)</f>
        <v>6.666666666666667</v>
      </c>
      <c r="M29" s="3"/>
      <c r="N29" s="1"/>
      <c r="O29" s="1"/>
      <c r="P29" s="18"/>
      <c r="Q29" s="237" t="s">
        <v>21</v>
      </c>
      <c r="R29" s="238"/>
      <c r="S29" s="17">
        <f>SUM('11-07'!$J$22:$J$167)</f>
        <v>-3620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-822</v>
      </c>
      <c r="D30" s="1"/>
      <c r="E30" s="1"/>
      <c r="F30" s="8"/>
      <c r="G30" s="1"/>
      <c r="H30" s="7" t="s">
        <v>6</v>
      </c>
      <c r="I30" s="2"/>
      <c r="J30" s="8"/>
      <c r="K30" s="9">
        <v>50</v>
      </c>
      <c r="L30" s="10">
        <f>'11-07'!$K30+('11-07'!$J30/90)</f>
        <v>50</v>
      </c>
      <c r="M30" s="3"/>
      <c r="N30" s="237" t="s">
        <v>23</v>
      </c>
      <c r="O30" s="238"/>
      <c r="P30" s="6">
        <f>SUM('11-07'!$K$22:$K$167)</f>
        <v>-315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-590</v>
      </c>
      <c r="G31" s="1"/>
      <c r="H31" s="7" t="s">
        <v>6</v>
      </c>
      <c r="I31" s="2"/>
      <c r="J31" s="8">
        <v>20</v>
      </c>
      <c r="K31" s="9"/>
      <c r="L31" s="10">
        <f>'11-07'!$K31+('11-07'!$J31/90)</f>
        <v>0.22222222222222221</v>
      </c>
      <c r="M31" s="3"/>
      <c r="N31" s="1"/>
      <c r="O31" s="1"/>
      <c r="P31" s="18"/>
      <c r="Q31" s="12" t="s">
        <v>25</v>
      </c>
      <c r="R31" s="12"/>
      <c r="S31" s="17">
        <f>S27-S29-F27</f>
        <v>-400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15</v>
      </c>
      <c r="D32" s="1"/>
      <c r="E32" s="1"/>
      <c r="F32" s="1"/>
      <c r="G32" s="1"/>
      <c r="H32" s="7" t="s">
        <v>6</v>
      </c>
      <c r="I32" s="40" t="s">
        <v>440</v>
      </c>
      <c r="J32" s="8"/>
      <c r="K32" s="9">
        <v>130</v>
      </c>
      <c r="L32" s="10">
        <f>'11-07'!$K32+('11-07'!$J32/90)</f>
        <v>130</v>
      </c>
      <c r="M32" s="3"/>
      <c r="N32" s="12" t="s">
        <v>25</v>
      </c>
      <c r="O32" s="12"/>
      <c r="P32" s="6">
        <f>P28-P30-C28</f>
        <v>-18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180</v>
      </c>
      <c r="K33" s="9"/>
      <c r="L33" s="10">
        <f>'11-07'!$K33+('11-07'!$J33/90)</f>
        <v>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164</v>
      </c>
      <c r="J34" s="8"/>
      <c r="K34" s="9">
        <v>75</v>
      </c>
      <c r="L34" s="10">
        <f>'11-07'!$K34+('11-07'!$J34/90)</f>
        <v>75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43" t="s">
        <v>40</v>
      </c>
      <c r="I35" s="40" t="s">
        <v>95</v>
      </c>
      <c r="J35" s="8"/>
      <c r="K35" s="9">
        <v>-75</v>
      </c>
      <c r="L35" s="10">
        <f>'11-07'!$K35+('11-07'!$J35/90)</f>
        <v>-75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450</v>
      </c>
      <c r="K36" s="9"/>
      <c r="L36" s="10">
        <f>'11-07'!$K36+('11-07'!$J36/90)</f>
        <v>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230</v>
      </c>
      <c r="K37" s="9"/>
      <c r="L37" s="10">
        <f>'11-07'!$K37+('11-07'!$J37/90)</f>
        <v>2.5555555555555554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-20</v>
      </c>
      <c r="K38" s="9">
        <v>20</v>
      </c>
      <c r="L38" s="10">
        <f>'11-07'!$K38+('11-07'!$J38/90)</f>
        <v>19.777777777777779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-500</v>
      </c>
      <c r="K39" s="9">
        <v>10</v>
      </c>
      <c r="L39" s="10">
        <f>'11-07'!$K39+('11-07'!$J39/90)</f>
        <v>4.4444444444444446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180</v>
      </c>
      <c r="K40" s="9"/>
      <c r="L40" s="10">
        <f>'11-07'!$K40+('11-07'!$J40/90)</f>
        <v>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95</v>
      </c>
      <c r="J41" s="8"/>
      <c r="K41" s="9">
        <v>800</v>
      </c>
      <c r="L41" s="10">
        <f>'11-07'!$K41+('11-07'!$J41/90)</f>
        <v>800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</v>
      </c>
      <c r="J42" s="8"/>
      <c r="K42" s="9">
        <v>-800</v>
      </c>
      <c r="L42" s="10">
        <f>'11-07'!$K42+('11-07'!$J42/90)</f>
        <v>-800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40" t="s">
        <v>1987</v>
      </c>
      <c r="J43" s="8"/>
      <c r="K43" s="9">
        <v>-400</v>
      </c>
      <c r="L43" s="10">
        <f>'11-07'!$K43+('11-07'!$J43/90)</f>
        <v>-400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200</v>
      </c>
      <c r="K44" s="9"/>
      <c r="L44" s="10">
        <f>'11-07'!$K44+('11-07'!$J44/90)</f>
        <v>2.2222222222222223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720</v>
      </c>
      <c r="K45" s="9"/>
      <c r="L45" s="10">
        <f>'11-07'!$K45+('11-07'!$J45/90)</f>
        <v>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250</v>
      </c>
      <c r="K46" s="9"/>
      <c r="L46" s="10">
        <f>'11-07'!$K46+('11-07'!$J46/90)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300</v>
      </c>
      <c r="K47" s="9"/>
      <c r="L47" s="10">
        <f>'11-07'!$K47+('11-07'!$J47/90)</f>
        <v>3.3333333333333335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-180</v>
      </c>
      <c r="K48" s="9">
        <v>10</v>
      </c>
      <c r="L48" s="10">
        <f>'11-07'!$K48+('11-07'!$J48/90)</f>
        <v>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250</v>
      </c>
      <c r="K49" s="9"/>
      <c r="L49" s="10">
        <f>'11-07'!$K49+('11-07'!$J49/90)</f>
        <v>2.7777777777777777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350</v>
      </c>
      <c r="K50" s="9"/>
      <c r="L50" s="10">
        <f>'11-07'!$K50+('11-07'!$J50/90)</f>
        <v>3.8888888888888888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28</v>
      </c>
      <c r="I51" s="40" t="s">
        <v>335</v>
      </c>
      <c r="J51" s="8">
        <v>-50</v>
      </c>
      <c r="K51" s="9"/>
      <c r="L51" s="10">
        <f>'11-07'!$K51+('11-07'!$J51/90)</f>
        <v>-0.55555555555555558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300</v>
      </c>
      <c r="K52" s="9"/>
      <c r="L52" s="10">
        <f>'11-07'!$K52+('11-07'!$J52/90)</f>
        <v>3.3333333333333335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-360</v>
      </c>
      <c r="K53" s="9">
        <v>5</v>
      </c>
      <c r="L53" s="10">
        <f>'11-07'!$K53+('11-07'!$J53/90)</f>
        <v>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/>
      <c r="J54" s="8"/>
      <c r="K54" s="9">
        <v>-40</v>
      </c>
      <c r="L54" s="10">
        <f>'11-07'!$K54+('11-07'!$J54/90)</f>
        <v>-40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350</v>
      </c>
      <c r="K55" s="9"/>
      <c r="L55" s="10">
        <f>'11-07'!$K55+('11-07'!$J55/90)</f>
        <v>3.8888888888888888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-50</v>
      </c>
      <c r="K56" s="9">
        <v>60</v>
      </c>
      <c r="L56" s="10">
        <f>'11-07'!$K56+('11-07'!$J56/90)</f>
        <v>59.444444444444443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40</v>
      </c>
      <c r="L57" s="10">
        <f>'11-07'!$K57+('11-07'!$J57/90)</f>
        <v>40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56</v>
      </c>
      <c r="J58" s="8">
        <v>230</v>
      </c>
      <c r="K58" s="9">
        <v>94</v>
      </c>
      <c r="L58" s="10">
        <f>'11-07'!$K58+('11-07'!$J58/90)</f>
        <v>96.555555555555557</v>
      </c>
      <c r="M58" s="3"/>
      <c r="N58" s="45" t="s">
        <v>118</v>
      </c>
      <c r="O58" s="9"/>
      <c r="P58" s="84">
        <v>1250</v>
      </c>
      <c r="Q58" s="9"/>
      <c r="R58" s="9"/>
      <c r="S58" s="85">
        <v>9435</v>
      </c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2300</v>
      </c>
      <c r="K59" s="9">
        <v>60</v>
      </c>
      <c r="L59" s="10">
        <f>'11-07'!$K59+('11-07'!$J59/90)</f>
        <v>85.555555555555557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300</v>
      </c>
      <c r="K60" s="9"/>
      <c r="L60" s="10">
        <f>'11-07'!$K60+('11-07'!$J60/90)</f>
        <v>3.3333333333333335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-270</v>
      </c>
      <c r="K61" s="9">
        <v>50</v>
      </c>
      <c r="L61" s="10">
        <f>'11-07'!$K61+('11-07'!$J61/90)</f>
        <v>47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-400</v>
      </c>
      <c r="K62" s="9">
        <v>10</v>
      </c>
      <c r="L62" s="10">
        <f>'11-07'!$K62+('11-07'!$J62/90)</f>
        <v>5.5555555555555554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1073</v>
      </c>
      <c r="J63" s="8"/>
      <c r="K63" s="9">
        <v>70</v>
      </c>
      <c r="L63" s="10">
        <f>'11-07'!$K63+('11-07'!$J63/90)</f>
        <v>70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1796</v>
      </c>
      <c r="I64" s="40" t="s">
        <v>948</v>
      </c>
      <c r="J64" s="8"/>
      <c r="K64" s="9">
        <v>100</v>
      </c>
      <c r="L64" s="10">
        <f>'11-07'!$K64+('11-07'!$J64/90)</f>
        <v>100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105</v>
      </c>
      <c r="K65" s="36"/>
      <c r="L65" s="37">
        <f>'11-07'!$K65+('11-07'!$J65/90)</f>
        <v>1.1666666666666667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300</v>
      </c>
      <c r="K66" s="39"/>
      <c r="L66" s="37">
        <f>'11-07'!$K66+('11-07'!$J66/90)</f>
        <v>3.3333333333333335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20</v>
      </c>
      <c r="K67" s="36"/>
      <c r="L67" s="37">
        <f>'11-07'!$K67+('11-07'!$J67/90)</f>
        <v>0.22222222222222221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65</v>
      </c>
      <c r="L68" s="37">
        <f>'11-07'!$K68+('11-07'!$J68/90)</f>
        <v>65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360</v>
      </c>
      <c r="K69" s="36"/>
      <c r="L69" s="37">
        <f>'11-07'!$K69+('11-07'!$J69/90)</f>
        <v>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/>
      <c r="J70" s="35">
        <v>-5000</v>
      </c>
      <c r="K70" s="36"/>
      <c r="L70" s="37">
        <f>'11-07'!$K70+('11-07'!$J70/90)</f>
        <v>-55.555555555555557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2205</v>
      </c>
      <c r="J71" s="8"/>
      <c r="K71" s="9">
        <v>30</v>
      </c>
      <c r="L71" s="10">
        <f>'11-07'!$K71+('11-07'!$J71/90)</f>
        <v>30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-20</v>
      </c>
      <c r="K72" s="9">
        <v>10</v>
      </c>
      <c r="L72" s="10">
        <f>'11-07'!$K72+('11-07'!$J72/90)</f>
        <v>9.7777777777777786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350</v>
      </c>
      <c r="K73" s="9"/>
      <c r="L73" s="10">
        <f>'11-07'!$K73+('11-07'!$J73/90)</f>
        <v>3.8888888888888888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300</v>
      </c>
      <c r="K74" s="9"/>
      <c r="L74" s="10">
        <f>'11-07'!$K74+('11-07'!$J74/90)</f>
        <v>3.3333333333333335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100</v>
      </c>
      <c r="K75" s="9"/>
      <c r="L75" s="10">
        <f>'11-07'!$K75+('11-07'!$J75/90)</f>
        <v>1.1111111111111112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-350</v>
      </c>
      <c r="K76" s="9">
        <v>15</v>
      </c>
      <c r="L76" s="10">
        <f>'11-07'!$K76+('11-07'!$J76/90)</f>
        <v>11.111111111111111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150</v>
      </c>
      <c r="L77" s="10">
        <f>'11-07'!$K77+('11-07'!$J77/90)</f>
        <v>150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200</v>
      </c>
      <c r="K78" s="9"/>
      <c r="L78" s="10">
        <f>'11-07'!$K78+('11-07'!$J78/90)</f>
        <v>2.2222222222222223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800</v>
      </c>
      <c r="K79" s="9">
        <v>1</v>
      </c>
      <c r="L79" s="10">
        <f>'11-07'!$K79+('11-07'!$J79/90)</f>
        <v>9.8888888888888893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45</v>
      </c>
      <c r="L80" s="10">
        <f>'11-07'!$K80+('11-07'!$J80/90)</f>
        <v>45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-300</v>
      </c>
      <c r="K81" s="9">
        <v>10</v>
      </c>
      <c r="L81" s="10">
        <f>'11-07'!$K81+('11-07'!$J81/90)</f>
        <v>6.6666666666666661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40</v>
      </c>
      <c r="L82" s="10">
        <f>'11-07'!$K82+('11-07'!$J82/90)</f>
        <v>40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4</v>
      </c>
      <c r="L83" s="10">
        <f>'11-07'!$K83+('11-07'!$J83/90)</f>
        <v>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260</v>
      </c>
      <c r="K84" s="9"/>
      <c r="L84" s="10">
        <f>'11-07'!$K84+('11-07'!$J84/90)</f>
        <v>2.8888888888888888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1</v>
      </c>
      <c r="L85" s="10">
        <f>'11-07'!$K85+('11-07'!$J85/90)</f>
        <v>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450</v>
      </c>
      <c r="K86" s="9"/>
      <c r="L86" s="10">
        <f>'11-07'!$K86+('11-07'!$J86/90)</f>
        <v>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-315</v>
      </c>
      <c r="K87" s="9">
        <v>90</v>
      </c>
      <c r="L87" s="10">
        <f>'11-07'!$K87+('11-07'!$J87/90)</f>
        <v>86.5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150</v>
      </c>
      <c r="K88" s="9"/>
      <c r="L88" s="10">
        <f>'11-07'!$K88+('11-07'!$J88/90)</f>
        <v>1.6666666666666667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200</v>
      </c>
      <c r="K89" s="9"/>
      <c r="L89" s="10">
        <f>'11-07'!$K89+('11-07'!$J89/90)</f>
        <v>2.2222222222222223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15</v>
      </c>
      <c r="L90" s="10">
        <f>'11-07'!$K90+('11-07'!$J90/90)</f>
        <v>15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1796</v>
      </c>
      <c r="I91" s="2" t="s">
        <v>1740</v>
      </c>
      <c r="J91" s="8"/>
      <c r="K91" s="9">
        <v>1189</v>
      </c>
      <c r="L91" s="10">
        <f>'11-07'!$K91+('11-07'!$J91/90)</f>
        <v>1189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15</v>
      </c>
      <c r="L92" s="10">
        <f>'11-07'!$K92+('11-07'!$J92/90)</f>
        <v>15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300</v>
      </c>
      <c r="K93" s="9"/>
      <c r="L93" s="10">
        <f>'11-07'!$K93+('11-07'!$J93/90)</f>
        <v>3.3333333333333335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-200</v>
      </c>
      <c r="K94" s="9">
        <v>30</v>
      </c>
      <c r="L94" s="10">
        <f>'11-07'!$K94+('11-07'!$J94/90)</f>
        <v>27.777777777777779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/>
      <c r="L95" s="10">
        <f>'11-07'!$K95+('11-07'!$J95/90)</f>
        <v>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1796</v>
      </c>
      <c r="I96" s="2" t="s">
        <v>2206</v>
      </c>
      <c r="J96" s="8"/>
      <c r="K96" s="9">
        <v>1000</v>
      </c>
      <c r="L96" s="10">
        <f>'11-07'!$K96+('11-07'!$J96/90)</f>
        <v>1000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150</v>
      </c>
      <c r="K97" s="9"/>
      <c r="L97" s="10">
        <f>'11-07'!$K97+('11-07'!$J97/90)</f>
        <v>1.6666666666666667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-200</v>
      </c>
      <c r="K98" s="9">
        <v>5</v>
      </c>
      <c r="L98" s="10">
        <f>'11-07'!$K98+('11-07'!$J98/90)</f>
        <v>2.7777777777777777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-270</v>
      </c>
      <c r="K99" s="9">
        <v>10</v>
      </c>
      <c r="L99" s="10">
        <f>'11-07'!$K99+('11-07'!$J99/90)</f>
        <v>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-350</v>
      </c>
      <c r="K100" s="9">
        <v>10</v>
      </c>
      <c r="L100" s="10">
        <f>'11-07'!$K100+('11-07'!$J100/90)</f>
        <v>6.1111111111111107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100</v>
      </c>
      <c r="L101" s="10">
        <f>'11-07'!$K101+('11-07'!$J101/90)</f>
        <v>100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-90</v>
      </c>
      <c r="K102" s="9">
        <v>84</v>
      </c>
      <c r="L102" s="10">
        <f>'11-07'!$K102+('11-07'!$J102/90)</f>
        <v>83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2" t="s">
        <v>2138</v>
      </c>
      <c r="J103" s="8"/>
      <c r="K103" s="9">
        <v>-30</v>
      </c>
      <c r="L103" s="10">
        <f>'11-07'!$K103+('11-07'!$J103/90)</f>
        <v>-30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2207</v>
      </c>
      <c r="J104" s="8"/>
      <c r="K104" s="9">
        <v>20</v>
      </c>
      <c r="L104" s="10">
        <f>'11-07'!$K104+('11-07'!$J104/90)</f>
        <v>20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30</v>
      </c>
      <c r="L105" s="10">
        <f>'11-07'!$K105+('11-07'!$J105/90)</f>
        <v>30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1796</v>
      </c>
      <c r="I106" s="2" t="s">
        <v>1520</v>
      </c>
      <c r="J106" s="8"/>
      <c r="K106" s="9">
        <v>100</v>
      </c>
      <c r="L106" s="10">
        <f>'11-07'!$K106+('11-07'!$J106/90)</f>
        <v>100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1796</v>
      </c>
      <c r="I107" s="2" t="s">
        <v>1626</v>
      </c>
      <c r="J107" s="8"/>
      <c r="K107" s="9">
        <v>95</v>
      </c>
      <c r="L107" s="10">
        <f>'11-07'!$K107+('11-07'!$J107/90)</f>
        <v>95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/>
      <c r="J108" s="8"/>
      <c r="K108" s="9">
        <v>-95</v>
      </c>
      <c r="L108" s="10">
        <f>'11-07'!$K108+('11-07'!$J108/90)</f>
        <v>-95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1796</v>
      </c>
      <c r="I109" s="2" t="s">
        <v>453</v>
      </c>
      <c r="J109" s="8"/>
      <c r="K109" s="9">
        <v>310</v>
      </c>
      <c r="L109" s="10">
        <f>'11-07'!$K109+('11-07'!$J109/90)</f>
        <v>310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28</v>
      </c>
      <c r="I110" s="2" t="s">
        <v>29</v>
      </c>
      <c r="J110" s="8">
        <v>-300</v>
      </c>
      <c r="K110" s="9"/>
      <c r="L110" s="10">
        <f>'11-07'!$K110+('11-07'!$J110/90)</f>
        <v>-3.3333333333333335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2" t="s">
        <v>57</v>
      </c>
      <c r="J111" s="8">
        <v>600</v>
      </c>
      <c r="K111" s="9"/>
      <c r="L111" s="10">
        <f>'11-07'!$K111+('11-07'!$J111/90)</f>
        <v>6.666666666666667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28</v>
      </c>
      <c r="I112" s="2" t="s">
        <v>1441</v>
      </c>
      <c r="J112" s="8">
        <v>-600</v>
      </c>
      <c r="K112" s="9"/>
      <c r="L112" s="10">
        <f>'11-07'!$K112+('11-07'!$J112/90)</f>
        <v>-6.666666666666667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62</v>
      </c>
      <c r="J113" s="8">
        <v>80</v>
      </c>
      <c r="K113" s="9"/>
      <c r="L113" s="10">
        <f>'11-07'!$K113+('11-07'!$J113/90)</f>
        <v>0.88888888888888884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850</v>
      </c>
      <c r="J114" s="8">
        <v>-270</v>
      </c>
      <c r="K114" s="9">
        <v>110</v>
      </c>
      <c r="L114" s="10">
        <f>'11-07'!$K114+('11-07'!$J114/90)</f>
        <v>107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957</v>
      </c>
      <c r="J115" s="8">
        <v>-90</v>
      </c>
      <c r="K115" s="9">
        <v>60</v>
      </c>
      <c r="L115" s="10">
        <f>'11-07'!$K115+('11-07'!$J115/90)</f>
        <v>59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100</v>
      </c>
      <c r="K116" s="9"/>
      <c r="L116" s="10">
        <f>'11-07'!$K116+('11-07'!$J116/90)</f>
        <v>1.1111111111111112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400</v>
      </c>
      <c r="K117" s="9"/>
      <c r="L117" s="10">
        <f>'11-07'!$K117+('11-07'!$J117/90)</f>
        <v>4.4444444444444446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13</v>
      </c>
      <c r="L118" s="10">
        <f>'11-07'!$K118+('11-07'!$J118/90)</f>
        <v>13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9</v>
      </c>
      <c r="L119" s="10">
        <f>'11-07'!$K119+('11-07'!$J119/90)</f>
        <v>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2205</v>
      </c>
      <c r="J120" s="8"/>
      <c r="K120" s="9">
        <v>-30</v>
      </c>
      <c r="L120" s="10">
        <f>'11-07'!$K120+('11-07'!$J120/90)</f>
        <v>-30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-720</v>
      </c>
      <c r="K121" s="9">
        <v>20</v>
      </c>
      <c r="L121" s="10">
        <f>'11-07'!$K121+('11-07'!$J121/90)</f>
        <v>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10</v>
      </c>
      <c r="L122" s="10">
        <f>'11-07'!$K122+('11-07'!$J122/90)</f>
        <v>10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-300</v>
      </c>
      <c r="K123" s="9">
        <v>10</v>
      </c>
      <c r="L123" s="10">
        <f>'11-07'!$K123+('11-07'!$J123/90)</f>
        <v>6.6666666666666661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130</v>
      </c>
      <c r="K124" s="9"/>
      <c r="L124" s="10">
        <f>'11-07'!$K124+('11-07'!$J124/90)</f>
        <v>1.4444444444444444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70</v>
      </c>
      <c r="K125" s="9"/>
      <c r="L125" s="10">
        <f>'11-07'!$K125+('11-07'!$J125/90)</f>
        <v>0.77777777777777779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2066</v>
      </c>
      <c r="J126" s="8"/>
      <c r="K126" s="9">
        <v>-345</v>
      </c>
      <c r="L126" s="10">
        <f>'11-07'!$K126+('11-07'!$J126/90)</f>
        <v>-345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-90</v>
      </c>
      <c r="K127" s="9">
        <v>13</v>
      </c>
      <c r="L127" s="10">
        <f>'11-07'!$K127+('11-07'!$J127/90)</f>
        <v>12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10</v>
      </c>
      <c r="L128" s="10">
        <f>'11-07'!$K128+('11-07'!$J128/90)</f>
        <v>10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2" t="s">
        <v>2208</v>
      </c>
      <c r="J129" s="8">
        <v>-300</v>
      </c>
      <c r="K129" s="9"/>
      <c r="L129" s="10">
        <f>'11-07'!$K129+('11-07'!$J129/90)</f>
        <v>-3.3333333333333335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180</v>
      </c>
      <c r="K130" s="9"/>
      <c r="L130" s="10">
        <f>'11-07'!$K130+('11-07'!$J130/90)</f>
        <v>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154</v>
      </c>
      <c r="J131" s="8">
        <v>80</v>
      </c>
      <c r="K131" s="9"/>
      <c r="L131" s="10">
        <f>'11-07'!$K131+('11-07'!$J131/90)</f>
        <v>0.88888888888888884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770</v>
      </c>
      <c r="K132" s="9">
        <v>10</v>
      </c>
      <c r="L132" s="10">
        <f>'11-07'!$K132+('11-07'!$J132/90)</f>
        <v>18.555555555555557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720</v>
      </c>
      <c r="K133" s="9"/>
      <c r="L133" s="10">
        <f>'11-07'!$K133+('11-07'!$J133/90)</f>
        <v>8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150</v>
      </c>
      <c r="K134" s="9"/>
      <c r="L134" s="10">
        <f>'11-07'!$K134+('11-07'!$J134/90)</f>
        <v>1.6666666666666667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140</v>
      </c>
      <c r="K135" s="9"/>
      <c r="L135" s="10">
        <f>'11-07'!$K135+('11-07'!$J135/90)</f>
        <v>1.5555555555555556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1823</v>
      </c>
      <c r="J136" s="8"/>
      <c r="K136" s="9">
        <v>-15</v>
      </c>
      <c r="L136" s="10">
        <f>'11-07'!$K136+('11-07'!$J136/90)</f>
        <v>-15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250</v>
      </c>
      <c r="K137" s="9"/>
      <c r="L137" s="10">
        <f>'11-07'!$K137+('11-07'!$J137/90)</f>
        <v>2.7777777777777777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-180</v>
      </c>
      <c r="K138" s="9">
        <v>30</v>
      </c>
      <c r="L138" s="10">
        <f>'11-07'!$K138+('11-07'!$J138/90)</f>
        <v>28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150</v>
      </c>
      <c r="K139" s="9"/>
      <c r="L139" s="10">
        <f>'11-07'!$K139+('11-07'!$J139/90)</f>
        <v>1.6666666666666667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180</v>
      </c>
      <c r="K140" s="9"/>
      <c r="L140" s="10">
        <f>'11-07'!$K140+('11-07'!$J140/90)</f>
        <v>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180</v>
      </c>
      <c r="K141" s="9"/>
      <c r="L141" s="10">
        <f>'11-07'!$K141+('11-07'!$J141/90)</f>
        <v>2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2209</v>
      </c>
      <c r="J142" s="8"/>
      <c r="K142" s="9">
        <v>25</v>
      </c>
      <c r="L142" s="10">
        <f>'11-07'!$K142+('11-07'!$J142/90)</f>
        <v>25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270</v>
      </c>
      <c r="K143" s="9"/>
      <c r="L143" s="10">
        <f>'11-07'!$K143+('11-07'!$J143/90)</f>
        <v>3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1796</v>
      </c>
      <c r="I144" s="2" t="s">
        <v>1025</v>
      </c>
      <c r="J144" s="8"/>
      <c r="K144" s="9">
        <v>200</v>
      </c>
      <c r="L144" s="10">
        <f>'11-07'!$K144+('11-07'!$J144/90)</f>
        <v>200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1250</v>
      </c>
      <c r="K145" s="9"/>
      <c r="L145" s="10">
        <f>'11-07'!$K145+('11-07'!$J145/90)</f>
        <v>13.888888888888889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180</v>
      </c>
      <c r="K146" s="9"/>
      <c r="L146" s="10">
        <f>'11-07'!$K146+('11-07'!$J146/90)</f>
        <v>2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70</v>
      </c>
      <c r="K147" s="9"/>
      <c r="L147" s="10">
        <f>'11-07'!$K147+('11-07'!$J147/90)</f>
        <v>0.77777777777777779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11</v>
      </c>
      <c r="L148" s="10">
        <f>'11-07'!$K148+('11-07'!$J148/90)</f>
        <v>11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150</v>
      </c>
      <c r="K149" s="9">
        <v>3</v>
      </c>
      <c r="L149" s="10">
        <f>'11-07'!$K149+('11-07'!$J149/90)</f>
        <v>4.666666666666667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>
        <v>75</v>
      </c>
      <c r="L150" s="10">
        <f>'11-07'!$K150+('11-07'!$J150/90)</f>
        <v>75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>
        <v>110</v>
      </c>
      <c r="L151" s="10">
        <f>'11-07'!$K151+('11-07'!$J151/90)</f>
        <v>110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-180</v>
      </c>
      <c r="K152" s="9">
        <v>30</v>
      </c>
      <c r="L152" s="10">
        <f>'11-07'!$K152+('11-07'!$J152/90)</f>
        <v>28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100</v>
      </c>
      <c r="K153" s="9">
        <v>1</v>
      </c>
      <c r="L153" s="10">
        <f>'11-07'!$K153+('11-07'!$J153/90)</f>
        <v>2.1111111111111112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>
        <v>250</v>
      </c>
      <c r="K154" s="9"/>
      <c r="L154" s="10">
        <f>'11-07'!$K154+('11-07'!$J154/90)</f>
        <v>2.7777777777777777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-830</v>
      </c>
      <c r="K155" s="9">
        <v>10</v>
      </c>
      <c r="L155" s="10">
        <f>'11-07'!$K155+('11-07'!$J155/90)</f>
        <v>0.77777777777777857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>
        <v>15</v>
      </c>
      <c r="L156" s="10">
        <f>'11-07'!$K156+('11-07'!$J156/90)</f>
        <v>15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40</v>
      </c>
      <c r="I157" s="2" t="s">
        <v>95</v>
      </c>
      <c r="J157" s="8">
        <v>-11000</v>
      </c>
      <c r="K157" s="9">
        <v>-4400</v>
      </c>
      <c r="L157" s="10">
        <f>'11-07'!$K157+('11-07'!$J157/90)</f>
        <v>-4522.2222222222226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>
        <v>-300</v>
      </c>
      <c r="K158" s="9">
        <v>25</v>
      </c>
      <c r="L158" s="10">
        <f>'11-07'!$K158+('11-07'!$J158/90)</f>
        <v>21.666666666666668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>
        <v>85</v>
      </c>
      <c r="K159" s="9"/>
      <c r="L159" s="10">
        <f>'11-07'!$K159+('11-07'!$J159/90)</f>
        <v>0.94444444444444442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>
        <v>50</v>
      </c>
      <c r="K160" s="9"/>
      <c r="L160" s="10">
        <f>'11-07'!$K160+('11-07'!$J160/90)</f>
        <v>0.55555555555555558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 t="s">
        <v>56</v>
      </c>
      <c r="J161" s="8">
        <v>1790</v>
      </c>
      <c r="K161" s="9">
        <v>14</v>
      </c>
      <c r="L161" s="10">
        <f>'11-07'!$K161+('11-07'!$J161/90)</f>
        <v>33.888888888888886</v>
      </c>
      <c r="M161" s="3"/>
      <c r="N161" s="45" t="s">
        <v>56</v>
      </c>
      <c r="O161" s="9"/>
      <c r="P161" s="84">
        <v>913</v>
      </c>
      <c r="Q161" s="9"/>
      <c r="R161" s="9"/>
      <c r="S161" s="85">
        <v>1530</v>
      </c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>
        <v>400</v>
      </c>
      <c r="K162" s="9"/>
      <c r="L162" s="10">
        <f>'11-07'!$K162+('11-07'!$J162/90)</f>
        <v>4.4444444444444446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/>
      <c r="K163" s="9">
        <v>18</v>
      </c>
      <c r="L163" s="10">
        <f>'11-07'!$K163+('11-07'!$J163/90)</f>
        <v>18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40</v>
      </c>
      <c r="I164" s="2" t="s">
        <v>57</v>
      </c>
      <c r="J164" s="8">
        <v>2000</v>
      </c>
      <c r="K164" s="9"/>
      <c r="L164" s="10">
        <f>'11-07'!$K164+('11-07'!$J164/90)</f>
        <v>22.222222222222221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28</v>
      </c>
      <c r="I165" s="2" t="s">
        <v>99</v>
      </c>
      <c r="J165" s="8">
        <v>-2000</v>
      </c>
      <c r="K165" s="9"/>
      <c r="L165" s="10">
        <f>'11-07'!$K165+('11-07'!$J165/90)</f>
        <v>-22.222222222222221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/>
      <c r="K166" s="9"/>
      <c r="L166" s="10">
        <f>'11-07'!$K166+('11-07'!$J166/90)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/>
      <c r="K167" s="9"/>
      <c r="L167" s="10">
        <f>'11-07'!$K167+('11-07'!$J167/90)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7" xr:uid="{C9F6855B-6211-408F-B759-0D791C6AF71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152E-2048-4F92-BC6B-65BBFE0458DA}">
  <sheetPr codeName="Sheet90">
    <pageSetUpPr fitToPage="1"/>
  </sheetPr>
  <dimension ref="A1:Z159"/>
  <sheetViews>
    <sheetView rightToLeft="1" topLeftCell="A142" workbookViewId="0">
      <selection activeCell="I159" sqref="I15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890</v>
      </c>
      <c r="K1" s="3">
        <f t="shared" si="0"/>
        <v>159</v>
      </c>
      <c r="L1" s="3">
        <f t="shared" si="0"/>
        <v>168.88888888888889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240</v>
      </c>
      <c r="K3" s="9"/>
      <c r="L3" s="10">
        <f t="shared" ref="L3:L18" si="1">K3+(J3/90)</f>
        <v>2.6666666666666665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137</v>
      </c>
      <c r="J4" s="8"/>
      <c r="K4" s="9">
        <v>16</v>
      </c>
      <c r="L4" s="10">
        <f t="shared" si="1"/>
        <v>16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1602</v>
      </c>
      <c r="J5" s="8"/>
      <c r="K5" s="9">
        <v>60</v>
      </c>
      <c r="L5" s="10">
        <f t="shared" si="1"/>
        <v>60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50</v>
      </c>
      <c r="K6" s="9"/>
      <c r="L6" s="10">
        <f t="shared" si="1"/>
        <v>0.55555555555555558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300</v>
      </c>
      <c r="K7" s="9"/>
      <c r="L7" s="10">
        <f t="shared" si="1"/>
        <v>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2211</v>
      </c>
      <c r="J8" s="8">
        <v>250</v>
      </c>
      <c r="K8" s="9"/>
      <c r="L8" s="10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50</v>
      </c>
      <c r="K9" s="9"/>
      <c r="L9" s="10">
        <f t="shared" si="1"/>
        <v>0.55555555555555558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76</v>
      </c>
      <c r="L10" s="10">
        <f t="shared" si="1"/>
        <v>76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1014</v>
      </c>
      <c r="J11" s="8"/>
      <c r="K11" s="9">
        <v>15</v>
      </c>
      <c r="L11" s="10">
        <f t="shared" si="1"/>
        <v>15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/>
      <c r="K12" s="9">
        <v>-8</v>
      </c>
      <c r="L12" s="10">
        <f t="shared" si="1"/>
        <v>-8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2203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SUM('13-07'!$J$22:$J$159)</f>
        <v>1580</v>
      </c>
      <c r="K20" s="3">
        <f>SUM('13-07'!$K$22:$K$159)</f>
        <v>-84</v>
      </c>
      <c r="L20" s="3">
        <f>SUM('13-07'!$L$22:$L$159)</f>
        <v>-66.444444444445253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4</v>
      </c>
      <c r="F22" s="16">
        <f t="shared" ref="F22:F26" si="3">D22*E22</f>
        <v>20</v>
      </c>
      <c r="G22" s="7"/>
      <c r="H22" s="7" t="s">
        <v>6</v>
      </c>
      <c r="I22" s="2"/>
      <c r="J22" s="8">
        <v>-270</v>
      </c>
      <c r="K22" s="9">
        <v>10</v>
      </c>
      <c r="L22" s="10">
        <f>'13-07'!$K22+('13-07'!$J22/90)</f>
        <v>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4</v>
      </c>
      <c r="S22" s="16">
        <f t="shared" ref="S22:S26" si="5">Q22*R22</f>
        <v>20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53</v>
      </c>
      <c r="F23" s="16">
        <f t="shared" si="3"/>
        <v>530</v>
      </c>
      <c r="G23" s="7"/>
      <c r="H23" s="7" t="s">
        <v>40</v>
      </c>
      <c r="I23" s="2" t="s">
        <v>95</v>
      </c>
      <c r="J23" s="8">
        <v>-200</v>
      </c>
      <c r="K23" s="9"/>
      <c r="L23" s="10">
        <f>'13-07'!$K23+('13-07'!$J23/90)</f>
        <v>-2.2222222222222223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35</v>
      </c>
      <c r="S23" s="16">
        <f t="shared" si="5"/>
        <v>350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55</v>
      </c>
      <c r="C24" s="14">
        <f t="shared" si="2"/>
        <v>550</v>
      </c>
      <c r="D24" s="15">
        <v>20</v>
      </c>
      <c r="E24" s="1">
        <v>1</v>
      </c>
      <c r="F24" s="16">
        <f t="shared" si="3"/>
        <v>20</v>
      </c>
      <c r="G24" s="7"/>
      <c r="H24" s="7" t="s">
        <v>40</v>
      </c>
      <c r="I24" s="2" t="s">
        <v>57</v>
      </c>
      <c r="J24" s="8">
        <v>300</v>
      </c>
      <c r="K24" s="9"/>
      <c r="L24" s="10">
        <f>'13-07'!$K24+('13-07'!$J24/90)</f>
        <v>3.3333333333333335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>
        <v>13</v>
      </c>
      <c r="F25" s="16">
        <f t="shared" si="3"/>
        <v>650</v>
      </c>
      <c r="G25" s="7"/>
      <c r="H25" s="7" t="s">
        <v>28</v>
      </c>
      <c r="I25" s="2" t="s">
        <v>1430</v>
      </c>
      <c r="J25" s="8">
        <v>-300</v>
      </c>
      <c r="K25" s="9"/>
      <c r="L25" s="10">
        <f>'13-07'!$K25+('13-07'!$J25/90)</f>
        <v>-3.3333333333333335</v>
      </c>
      <c r="M25" s="3"/>
      <c r="N25" s="13">
        <v>20</v>
      </c>
      <c r="O25" s="1">
        <v>28</v>
      </c>
      <c r="P25" s="14">
        <f t="shared" si="4"/>
        <v>560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16</v>
      </c>
      <c r="F26" s="16">
        <f t="shared" si="3"/>
        <v>1600</v>
      </c>
      <c r="G26" s="7"/>
      <c r="H26" s="7" t="s">
        <v>6</v>
      </c>
      <c r="I26" s="2"/>
      <c r="J26" s="8">
        <v>400</v>
      </c>
      <c r="K26" s="9"/>
      <c r="L26" s="10">
        <f>'13-07'!$K26+('13-07'!$J26/90)</f>
        <v>4.4444444444444446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13</v>
      </c>
      <c r="S26" s="16">
        <f t="shared" si="5"/>
        <v>1300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2820</v>
      </c>
      <c r="G27" s="7"/>
      <c r="H27" s="7" t="s">
        <v>6</v>
      </c>
      <c r="I27" s="2"/>
      <c r="J27" s="8">
        <v>-540</v>
      </c>
      <c r="K27" s="9">
        <v>10</v>
      </c>
      <c r="L27" s="10">
        <f>'13-07'!$K27+('13-07'!$J27/90)</f>
        <v>4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1920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1090</v>
      </c>
      <c r="D28" s="1"/>
      <c r="E28" s="1"/>
      <c r="F28" s="1"/>
      <c r="G28" s="1"/>
      <c r="H28" s="7" t="s">
        <v>28</v>
      </c>
      <c r="I28" s="2" t="s">
        <v>437</v>
      </c>
      <c r="J28" s="8">
        <v>-300</v>
      </c>
      <c r="K28" s="9"/>
      <c r="L28" s="10">
        <f>'13-07'!$K28+('13-07'!$J28/90)</f>
        <v>-3.3333333333333335</v>
      </c>
      <c r="M28" s="3"/>
      <c r="N28" s="12" t="s">
        <v>11</v>
      </c>
      <c r="O28" s="12"/>
      <c r="P28" s="6">
        <f>SUM(P22:P27)</f>
        <v>2570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-2730</v>
      </c>
      <c r="G29" s="1"/>
      <c r="H29" s="7" t="s">
        <v>6</v>
      </c>
      <c r="I29" s="2"/>
      <c r="J29" s="8">
        <v>-450</v>
      </c>
      <c r="K29" s="9">
        <v>40</v>
      </c>
      <c r="L29" s="10">
        <f>'13-07'!$K29+('13-07'!$J29/90)</f>
        <v>35</v>
      </c>
      <c r="M29" s="3"/>
      <c r="N29" s="1"/>
      <c r="O29" s="1"/>
      <c r="P29" s="18"/>
      <c r="Q29" s="237" t="s">
        <v>21</v>
      </c>
      <c r="R29" s="238"/>
      <c r="S29" s="17">
        <f>SUM('13-07'!$J$22:$J$159)</f>
        <v>1580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-156</v>
      </c>
      <c r="D30" s="1"/>
      <c r="E30" s="1"/>
      <c r="F30" s="8"/>
      <c r="G30" s="1"/>
      <c r="H30" s="7" t="s">
        <v>6</v>
      </c>
      <c r="I30" s="40" t="s">
        <v>95</v>
      </c>
      <c r="J30" s="8"/>
      <c r="K30" s="9">
        <v>2000</v>
      </c>
      <c r="L30" s="10">
        <f>'13-07'!$K30+('13-07'!$J30/90)</f>
        <v>2000</v>
      </c>
      <c r="M30" s="3"/>
      <c r="N30" s="237" t="s">
        <v>23</v>
      </c>
      <c r="O30" s="238"/>
      <c r="P30" s="6">
        <f>SUM('13-07'!$K$22:$K$159)</f>
        <v>-84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/>
      <c r="K31" s="9">
        <v>-2000</v>
      </c>
      <c r="L31" s="10">
        <f>'13-07'!$K31+('13-07'!$J31/90)</f>
        <v>-2000</v>
      </c>
      <c r="M31" s="3"/>
      <c r="N31" s="1"/>
      <c r="O31" s="1"/>
      <c r="P31" s="18"/>
      <c r="Q31" s="12" t="s">
        <v>25</v>
      </c>
      <c r="R31" s="12"/>
      <c r="S31" s="17">
        <f>S27-S29-F27</f>
        <v>-2480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-270</v>
      </c>
      <c r="K32" s="9">
        <v>10</v>
      </c>
      <c r="L32" s="10">
        <f>'13-07'!$K32+('13-07'!$J32/90)</f>
        <v>7</v>
      </c>
      <c r="M32" s="3"/>
      <c r="N32" s="12" t="s">
        <v>25</v>
      </c>
      <c r="O32" s="12"/>
      <c r="P32" s="6">
        <f>P28-P30-C28</f>
        <v>1564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1497</v>
      </c>
      <c r="J33" s="8"/>
      <c r="K33" s="9">
        <v>20</v>
      </c>
      <c r="L33" s="10">
        <f>'13-07'!$K33+('13-07'!$J33/90)</f>
        <v>20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95</v>
      </c>
      <c r="J34" s="8"/>
      <c r="K34" s="9">
        <v>-20</v>
      </c>
      <c r="L34" s="10">
        <f>'13-07'!$K34+('13-07'!$J34/90)</f>
        <v>-20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1385</v>
      </c>
      <c r="J35" s="8">
        <v>450</v>
      </c>
      <c r="K35" s="9"/>
      <c r="L35" s="10">
        <f>'13-07'!$K35+('13-07'!$J35/90)</f>
        <v>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684</v>
      </c>
      <c r="J36" s="8">
        <v>300</v>
      </c>
      <c r="K36" s="9">
        <v>5</v>
      </c>
      <c r="L36" s="10">
        <f>'13-07'!$K36+('13-07'!$J36/90)</f>
        <v>8.3333333333333339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1228</v>
      </c>
      <c r="J37" s="8">
        <v>270</v>
      </c>
      <c r="K37" s="9">
        <v>10</v>
      </c>
      <c r="L37" s="10">
        <f>'13-07'!$K37+('13-07'!$J37/90)</f>
        <v>13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2212</v>
      </c>
      <c r="J38" s="8">
        <v>130</v>
      </c>
      <c r="K38" s="9"/>
      <c r="L38" s="10">
        <f>'13-07'!$K38+('13-07'!$J38/90)</f>
        <v>1.4444444444444444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300</v>
      </c>
      <c r="K39" s="9"/>
      <c r="L39" s="10">
        <f>'13-07'!$K39+('13-07'!$J39/90)</f>
        <v>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1796</v>
      </c>
      <c r="I40" s="40" t="s">
        <v>95</v>
      </c>
      <c r="J40" s="8"/>
      <c r="K40" s="9">
        <v>65.5</v>
      </c>
      <c r="L40" s="10">
        <f>'13-07'!$K40+('13-07'!$J40/90)</f>
        <v>65.5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40" t="s">
        <v>95</v>
      </c>
      <c r="J41" s="8"/>
      <c r="K41" s="9">
        <v>-65.5</v>
      </c>
      <c r="L41" s="10">
        <f>'13-07'!$K41+('13-07'!$J41/90)</f>
        <v>-65.5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-360</v>
      </c>
      <c r="K42" s="9">
        <v>20</v>
      </c>
      <c r="L42" s="10">
        <f>'13-07'!$K42+('13-07'!$J42/90)</f>
        <v>16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250</v>
      </c>
      <c r="K43" s="9"/>
      <c r="L43" s="10">
        <f>'13-07'!$K43+('13-07'!$J43/90)</f>
        <v>2.7777777777777777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45</v>
      </c>
      <c r="L44" s="10">
        <f>'13-07'!$K44+('13-07'!$J44/90)</f>
        <v>45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43" t="s">
        <v>28</v>
      </c>
      <c r="I45" s="40" t="s">
        <v>2213</v>
      </c>
      <c r="J45" s="8"/>
      <c r="K45" s="9">
        <v>-45</v>
      </c>
      <c r="L45" s="10">
        <f>'13-07'!$K45+('13-07'!$J45/90)</f>
        <v>-45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205</v>
      </c>
      <c r="J46" s="8">
        <v>200</v>
      </c>
      <c r="K46" s="9">
        <v>10</v>
      </c>
      <c r="L46" s="10">
        <f>'13-07'!$K46+('13-07'!$J46/90)</f>
        <v>12.222222222222221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-130</v>
      </c>
      <c r="K47" s="9">
        <v>60</v>
      </c>
      <c r="L47" s="10">
        <f>'13-07'!$K47+('13-07'!$J47/90)</f>
        <v>58.555555555555557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1796</v>
      </c>
      <c r="I48" s="40" t="s">
        <v>487</v>
      </c>
      <c r="J48" s="8"/>
      <c r="K48" s="9">
        <v>20</v>
      </c>
      <c r="L48" s="10">
        <f>'13-07'!$K48+('13-07'!$J48/90)</f>
        <v>20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-200</v>
      </c>
      <c r="K49" s="9">
        <v>40</v>
      </c>
      <c r="L49" s="10">
        <f>'13-07'!$K49+('13-07'!$J49/90)</f>
        <v>37.777777777777779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200</v>
      </c>
      <c r="K50" s="9"/>
      <c r="L50" s="10">
        <f>'13-07'!$K50+('13-07'!$J50/90)</f>
        <v>2.2222222222222223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95</v>
      </c>
      <c r="J51" s="8"/>
      <c r="K51" s="9">
        <v>270</v>
      </c>
      <c r="L51" s="10">
        <f>'13-07'!$K51+('13-07'!$J51/90)</f>
        <v>270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95</v>
      </c>
      <c r="J52" s="8"/>
      <c r="K52" s="9">
        <v>-270</v>
      </c>
      <c r="L52" s="10">
        <f>'13-07'!$K52+('13-07'!$J52/90)</f>
        <v>-270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35</v>
      </c>
      <c r="L53" s="10">
        <f>'13-07'!$K53+('13-07'!$J53/90)</f>
        <v>35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1025</v>
      </c>
      <c r="J54" s="8">
        <v>-180</v>
      </c>
      <c r="K54" s="9">
        <v>30</v>
      </c>
      <c r="L54" s="10">
        <f>'13-07'!$K54+('13-07'!$J54/90)</f>
        <v>28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100</v>
      </c>
      <c r="K55" s="9"/>
      <c r="L55" s="10">
        <f>'13-07'!$K55+('13-07'!$J55/90)</f>
        <v>1.1111111111111112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-100</v>
      </c>
      <c r="K56" s="9">
        <v>220</v>
      </c>
      <c r="L56" s="10">
        <f>'13-07'!$K56+('13-07'!$J56/90)</f>
        <v>218.88888888888889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95</v>
      </c>
      <c r="J57" s="8"/>
      <c r="K57" s="9">
        <v>19</v>
      </c>
      <c r="L57" s="10">
        <f>'13-07'!$K57+('13-07'!$J57/90)</f>
        <v>19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40" t="s">
        <v>95</v>
      </c>
      <c r="J58" s="8"/>
      <c r="K58" s="9">
        <v>-19</v>
      </c>
      <c r="L58" s="10">
        <f>'13-07'!$K58+('13-07'!$J58/90)</f>
        <v>-19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32</v>
      </c>
      <c r="J59" s="8">
        <v>200</v>
      </c>
      <c r="K59" s="9"/>
      <c r="L59" s="10">
        <f>'13-07'!$K59+('13-07'!$J59/90)</f>
        <v>2.2222222222222223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1796</v>
      </c>
      <c r="I60" s="40" t="s">
        <v>347</v>
      </c>
      <c r="J60" s="8"/>
      <c r="K60" s="9">
        <v>70</v>
      </c>
      <c r="L60" s="10">
        <f>'13-07'!$K60+('13-07'!$J60/90)</f>
        <v>70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95</v>
      </c>
      <c r="J61" s="8"/>
      <c r="K61" s="9">
        <v>-70</v>
      </c>
      <c r="L61" s="10">
        <f>'13-07'!$K61+('13-07'!$J61/90)</f>
        <v>-70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2214</v>
      </c>
      <c r="J62" s="8"/>
      <c r="K62" s="9">
        <v>120</v>
      </c>
      <c r="L62" s="10">
        <f>'13-07'!$K62+('13-07'!$J62/90)</f>
        <v>120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-50</v>
      </c>
      <c r="K63" s="9">
        <v>5</v>
      </c>
      <c r="L63" s="10">
        <f>'13-07'!$K63+('13-07'!$J63/90)</f>
        <v>4.4444444444444446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2215</v>
      </c>
      <c r="J64" s="8"/>
      <c r="K64" s="9">
        <v>15</v>
      </c>
      <c r="L64" s="10">
        <f>'13-07'!$K64+('13-07'!$J64/90)</f>
        <v>15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2216</v>
      </c>
      <c r="J65" s="35">
        <v>110</v>
      </c>
      <c r="K65" s="36"/>
      <c r="L65" s="37">
        <f>'13-07'!$K65+('13-07'!$J65/90)</f>
        <v>1.2222222222222223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275</v>
      </c>
      <c r="J66" s="38">
        <v>150</v>
      </c>
      <c r="K66" s="39"/>
      <c r="L66" s="37">
        <f>'13-07'!$K66+('13-07'!$J66/90)</f>
        <v>1.6666666666666667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60</v>
      </c>
      <c r="L67" s="37">
        <f>'13-07'!$K67+('13-07'!$J67/90)</f>
        <v>60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-60</v>
      </c>
      <c r="L68" s="37">
        <f>'13-07'!$K68+('13-07'!$J68/90)</f>
        <v>-60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270</v>
      </c>
      <c r="K69" s="36"/>
      <c r="L69" s="37">
        <f>'13-07'!$K69+('13-07'!$J69/90)</f>
        <v>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180</v>
      </c>
      <c r="K70" s="36"/>
      <c r="L70" s="37">
        <f>'13-07'!$K70+('13-07'!$J70/90)</f>
        <v>2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90</v>
      </c>
      <c r="K71" s="9"/>
      <c r="L71" s="10">
        <f>'13-07'!$K71+('13-07'!$J71/90)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400</v>
      </c>
      <c r="K72" s="9"/>
      <c r="L72" s="10">
        <f>'13-07'!$K72+('13-07'!$J72/90)</f>
        <v>4.4444444444444446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2217</v>
      </c>
      <c r="J73" s="8"/>
      <c r="K73" s="9">
        <v>200</v>
      </c>
      <c r="L73" s="10">
        <f>'13-07'!$K73+('13-07'!$J73/90)</f>
        <v>200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J74" s="8">
        <v>150</v>
      </c>
      <c r="K74" s="9"/>
      <c r="L74" s="10">
        <f>'13-07'!$K74+('13-07'!$J74/90)</f>
        <v>1.6666666666666667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8">
        <v>1000</v>
      </c>
      <c r="K75" s="9"/>
      <c r="L75" s="10">
        <f>'13-07'!$K75+('13-07'!$J75/90)</f>
        <v>11.111111111111111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250</v>
      </c>
      <c r="K76" s="9"/>
      <c r="L76" s="10">
        <f>'13-07'!$K76+('13-07'!$J76/90)</f>
        <v>2.7777777777777777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2218</v>
      </c>
      <c r="J77" s="8">
        <v>47650</v>
      </c>
      <c r="K77" s="9"/>
      <c r="L77" s="10">
        <f>'13-07'!$K77+('13-07'!$J77/90)</f>
        <v>529.44444444444446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40" t="s">
        <v>239</v>
      </c>
      <c r="J78" s="8">
        <v>-50000</v>
      </c>
      <c r="K78" s="9"/>
      <c r="L78" s="10">
        <f>'13-07'!$K78+('13-07'!$J78/90)</f>
        <v>-555.55555555555554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300</v>
      </c>
      <c r="K79" s="9">
        <v>10</v>
      </c>
      <c r="L79" s="10">
        <f>'13-07'!$K79+('13-07'!$J79/90)</f>
        <v>13.333333333333334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1796</v>
      </c>
      <c r="I80" s="40" t="s">
        <v>150</v>
      </c>
      <c r="J80" s="8"/>
      <c r="K80" s="9">
        <v>550</v>
      </c>
      <c r="L80" s="10">
        <f>'13-07'!$K80+('13-07'!$J80/90)</f>
        <v>550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56</v>
      </c>
      <c r="J81" s="8">
        <v>-1200</v>
      </c>
      <c r="K81" s="9">
        <v>60</v>
      </c>
      <c r="L81" s="10">
        <f>'13-07'!$K81+('13-07'!$J81/90)</f>
        <v>46.666666666666664</v>
      </c>
      <c r="M81" s="3"/>
      <c r="N81" s="45" t="s">
        <v>118</v>
      </c>
      <c r="O81" s="9"/>
      <c r="P81" s="84">
        <v>2570</v>
      </c>
      <c r="Q81" s="9"/>
      <c r="R81" s="9"/>
      <c r="S81" s="85">
        <v>1920</v>
      </c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953</v>
      </c>
      <c r="J82" s="8">
        <v>-900</v>
      </c>
      <c r="K82" s="9">
        <v>10</v>
      </c>
      <c r="L82" s="10">
        <f>'13-07'!$K82+('13-07'!$J82/90)</f>
        <v>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389</v>
      </c>
      <c r="J83" s="71"/>
      <c r="K83" s="9">
        <v>120</v>
      </c>
      <c r="L83" s="10">
        <f>'13-07'!$K83+('13-07'!$J83/90)</f>
        <v>120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40" t="s">
        <v>246</v>
      </c>
      <c r="J84" s="8">
        <v>-200</v>
      </c>
      <c r="K84" s="9">
        <v>-20</v>
      </c>
      <c r="L84" s="10">
        <f>'13-07'!$K84+('13-07'!$J84/90)</f>
        <v>-22.222222222222221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40" t="s">
        <v>849</v>
      </c>
      <c r="J85" s="8">
        <v>10000</v>
      </c>
      <c r="K85" s="9"/>
      <c r="L85" s="10">
        <f>'13-07'!$K85+('13-07'!$J85/90)</f>
        <v>111.11111111111111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-540</v>
      </c>
      <c r="K86" s="9">
        <v>10</v>
      </c>
      <c r="L86" s="10">
        <f>'13-07'!$K86+('13-07'!$J86/90)</f>
        <v>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103</v>
      </c>
      <c r="J87" s="8">
        <v>-270</v>
      </c>
      <c r="K87" s="9">
        <v>20</v>
      </c>
      <c r="L87" s="10">
        <f>'13-07'!$K87+('13-07'!$J87/90)</f>
        <v>17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270</v>
      </c>
      <c r="K88" s="9"/>
      <c r="L88" s="10">
        <f>'13-07'!$K88+('13-07'!$J88/90)</f>
        <v>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230</v>
      </c>
      <c r="K89" s="9"/>
      <c r="L89" s="10">
        <f>'13-07'!$K89+('13-07'!$J89/90)</f>
        <v>2.5555555555555554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180</v>
      </c>
      <c r="K90" s="9"/>
      <c r="L90" s="10">
        <f>'13-07'!$K90+('13-07'!$J90/90)</f>
        <v>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228</v>
      </c>
      <c r="J91" s="8"/>
      <c r="K91" s="9">
        <v>3495</v>
      </c>
      <c r="L91" s="10">
        <f>'13-07'!$K91+('13-07'!$J91/90)</f>
        <v>3495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647</v>
      </c>
      <c r="J92" s="8"/>
      <c r="K92" s="9">
        <v>75</v>
      </c>
      <c r="L92" s="10">
        <f>'13-07'!$K92+('13-07'!$J92/90)</f>
        <v>75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25</v>
      </c>
      <c r="K93" s="9"/>
      <c r="L93" s="10">
        <f>'13-07'!$K93+('13-07'!$J93/90)</f>
        <v>0.27777777777777779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/>
      <c r="J94" s="8"/>
      <c r="K94" s="9">
        <v>-3495</v>
      </c>
      <c r="L94" s="10">
        <f>'13-07'!$K94+('13-07'!$J94/90)</f>
        <v>-3495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513</v>
      </c>
      <c r="J95" s="8">
        <v>-900</v>
      </c>
      <c r="K95" s="9">
        <v>10</v>
      </c>
      <c r="L95" s="10">
        <f>'13-07'!$K95+('13-07'!$J95/90)</f>
        <v>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-90</v>
      </c>
      <c r="K96" s="9">
        <v>5</v>
      </c>
      <c r="L96" s="10">
        <f>'13-07'!$K96+('13-07'!$J96/90)</f>
        <v>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5</v>
      </c>
      <c r="L97" s="10">
        <f>'13-07'!$K97+('13-07'!$J97/90)</f>
        <v>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-450</v>
      </c>
      <c r="K98" s="9">
        <v>10</v>
      </c>
      <c r="L98" s="10">
        <f>'13-07'!$K98+('13-07'!$J98/90)</f>
        <v>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143</v>
      </c>
      <c r="J99" s="8"/>
      <c r="K99" s="9">
        <v>20</v>
      </c>
      <c r="L99" s="10">
        <f>'13-07'!$K99+('13-07'!$J99/90)</f>
        <v>20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28</v>
      </c>
      <c r="I100" s="2" t="s">
        <v>335</v>
      </c>
      <c r="J100" s="8">
        <v>-50</v>
      </c>
      <c r="K100" s="9"/>
      <c r="L100" s="10">
        <f>'13-07'!$K100+('13-07'!$J100/90)</f>
        <v>-0.55555555555555558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1340</v>
      </c>
      <c r="J101" s="8"/>
      <c r="K101" s="9">
        <v>-30</v>
      </c>
      <c r="L101" s="10">
        <f>'13-07'!$K101+('13-07'!$J101/90)</f>
        <v>-30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-180</v>
      </c>
      <c r="K102" s="9">
        <v>10</v>
      </c>
      <c r="L102" s="10">
        <f>'13-07'!$K102+('13-07'!$J102/90)</f>
        <v>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2" t="s">
        <v>95</v>
      </c>
      <c r="J103" s="8">
        <v>-130</v>
      </c>
      <c r="K103" s="9"/>
      <c r="L103" s="10">
        <f>'13-07'!$K103+('13-07'!$J103/90)</f>
        <v>-1.4444444444444444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10</v>
      </c>
      <c r="L104" s="10">
        <f>'13-07'!$K104+('13-07'!$J104/90)</f>
        <v>10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-100</v>
      </c>
      <c r="K105" s="9"/>
      <c r="L105" s="10">
        <f>'13-07'!$K105+('13-07'!$J105/90)</f>
        <v>-1.1111111111111112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35</v>
      </c>
      <c r="L106" s="10">
        <f>'13-07'!$K106+('13-07'!$J106/90)</f>
        <v>35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500</v>
      </c>
      <c r="K107" s="9"/>
      <c r="L107" s="10">
        <f>'13-07'!$K107+('13-07'!$J107/90)</f>
        <v>5.5555555555555554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209</v>
      </c>
      <c r="J108" s="8"/>
      <c r="K108" s="9">
        <v>6</v>
      </c>
      <c r="L108" s="10">
        <f>'13-07'!$K108+('13-07'!$J108/90)</f>
        <v>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1675</v>
      </c>
      <c r="J109" s="8"/>
      <c r="K109" s="9">
        <v>2475</v>
      </c>
      <c r="L109" s="10">
        <f>'13-07'!$K109+('13-07'!$J109/90)</f>
        <v>2475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2219</v>
      </c>
      <c r="J110" s="8"/>
      <c r="K110" s="9">
        <v>100</v>
      </c>
      <c r="L110" s="10">
        <f>'13-07'!$K110+('13-07'!$J110/90)</f>
        <v>100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76</v>
      </c>
      <c r="J111" s="8">
        <v>400</v>
      </c>
      <c r="K111" s="9"/>
      <c r="L111" s="10">
        <f>'13-07'!$K111+('13-07'!$J111/90)</f>
        <v>4.4444444444444446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8</v>
      </c>
      <c r="L112" s="10">
        <f>'13-07'!$K112+('13-07'!$J112/90)</f>
        <v>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180</v>
      </c>
      <c r="K113" s="9"/>
      <c r="L113" s="10">
        <f>'13-07'!$K113+('13-07'!$J113/90)</f>
        <v>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112</v>
      </c>
      <c r="J114" s="8">
        <v>200</v>
      </c>
      <c r="K114" s="9"/>
      <c r="L114" s="10">
        <f>'13-07'!$K114+('13-07'!$J114/90)</f>
        <v>2.2222222222222223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-200</v>
      </c>
      <c r="K115" s="9">
        <v>5</v>
      </c>
      <c r="L115" s="10">
        <f>'13-07'!$K115+('13-07'!$J115/90)</f>
        <v>2.7777777777777777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1796</v>
      </c>
      <c r="I116" s="2" t="s">
        <v>997</v>
      </c>
      <c r="J116" s="8"/>
      <c r="K116" s="9">
        <v>885</v>
      </c>
      <c r="L116" s="10">
        <f>'13-07'!$K116+('13-07'!$J116/90)</f>
        <v>885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-30</v>
      </c>
      <c r="K117" s="9">
        <v>5</v>
      </c>
      <c r="L117" s="10">
        <f>'13-07'!$K117+('13-07'!$J117/90)</f>
        <v>4.666666666666667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1796</v>
      </c>
      <c r="I118" s="2" t="s">
        <v>2220</v>
      </c>
      <c r="J118" s="8"/>
      <c r="K118" s="9">
        <v>370</v>
      </c>
      <c r="L118" s="10">
        <f>'13-07'!$K118+('13-07'!$J118/90)</f>
        <v>370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95</v>
      </c>
      <c r="J119" s="8"/>
      <c r="K119" s="9">
        <v>-370</v>
      </c>
      <c r="L119" s="10">
        <f>'13-07'!$K119+('13-07'!$J119/90)</f>
        <v>-370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-670</v>
      </c>
      <c r="K120" s="9">
        <v>40</v>
      </c>
      <c r="L120" s="10">
        <f>'13-07'!$K120+('13-07'!$J120/90)</f>
        <v>32.555555555555557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2221</v>
      </c>
      <c r="J121" s="8">
        <v>100</v>
      </c>
      <c r="K121" s="9"/>
      <c r="L121" s="10">
        <f>'13-07'!$K121+('13-07'!$J121/90)</f>
        <v>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229</v>
      </c>
      <c r="J122" s="8">
        <v>-315</v>
      </c>
      <c r="K122" s="9"/>
      <c r="L122" s="10">
        <f>'13-07'!$K122+('13-07'!$J122/90)</f>
        <v>-3.5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180</v>
      </c>
      <c r="K123" s="9"/>
      <c r="L123" s="10">
        <f>'13-07'!$K123+('13-07'!$J123/90)</f>
        <v>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37</v>
      </c>
      <c r="J124" s="8">
        <v>70</v>
      </c>
      <c r="K124" s="9"/>
      <c r="L124" s="10">
        <f>'13-07'!$K124+('13-07'!$J124/90)</f>
        <v>0.77777777777777779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275</v>
      </c>
      <c r="J125" s="8"/>
      <c r="K125" s="9">
        <v>15</v>
      </c>
      <c r="L125" s="10">
        <f>'13-07'!$K125+('13-07'!$J125/90)</f>
        <v>15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100</v>
      </c>
      <c r="K126" s="9"/>
      <c r="L126" s="10">
        <f>'13-07'!$K126+('13-07'!$J126/90)</f>
        <v>1.1111111111111112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50</v>
      </c>
      <c r="K127" s="9"/>
      <c r="L127" s="10">
        <f>'13-07'!$K127+('13-07'!$J127/90)</f>
        <v>0.55555555555555558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85</v>
      </c>
      <c r="J128" s="8">
        <v>-900</v>
      </c>
      <c r="K128" s="9">
        <v>10</v>
      </c>
      <c r="L128" s="10">
        <f>'13-07'!$K128+('13-07'!$J128/90)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400</v>
      </c>
      <c r="K129" s="9"/>
      <c r="L129" s="10">
        <f>'13-07'!$K129+('13-07'!$J129/90)</f>
        <v>4.4444444444444446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585</v>
      </c>
      <c r="K130" s="9"/>
      <c r="L130" s="10">
        <f>'13-07'!$K130+('13-07'!$J130/90)</f>
        <v>6.5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-100</v>
      </c>
      <c r="K131" s="9">
        <v>5</v>
      </c>
      <c r="L131" s="10">
        <f>'13-07'!$K131+('13-07'!$J131/90)</f>
        <v>3.8888888888888888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470</v>
      </c>
      <c r="J132" s="8">
        <v>60</v>
      </c>
      <c r="K132" s="9"/>
      <c r="L132" s="10">
        <f>'13-07'!$K132+('13-07'!$J132/90)</f>
        <v>0.66666666666666663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-180</v>
      </c>
      <c r="K133" s="9">
        <v>10</v>
      </c>
      <c r="L133" s="10">
        <f>'13-07'!$K133+('13-07'!$J133/90)</f>
        <v>8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990</v>
      </c>
      <c r="J134" s="8"/>
      <c r="K134" s="9">
        <v>385</v>
      </c>
      <c r="L134" s="10">
        <f>'13-07'!$K134+('13-07'!$J134/90)</f>
        <v>385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70</v>
      </c>
      <c r="L135" s="10">
        <f>'13-07'!$K135+('13-07'!$J135/90)</f>
        <v>70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2" t="s">
        <v>95</v>
      </c>
      <c r="J136" s="8"/>
      <c r="K136" s="9">
        <v>425</v>
      </c>
      <c r="L136" s="10">
        <f>'13-07'!$K136+('13-07'!$J136/90)</f>
        <v>425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8"/>
      <c r="K137" s="9">
        <v>-425</v>
      </c>
      <c r="L137" s="10">
        <f>'13-07'!$K137+('13-07'!$J137/90)</f>
        <v>-425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12</v>
      </c>
      <c r="L138" s="10">
        <f>'13-07'!$K138+('13-07'!$J138/90)</f>
        <v>12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 t="s">
        <v>2222</v>
      </c>
      <c r="J139" s="8"/>
      <c r="K139" s="9">
        <v>19</v>
      </c>
      <c r="L139" s="10">
        <f>'13-07'!$K139+('13-07'!$J139/90)</f>
        <v>19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95</v>
      </c>
      <c r="J140" s="8"/>
      <c r="K140" s="9">
        <v>-340</v>
      </c>
      <c r="L140" s="10">
        <f>'13-07'!$K140+('13-07'!$J140/90)</f>
        <v>-340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>
        <v>255</v>
      </c>
      <c r="L141" s="10">
        <f>'13-07'!$K141+('13-07'!$J141/90)</f>
        <v>255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180</v>
      </c>
      <c r="K142" s="9"/>
      <c r="L142" s="10">
        <f>'13-07'!$K142+('13-07'!$J142/90)</f>
        <v>2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2223</v>
      </c>
      <c r="J143" s="8"/>
      <c r="K143" s="9">
        <v>130</v>
      </c>
      <c r="L143" s="10">
        <f>'13-07'!$K143+('13-07'!$J143/90)</f>
        <v>130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-500</v>
      </c>
      <c r="K144" s="9">
        <v>10</v>
      </c>
      <c r="L144" s="10">
        <f>'13-07'!$K144+('13-07'!$J144/90)</f>
        <v>4.4444444444444446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275</v>
      </c>
      <c r="K145" s="9"/>
      <c r="L145" s="10">
        <f>'13-07'!$K145+('13-07'!$J145/90)</f>
        <v>3.0555555555555554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80</v>
      </c>
      <c r="K146" s="9"/>
      <c r="L146" s="10">
        <f>'13-07'!$K146+('13-07'!$J146/90)</f>
        <v>0.88888888888888884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70</v>
      </c>
      <c r="K147" s="9"/>
      <c r="L147" s="10">
        <f>'13-07'!$K147+('13-07'!$J147/90)</f>
        <v>0.77777777777777779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180</v>
      </c>
      <c r="K148" s="9"/>
      <c r="L148" s="10">
        <f>'13-07'!$K148+('13-07'!$J148/90)</f>
        <v>2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40</v>
      </c>
      <c r="I149" s="2" t="s">
        <v>2138</v>
      </c>
      <c r="J149" s="8"/>
      <c r="K149" s="9">
        <v>-45</v>
      </c>
      <c r="L149" s="10">
        <f>'13-07'!$K149+('13-07'!$J149/90)</f>
        <v>-45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450</v>
      </c>
      <c r="K150" s="9"/>
      <c r="L150" s="10">
        <f>'13-07'!$K150+('13-07'!$J150/90)</f>
        <v>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>
        <v>5</v>
      </c>
      <c r="L151" s="10">
        <f>'13-07'!$K151+('13-07'!$J151/90)</f>
        <v>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>
        <v>-40</v>
      </c>
      <c r="K152" s="9">
        <v>1</v>
      </c>
      <c r="L152" s="10">
        <f>'13-07'!$K152+('13-07'!$J152/90)</f>
        <v>0.55555555555555558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-450</v>
      </c>
      <c r="K153" s="9">
        <v>180</v>
      </c>
      <c r="L153" s="10">
        <f>'13-07'!$K153+('13-07'!$J153/90)</f>
        <v>175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953</v>
      </c>
      <c r="J154" s="8">
        <v>180</v>
      </c>
      <c r="K154" s="9">
        <v>20</v>
      </c>
      <c r="L154" s="10">
        <f>'13-07'!$K154+('13-07'!$J154/90)</f>
        <v>22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40</v>
      </c>
      <c r="I155" s="2" t="s">
        <v>95</v>
      </c>
      <c r="J155" s="8">
        <v>-5000</v>
      </c>
      <c r="K155" s="9">
        <v>-6100</v>
      </c>
      <c r="L155" s="10">
        <f>'13-07'!$K155+('13-07'!$J155/90)</f>
        <v>-6155.5555555555557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2" t="s">
        <v>95</v>
      </c>
      <c r="J156" s="8"/>
      <c r="K156" s="9">
        <v>-20</v>
      </c>
      <c r="L156" s="10">
        <f>'13-07'!$K156+('13-07'!$J156/90)</f>
        <v>-20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40</v>
      </c>
      <c r="I157" s="40" t="s">
        <v>57</v>
      </c>
      <c r="J157" s="8"/>
      <c r="K157" s="9">
        <v>20</v>
      </c>
      <c r="L157" s="10">
        <f>'13-07'!$K157+('13-07'!$J157/90)</f>
        <v>20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40" t="s">
        <v>43</v>
      </c>
      <c r="J158" s="8"/>
      <c r="K158" s="9">
        <v>-20</v>
      </c>
      <c r="L158" s="10">
        <f>'13-07'!$K158+('13-07'!$J158/90)</f>
        <v>-20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/>
      <c r="K159" s="9"/>
      <c r="L159" s="10">
        <f>'13-07'!$K159+('13-07'!$J159/90)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9" xr:uid="{F90F15AA-67C7-49DF-9320-C7F9D27E01D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4044-9A1B-4297-8E5D-F3E680ED03AB}">
  <sheetPr codeName="Sheet91">
    <pageSetUpPr fitToPage="1"/>
  </sheetPr>
  <dimension ref="A1:Z141"/>
  <sheetViews>
    <sheetView rightToLeft="1" topLeftCell="A129" workbookViewId="0">
      <selection activeCell="B141" sqref="B14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-190</v>
      </c>
      <c r="K1" s="3">
        <f t="shared" si="0"/>
        <v>245</v>
      </c>
      <c r="L1" s="3">
        <f t="shared" si="0"/>
        <v>242.88888888888889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-120</v>
      </c>
      <c r="K3" s="9">
        <v>15</v>
      </c>
      <c r="L3" s="10">
        <f t="shared" ref="L3:L18" si="1">K3+(J3/90)</f>
        <v>13.666666666666666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220</v>
      </c>
      <c r="K5" s="9"/>
      <c r="L5" s="10">
        <f t="shared" si="1"/>
        <v>2.4444444444444446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-200</v>
      </c>
      <c r="K6" s="9">
        <v>20</v>
      </c>
      <c r="L6" s="10">
        <f t="shared" si="1"/>
        <v>17.777777777777779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553</v>
      </c>
      <c r="J8" s="8"/>
      <c r="K8" s="9">
        <v>65</v>
      </c>
      <c r="L8" s="10">
        <f t="shared" si="1"/>
        <v>65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300</v>
      </c>
      <c r="K9" s="9"/>
      <c r="L9" s="10">
        <f t="shared" si="1"/>
        <v>3.3333333333333335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130</v>
      </c>
      <c r="L10" s="10">
        <f t="shared" si="1"/>
        <v>130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200</v>
      </c>
      <c r="K11" s="9"/>
      <c r="L11" s="10">
        <f t="shared" si="1"/>
        <v>2.2222222222222223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28</v>
      </c>
      <c r="I12" s="2" t="s">
        <v>437</v>
      </c>
      <c r="J12" s="8">
        <v>-300</v>
      </c>
      <c r="K12" s="9"/>
      <c r="L12" s="10">
        <f t="shared" si="1"/>
        <v>-3.3333333333333335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-270</v>
      </c>
      <c r="K13" s="9">
        <v>15</v>
      </c>
      <c r="L13" s="10">
        <f t="shared" si="1"/>
        <v>12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>
        <v>130</v>
      </c>
      <c r="K14" s="9"/>
      <c r="L14" s="10">
        <f t="shared" si="1"/>
        <v>1.4444444444444444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2210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SUM('14-07'!$J$22:$J$141)</f>
        <v>-1325</v>
      </c>
      <c r="K20" s="3">
        <f>SUM('14-07'!$K$22:$K$141)</f>
        <v>-572</v>
      </c>
      <c r="L20" s="3">
        <f>SUM('14-07'!$L$22:$L$141)</f>
        <v>-586.72222222222217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/>
      <c r="F22" s="16">
        <f t="shared" ref="F22:F26" si="3">D22*E22</f>
        <v>0</v>
      </c>
      <c r="G22" s="7"/>
      <c r="H22" s="7" t="s">
        <v>1796</v>
      </c>
      <c r="I22" s="2" t="s">
        <v>2226</v>
      </c>
      <c r="J22" s="8"/>
      <c r="K22" s="9">
        <v>790</v>
      </c>
      <c r="L22" s="10">
        <f>'14-07'!$K22+('14-07'!$J22/90)</f>
        <v>790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4</v>
      </c>
      <c r="F23" s="16">
        <f t="shared" si="3"/>
        <v>40</v>
      </c>
      <c r="G23" s="7"/>
      <c r="H23" s="7" t="s">
        <v>6</v>
      </c>
      <c r="I23" s="2"/>
      <c r="J23" s="8">
        <v>-220</v>
      </c>
      <c r="K23" s="9">
        <v>10</v>
      </c>
      <c r="L23" s="10">
        <f>'14-07'!$K23+('14-07'!$J23/90)</f>
        <v>7.5555555555555554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10</v>
      </c>
      <c r="S23" s="16">
        <f t="shared" si="5"/>
        <v>100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60</v>
      </c>
      <c r="C24" s="14">
        <f t="shared" si="2"/>
        <v>600</v>
      </c>
      <c r="D24" s="15">
        <v>20</v>
      </c>
      <c r="E24" s="1">
        <v>14</v>
      </c>
      <c r="F24" s="16">
        <f t="shared" si="3"/>
        <v>280</v>
      </c>
      <c r="G24" s="7"/>
      <c r="H24" s="7" t="s">
        <v>6</v>
      </c>
      <c r="I24" s="2"/>
      <c r="J24" s="8">
        <v>-360</v>
      </c>
      <c r="K24" s="9">
        <v>10</v>
      </c>
      <c r="L24" s="10">
        <f>'14-07'!$K24+('14-07'!$J24/90)</f>
        <v>6</v>
      </c>
      <c r="M24" s="3"/>
      <c r="N24" s="13">
        <v>10</v>
      </c>
      <c r="O24" s="1">
        <v>56</v>
      </c>
      <c r="P24" s="14">
        <f t="shared" si="4"/>
        <v>560</v>
      </c>
      <c r="Q24" s="15">
        <v>20</v>
      </c>
      <c r="R24" s="1">
        <v>12</v>
      </c>
      <c r="S24" s="16">
        <f t="shared" si="5"/>
        <v>240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21</v>
      </c>
      <c r="C25" s="14">
        <f t="shared" si="2"/>
        <v>420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/>
      <c r="J25" s="8">
        <v>5400</v>
      </c>
      <c r="K25" s="9">
        <v>15</v>
      </c>
      <c r="L25" s="10">
        <f>'14-07'!$K25+('14-07'!$J25/90)</f>
        <v>75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32</v>
      </c>
      <c r="F26" s="16">
        <f t="shared" si="3"/>
        <v>3200</v>
      </c>
      <c r="G26" s="7"/>
      <c r="H26" s="7" t="s">
        <v>40</v>
      </c>
      <c r="I26" s="40" t="s">
        <v>95</v>
      </c>
      <c r="J26" s="8"/>
      <c r="K26" s="9">
        <v>-30</v>
      </c>
      <c r="L26" s="10">
        <f>'14-07'!$K26+('14-07'!$J26/90)</f>
        <v>-30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17</v>
      </c>
      <c r="S26" s="16">
        <f t="shared" si="5"/>
        <v>1700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3520</v>
      </c>
      <c r="G27" s="7"/>
      <c r="H27" s="7" t="s">
        <v>6</v>
      </c>
      <c r="I27" s="2"/>
      <c r="J27" s="8">
        <v>-450</v>
      </c>
      <c r="K27" s="9">
        <v>30</v>
      </c>
      <c r="L27" s="10">
        <f>'14-07'!$K27+('14-07'!$J27/90)</f>
        <v>25</v>
      </c>
      <c r="M27" s="3"/>
      <c r="N27" s="13">
        <v>100</v>
      </c>
      <c r="O27" s="1">
        <v>2</v>
      </c>
      <c r="P27" s="14">
        <f t="shared" si="4"/>
        <v>200</v>
      </c>
      <c r="Q27" s="12" t="s">
        <v>11</v>
      </c>
      <c r="R27" s="12"/>
      <c r="S27" s="17">
        <f>SUM(S22:S26)</f>
        <v>2195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1277</v>
      </c>
      <c r="D28" s="1"/>
      <c r="E28" s="1"/>
      <c r="F28" s="1"/>
      <c r="G28" s="1"/>
      <c r="H28" s="7" t="s">
        <v>6</v>
      </c>
      <c r="I28" s="40" t="s">
        <v>1303</v>
      </c>
      <c r="J28" s="8">
        <v>-180</v>
      </c>
      <c r="K28" s="9">
        <v>30</v>
      </c>
      <c r="L28" s="10">
        <f>'14-07'!$K28+('14-07'!$J28/90)</f>
        <v>28</v>
      </c>
      <c r="M28" s="3"/>
      <c r="N28" s="12" t="s">
        <v>11</v>
      </c>
      <c r="O28" s="12"/>
      <c r="P28" s="6">
        <f>SUM(P22:P27)</f>
        <v>955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1390</v>
      </c>
      <c r="G29" s="1"/>
      <c r="H29" s="7" t="s">
        <v>6</v>
      </c>
      <c r="I29" s="2"/>
      <c r="J29" s="8">
        <v>135</v>
      </c>
      <c r="K29" s="9"/>
      <c r="L29" s="10">
        <f>'14-07'!$K29+('14-07'!$J29/90)</f>
        <v>1.5</v>
      </c>
      <c r="M29" s="3"/>
      <c r="N29" s="1"/>
      <c r="O29" s="1"/>
      <c r="P29" s="18"/>
      <c r="Q29" s="237" t="s">
        <v>21</v>
      </c>
      <c r="R29" s="238"/>
      <c r="S29" s="17">
        <f>SUM('14-07'!$J$22:$J$141)</f>
        <v>-1325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161</v>
      </c>
      <c r="D30" s="1"/>
      <c r="E30" s="1"/>
      <c r="F30" s="8"/>
      <c r="G30" s="1"/>
      <c r="H30" s="7" t="s">
        <v>6</v>
      </c>
      <c r="I30" s="2"/>
      <c r="J30" s="8">
        <v>100</v>
      </c>
      <c r="K30" s="9"/>
      <c r="L30" s="10">
        <f>'14-07'!$K30+('14-07'!$J30/90)</f>
        <v>1.1111111111111112</v>
      </c>
      <c r="M30" s="3"/>
      <c r="N30" s="237" t="s">
        <v>23</v>
      </c>
      <c r="O30" s="238"/>
      <c r="P30" s="6">
        <f>SUM('14-07'!$K$22:$K$141)</f>
        <v>-572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-690</v>
      </c>
      <c r="G31" s="1"/>
      <c r="H31" s="7" t="s">
        <v>6</v>
      </c>
      <c r="I31" s="40"/>
      <c r="J31" s="8">
        <v>-450</v>
      </c>
      <c r="K31" s="9">
        <v>80</v>
      </c>
      <c r="L31" s="10">
        <f>'14-07'!$K31+('14-07'!$J31/90)</f>
        <v>75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26</v>
      </c>
      <c r="D32" s="1"/>
      <c r="E32" s="1"/>
      <c r="F32" s="1"/>
      <c r="G32" s="1"/>
      <c r="H32" s="7" t="s">
        <v>6</v>
      </c>
      <c r="I32" s="2"/>
      <c r="J32" s="8">
        <v>180</v>
      </c>
      <c r="K32" s="9"/>
      <c r="L32" s="10">
        <f>'14-07'!$K32+('14-07'!$J32/90)</f>
        <v>2</v>
      </c>
      <c r="M32" s="3"/>
      <c r="N32" s="12" t="s">
        <v>25</v>
      </c>
      <c r="O32" s="12"/>
      <c r="P32" s="6">
        <f>P28-P30-C28</f>
        <v>250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10</v>
      </c>
      <c r="L33" s="10">
        <f>'14-07'!$K33+('14-07'!$J33/90)</f>
        <v>10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10</v>
      </c>
      <c r="L34" s="10">
        <f>'14-07'!$K34+('14-07'!$J34/90)</f>
        <v>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46</v>
      </c>
      <c r="J35" s="8"/>
      <c r="K35" s="9">
        <v>-520</v>
      </c>
      <c r="L35" s="10">
        <f>'14-07'!$K35+('14-07'!$J35/90)</f>
        <v>-520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30</v>
      </c>
      <c r="L36" s="10">
        <f>'14-07'!$K36+('14-07'!$J36/90)</f>
        <v>30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220</v>
      </c>
      <c r="K37" s="9"/>
      <c r="L37" s="10">
        <f>'14-07'!$K37+('14-07'!$J37/90)</f>
        <v>2.4444444444444446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-225</v>
      </c>
      <c r="K38" s="9">
        <v>125</v>
      </c>
      <c r="L38" s="10">
        <f>'14-07'!$K38+('14-07'!$J38/90)</f>
        <v>122.5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300</v>
      </c>
      <c r="K39" s="9"/>
      <c r="L39" s="10">
        <f>'14-07'!$K39+('14-07'!$J39/90)</f>
        <v>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250</v>
      </c>
      <c r="K40" s="9"/>
      <c r="L40" s="10">
        <f>'14-07'!$K40+('14-07'!$J40/90)</f>
        <v>2.7777777777777777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100</v>
      </c>
      <c r="K41" s="9"/>
      <c r="L41" s="10">
        <f>'14-07'!$K41+('14-07'!$J41/90)</f>
        <v>1.1111111111111112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320</v>
      </c>
      <c r="K42" s="9"/>
      <c r="L42" s="10">
        <f>'14-07'!$K42+('14-07'!$J42/90)</f>
        <v>3.5555555555555554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28</v>
      </c>
      <c r="I43" s="40" t="s">
        <v>2227</v>
      </c>
      <c r="J43" s="8">
        <v>-200</v>
      </c>
      <c r="K43" s="9"/>
      <c r="L43" s="10">
        <f>'14-07'!$K43+('14-07'!$J43/90)</f>
        <v>-2.2222222222222223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8">
        <v>-3000</v>
      </c>
      <c r="K44" s="9">
        <v>-800</v>
      </c>
      <c r="L44" s="10">
        <f>'14-07'!$K44+('14-07'!$J44/90)</f>
        <v>-833.33333333333337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-180</v>
      </c>
      <c r="K45" s="9">
        <v>10</v>
      </c>
      <c r="L45" s="10">
        <f>'14-07'!$K45+('14-07'!$J45/90)</f>
        <v>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60</v>
      </c>
      <c r="L46" s="10">
        <f>'14-07'!$K46+('14-07'!$J46/90)</f>
        <v>60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10</v>
      </c>
      <c r="L47" s="10">
        <f>'14-07'!$K47+('14-07'!$J47/90)</f>
        <v>10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-800</v>
      </c>
      <c r="K48" s="9">
        <v>40</v>
      </c>
      <c r="L48" s="10">
        <f>'14-07'!$K48+('14-07'!$J48/90)</f>
        <v>31.111111111111111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10</v>
      </c>
      <c r="L49" s="10">
        <f>'14-07'!$K49+('14-07'!$J49/90)</f>
        <v>10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850</v>
      </c>
      <c r="J50" s="8"/>
      <c r="K50" s="9">
        <v>11</v>
      </c>
      <c r="L50" s="10">
        <f>'14-07'!$K50+('14-07'!$J50/90)</f>
        <v>11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-100</v>
      </c>
      <c r="K51" s="9">
        <v>5</v>
      </c>
      <c r="L51" s="10">
        <f>'14-07'!$K51+('14-07'!$J51/90)</f>
        <v>3.8888888888888888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/>
      <c r="L52" s="10">
        <f>'14-07'!$K52+('14-07'!$J52/90)</f>
        <v>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65</v>
      </c>
      <c r="K53" s="9"/>
      <c r="L53" s="10">
        <f>'14-07'!$K53+('14-07'!$J53/90)</f>
        <v>0.72222222222222221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78</v>
      </c>
      <c r="J54" s="8"/>
      <c r="K54" s="9">
        <v>37</v>
      </c>
      <c r="L54" s="10">
        <f>'14-07'!$K54+('14-07'!$J54/90)</f>
        <v>37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-180</v>
      </c>
      <c r="K55" s="9">
        <v>10</v>
      </c>
      <c r="L55" s="10">
        <f>'14-07'!$K55+('14-07'!$J55/90)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8</v>
      </c>
      <c r="L56" s="10">
        <f>'14-07'!$K56+('14-07'!$J56/90)</f>
        <v>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50</v>
      </c>
      <c r="K57" s="9">
        <v>5</v>
      </c>
      <c r="L57" s="10">
        <f>'14-07'!$K57+('14-07'!$J57/90)</f>
        <v>5.5555555555555554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40</v>
      </c>
      <c r="L58" s="10">
        <f>'14-07'!$K58+('14-07'!$J58/90)</f>
        <v>40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10</v>
      </c>
      <c r="L59" s="10">
        <f>'14-07'!$K59+('14-07'!$J59/90)</f>
        <v>10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-400</v>
      </c>
      <c r="K60" s="9">
        <v>10</v>
      </c>
      <c r="L60" s="10">
        <f>'14-07'!$K60+('14-07'!$J60/90)</f>
        <v>5.5555555555555554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30</v>
      </c>
      <c r="L61" s="10">
        <f>'14-07'!$K61+('14-07'!$J61/90)</f>
        <v>30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56</v>
      </c>
      <c r="J62" s="8"/>
      <c r="K62" s="9">
        <v>-25</v>
      </c>
      <c r="L62" s="10">
        <f>'14-07'!$K62+('14-07'!$J62/90)</f>
        <v>-25</v>
      </c>
      <c r="M62" s="3"/>
      <c r="N62" s="45" t="s">
        <v>118</v>
      </c>
      <c r="O62" s="9"/>
      <c r="P62" s="84">
        <v>1338</v>
      </c>
      <c r="Q62" s="9"/>
      <c r="R62" s="9"/>
      <c r="S62" s="85">
        <v>3859</v>
      </c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90</v>
      </c>
      <c r="J63" s="8">
        <v>-45</v>
      </c>
      <c r="K63" s="9">
        <v>4</v>
      </c>
      <c r="L63" s="10">
        <f>'14-07'!$K63+('14-07'!$J63/90)</f>
        <v>3.5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8">
        <v>-450</v>
      </c>
      <c r="K64" s="9">
        <v>-20</v>
      </c>
      <c r="L64" s="10">
        <f>'14-07'!$K64+('14-07'!$J64/90)</f>
        <v>-25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2228</v>
      </c>
      <c r="J65" s="35"/>
      <c r="K65" s="36">
        <v>-450</v>
      </c>
      <c r="L65" s="37">
        <f>'14-07'!$K65+('14-07'!$J65/90)</f>
        <v>-450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300</v>
      </c>
      <c r="K66" s="39"/>
      <c r="L66" s="37">
        <f>'14-07'!$K66+('14-07'!$J66/90)</f>
        <v>3.3333333333333335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605</v>
      </c>
      <c r="J67" s="35"/>
      <c r="K67" s="36">
        <v>-100</v>
      </c>
      <c r="L67" s="37">
        <f>'14-07'!$K67+('14-07'!$J67/90)</f>
        <v>-100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180</v>
      </c>
      <c r="K68" s="39"/>
      <c r="L68" s="37">
        <f>'14-07'!$K68+('14-07'!$J68/90)</f>
        <v>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30</v>
      </c>
      <c r="L69" s="37">
        <f>'14-07'!$K69+('14-07'!$J69/90)</f>
        <v>30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2229</v>
      </c>
      <c r="J70" s="35"/>
      <c r="K70" s="36">
        <v>120</v>
      </c>
      <c r="L70" s="37">
        <f>'14-07'!$K70+('14-07'!$J70/90)</f>
        <v>120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'14-07'!$K71+('14-07'!$J71/90)</f>
        <v>1.1111111111111112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500</v>
      </c>
      <c r="K72" s="9"/>
      <c r="L72" s="10">
        <f>'14-07'!$K72+('14-07'!$J72/90)</f>
        <v>5.5555555555555554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250</v>
      </c>
      <c r="K73" s="9"/>
      <c r="L73" s="10">
        <f>'14-07'!$K73+('14-07'!$J73/90)</f>
        <v>2.7777777777777777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-5</v>
      </c>
      <c r="L74" s="10">
        <f>'14-07'!$K74+('14-07'!$J74/90)</f>
        <v>-5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28</v>
      </c>
      <c r="I75" s="40" t="s">
        <v>2230</v>
      </c>
      <c r="J75" s="8">
        <v>450</v>
      </c>
      <c r="K75" s="9">
        <v>-10</v>
      </c>
      <c r="L75" s="10">
        <f>'14-07'!$K75+('14-07'!$J75/90)</f>
        <v>-5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2231</v>
      </c>
      <c r="J76" s="8"/>
      <c r="K76" s="9">
        <v>500</v>
      </c>
      <c r="L76" s="10">
        <f>'14-07'!$K76+('14-07'!$J76/90)</f>
        <v>500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-540</v>
      </c>
      <c r="K77" s="9">
        <v>40</v>
      </c>
      <c r="L77" s="10">
        <f>'14-07'!$K77+('14-07'!$J77/90)</f>
        <v>34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-520</v>
      </c>
      <c r="K78" s="9">
        <v>10</v>
      </c>
      <c r="L78" s="10">
        <f>'14-07'!$K78+('14-07'!$J78/90)</f>
        <v>4.2222222222222223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90</v>
      </c>
      <c r="K79" s="9"/>
      <c r="L79" s="10">
        <f>'14-07'!$K79+('14-07'!$J79/90)</f>
        <v>1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237</v>
      </c>
      <c r="J80" s="8">
        <v>20</v>
      </c>
      <c r="K80" s="9"/>
      <c r="L80" s="10">
        <f>'14-07'!$K80+('14-07'!$J80/90)</f>
        <v>0.22222222222222221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-200</v>
      </c>
      <c r="K81" s="9">
        <v>5</v>
      </c>
      <c r="L81" s="10">
        <f>'14-07'!$K81+('14-07'!$J81/90)</f>
        <v>2.7777777777777777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28</v>
      </c>
      <c r="L82" s="10">
        <f>'14-07'!$K82+('14-07'!$J82/90)</f>
        <v>28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771</v>
      </c>
      <c r="J83" s="8">
        <v>-450</v>
      </c>
      <c r="K83" s="9">
        <v>-10</v>
      </c>
      <c r="L83" s="10">
        <f>'14-07'!$K83+('14-07'!$J83/90)</f>
        <v>-15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-630</v>
      </c>
      <c r="K84" s="9">
        <v>20</v>
      </c>
      <c r="L84" s="10">
        <f>'14-07'!$K84+('14-07'!$J84/90)</f>
        <v>13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15</v>
      </c>
      <c r="L85" s="10">
        <f>'14-07'!$K85+('14-07'!$J85/90)</f>
        <v>15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180</v>
      </c>
      <c r="K86" s="9"/>
      <c r="L86" s="10">
        <f>'14-07'!$K86+('14-07'!$J86/90)</f>
        <v>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-240</v>
      </c>
      <c r="K87" s="9">
        <v>35</v>
      </c>
      <c r="L87" s="10">
        <f>'14-07'!$K87+('14-07'!$J87/90)</f>
        <v>32.333333333333336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-630</v>
      </c>
      <c r="K88" s="9">
        <v>30</v>
      </c>
      <c r="L88" s="10">
        <f>'14-07'!$K88+('14-07'!$J88/90)</f>
        <v>23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150</v>
      </c>
      <c r="K89" s="9"/>
      <c r="L89" s="10">
        <f>'14-07'!$K89+('14-07'!$J89/90)</f>
        <v>1.6666666666666667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-130</v>
      </c>
      <c r="K90" s="9">
        <v>5</v>
      </c>
      <c r="L90" s="10">
        <f>'14-07'!$K90+('14-07'!$J90/90)</f>
        <v>3.5555555555555554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-450</v>
      </c>
      <c r="K91" s="9">
        <v>5</v>
      </c>
      <c r="L91" s="10">
        <f>'14-07'!$K91+('14-07'!$J91/90)</f>
        <v>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8" t="s">
        <v>699</v>
      </c>
      <c r="J92" s="8"/>
      <c r="K92" s="9">
        <v>50</v>
      </c>
      <c r="L92" s="10">
        <f>'14-07'!$K92+('14-07'!$J92/90)</f>
        <v>50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30</v>
      </c>
      <c r="K93" s="9"/>
      <c r="L93" s="10">
        <f>'14-07'!$K93+('14-07'!$J93/90)</f>
        <v>0.33333333333333331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-180</v>
      </c>
      <c r="K94" s="9">
        <v>10</v>
      </c>
      <c r="L94" s="10">
        <f>'14-07'!$K94+('14-07'!$J94/90)</f>
        <v>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-45</v>
      </c>
      <c r="K95" s="9">
        <v>33</v>
      </c>
      <c r="L95" s="10">
        <f>'14-07'!$K95+('14-07'!$J95/90)</f>
        <v>32.5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150</v>
      </c>
      <c r="K96" s="9"/>
      <c r="L96" s="10">
        <f>'14-07'!$K96+('14-07'!$J96/90)</f>
        <v>1.6666666666666667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5</v>
      </c>
      <c r="L97" s="10">
        <f>'14-07'!$K97+('14-07'!$J97/90)</f>
        <v>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-50</v>
      </c>
      <c r="K98" s="9">
        <v>14</v>
      </c>
      <c r="L98" s="10">
        <f>'14-07'!$K98+('14-07'!$J98/90)</f>
        <v>13.444444444444445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-300</v>
      </c>
      <c r="K99" s="9">
        <v>10</v>
      </c>
      <c r="L99" s="10">
        <f>'14-07'!$K99+('14-07'!$J99/90)</f>
        <v>6.6666666666666661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-360</v>
      </c>
      <c r="K100" s="9">
        <v>10</v>
      </c>
      <c r="L100" s="10">
        <f>'14-07'!$K100+('14-07'!$J100/90)</f>
        <v>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250</v>
      </c>
      <c r="K101" s="9"/>
      <c r="L101" s="10">
        <f>'14-07'!$K101+('14-07'!$J101/90)</f>
        <v>2.7777777777777777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25</v>
      </c>
      <c r="L102" s="10">
        <f>'14-07'!$K102+('14-07'!$J102/90)</f>
        <v>25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450</v>
      </c>
      <c r="K103" s="9"/>
      <c r="L103" s="10">
        <f>'14-07'!$K103+('14-07'!$J103/90)</f>
        <v>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-250</v>
      </c>
      <c r="K104" s="9">
        <v>5</v>
      </c>
      <c r="L104" s="10">
        <f>'14-07'!$K104+('14-07'!$J104/90)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5</v>
      </c>
      <c r="L105" s="10">
        <f>'14-07'!$K105+('14-07'!$J105/90)</f>
        <v>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-20</v>
      </c>
      <c r="K106" s="9">
        <v>4</v>
      </c>
      <c r="L106" s="10">
        <f>'14-07'!$K106+('14-07'!$J106/90)</f>
        <v>3.7777777777777777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100</v>
      </c>
      <c r="K107" s="9">
        <v>5</v>
      </c>
      <c r="L107" s="10">
        <f>'14-07'!$K107+('14-07'!$J107/90)</f>
        <v>6.1111111111111107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-150</v>
      </c>
      <c r="K108" s="9">
        <v>10</v>
      </c>
      <c r="L108" s="10">
        <f>'14-07'!$K108+('14-07'!$J108/90)</f>
        <v>8.3333333333333339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-50</v>
      </c>
      <c r="K109" s="9">
        <v>1</v>
      </c>
      <c r="L109" s="10">
        <f>'14-07'!$K109+('14-07'!$J109/90)</f>
        <v>0.44444444444444442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220</v>
      </c>
      <c r="K110" s="9"/>
      <c r="L110" s="10">
        <f>'14-07'!$K110+('14-07'!$J110/90)</f>
        <v>2.4444444444444446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3</v>
      </c>
      <c r="L111" s="10">
        <f>'14-07'!$K111+('14-07'!$J111/90)</f>
        <v>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120</v>
      </c>
      <c r="K112" s="9"/>
      <c r="L112" s="10">
        <f>'14-07'!$K112+('14-07'!$J112/90)</f>
        <v>1.3333333333333333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1309</v>
      </c>
      <c r="J113" s="8"/>
      <c r="K113" s="9">
        <v>-113</v>
      </c>
      <c r="L113" s="10">
        <f>'14-07'!$K113+('14-07'!$J113/90)</f>
        <v>-113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-1000</v>
      </c>
      <c r="L114" s="10">
        <f>'14-07'!$K114+('14-07'!$J114/90)</f>
        <v>-1000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28</v>
      </c>
      <c r="I115" s="2" t="s">
        <v>99</v>
      </c>
      <c r="J115" s="8">
        <v>-300</v>
      </c>
      <c r="K115" s="9"/>
      <c r="L115" s="10">
        <f>'14-07'!$K115+('14-07'!$J115/90)</f>
        <v>-3.3333333333333335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550</v>
      </c>
      <c r="K116" s="9"/>
      <c r="L116" s="10">
        <f>'14-07'!$K116+('14-07'!$J116/90)</f>
        <v>6.1111111111111107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20</v>
      </c>
      <c r="L117" s="10">
        <f>'14-07'!$K117+('14-07'!$J117/90)</f>
        <v>20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210</v>
      </c>
      <c r="K118" s="9"/>
      <c r="L118" s="10">
        <f>'14-07'!$K118+('14-07'!$J118/90)</f>
        <v>2.3333333333333335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15</v>
      </c>
      <c r="L119" s="10">
        <f>'14-07'!$K119+('14-07'!$J119/90)</f>
        <v>15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120</v>
      </c>
      <c r="K120" s="9"/>
      <c r="L120" s="10">
        <f>'14-07'!$K120+('14-07'!$J120/90)</f>
        <v>1.3333333333333333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450</v>
      </c>
      <c r="K121" s="9"/>
      <c r="L121" s="10">
        <f>'14-07'!$K121+('14-07'!$J121/90)</f>
        <v>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95</v>
      </c>
      <c r="J122" s="8"/>
      <c r="K122" s="9">
        <f>90+50+20</f>
        <v>160</v>
      </c>
      <c r="L122" s="10">
        <f>'14-07'!$K122+('14-07'!$J122/90)</f>
        <v>160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95</v>
      </c>
      <c r="J123" s="8"/>
      <c r="K123" s="9">
        <v>-160</v>
      </c>
      <c r="L123" s="10">
        <f>'14-07'!$K123+('14-07'!$J123/90)</f>
        <v>-160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78</v>
      </c>
      <c r="J124" s="8"/>
      <c r="K124" s="9">
        <v>44</v>
      </c>
      <c r="L124" s="10">
        <f>'14-07'!$K124+('14-07'!$J124/90)</f>
        <v>44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900</v>
      </c>
      <c r="K125" s="9"/>
      <c r="L125" s="10">
        <f>'14-07'!$K125+('14-07'!$J125/90)</f>
        <v>10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1908</v>
      </c>
      <c r="J126" s="8">
        <v>-300</v>
      </c>
      <c r="K126" s="9"/>
      <c r="L126" s="10">
        <f>'14-07'!$K126+('14-07'!$J126/90)</f>
        <v>-3.3333333333333335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>
        <v>5</v>
      </c>
      <c r="L127" s="10">
        <f>'14-07'!$K127+('14-07'!$J127/90)</f>
        <v>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95</v>
      </c>
      <c r="J128" s="8"/>
      <c r="K128" s="9">
        <v>23</v>
      </c>
      <c r="L128" s="10">
        <f>'14-07'!$K128+('14-07'!$J128/90)</f>
        <v>23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40</v>
      </c>
      <c r="I129" s="2" t="s">
        <v>95</v>
      </c>
      <c r="J129" s="8"/>
      <c r="K129" s="9">
        <v>-23</v>
      </c>
      <c r="L129" s="10">
        <f>'14-07'!$K129+('14-07'!$J129/90)</f>
        <v>-23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80</v>
      </c>
      <c r="L130" s="10">
        <f>'14-07'!$K130+('14-07'!$J130/90)</f>
        <v>80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19</v>
      </c>
      <c r="L131" s="10">
        <f>'14-07'!$K131+('14-07'!$J131/90)</f>
        <v>19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-180</v>
      </c>
      <c r="K132" s="9">
        <v>70</v>
      </c>
      <c r="L132" s="10">
        <f>'14-07'!$K132+('14-07'!$J132/90)</f>
        <v>68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56</v>
      </c>
      <c r="J133" s="8">
        <v>-1000</v>
      </c>
      <c r="K133" s="9">
        <v>35</v>
      </c>
      <c r="L133" s="10">
        <f>'14-07'!$K133+('14-07'!$J133/90)</f>
        <v>23.888888888888889</v>
      </c>
      <c r="M133" s="3"/>
      <c r="N133" s="45" t="s">
        <v>118</v>
      </c>
      <c r="O133" s="9"/>
      <c r="P133" s="84">
        <v>955</v>
      </c>
      <c r="Q133" s="9"/>
      <c r="R133" s="9"/>
      <c r="S133" s="85">
        <v>2195</v>
      </c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95</v>
      </c>
      <c r="J134" s="8"/>
      <c r="K134" s="9">
        <v>-250</v>
      </c>
      <c r="L134" s="10">
        <f>'14-07'!$K134+('14-07'!$J134/90)</f>
        <v>-250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'14-07'!$K135+('14-07'!$J135/90)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/>
      <c r="L136" s="10">
        <f>'14-07'!$K136+('14-07'!$J136/90)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/>
      <c r="L137" s="10">
        <f>'14-07'!$K137+('14-07'!$J137/90)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'14-07'!$K138+('14-07'!$J138/90)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'14-07'!$K139+('14-07'!$J139/90)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'14-07'!$K140+('14-07'!$J140/90)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'14-07'!$K141+('14-07'!$J141/90)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663EE780-74C7-47C1-8050-F03673286E4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F0AA-B0DF-4AAE-A182-859442F5AF12}">
  <sheetPr codeName="Sheet92">
    <pageSetUpPr fitToPage="1"/>
  </sheetPr>
  <dimension ref="A1:Z141"/>
  <sheetViews>
    <sheetView rightToLeft="1" topLeftCell="A129" workbookViewId="0">
      <selection activeCell="A141" sqref="A14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-960</v>
      </c>
      <c r="K1" s="3">
        <f t="shared" si="0"/>
        <v>210</v>
      </c>
      <c r="L1" s="3">
        <f t="shared" si="0"/>
        <v>199.33333333333331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230</v>
      </c>
      <c r="K3" s="9"/>
      <c r="L3" s="10">
        <f t="shared" ref="L3:L18" si="1">K3+(J3/90)</f>
        <v>2.5555555555555554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20</v>
      </c>
      <c r="L4" s="10">
        <f t="shared" si="1"/>
        <v>20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-540</v>
      </c>
      <c r="K5" s="9">
        <v>20</v>
      </c>
      <c r="L5" s="10">
        <f t="shared" si="1"/>
        <v>14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456</v>
      </c>
      <c r="J6" s="8">
        <v>-50</v>
      </c>
      <c r="K6" s="9"/>
      <c r="L6" s="10">
        <f t="shared" si="1"/>
        <v>-0.55555555555555558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50</v>
      </c>
      <c r="K7" s="9"/>
      <c r="L7" s="10">
        <f t="shared" si="1"/>
        <v>0.55555555555555558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-130</v>
      </c>
      <c r="K8" s="9">
        <v>10</v>
      </c>
      <c r="L8" s="10">
        <f t="shared" si="1"/>
        <v>8.5555555555555554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-360</v>
      </c>
      <c r="K9" s="9">
        <v>40</v>
      </c>
      <c r="L9" s="10">
        <f t="shared" si="1"/>
        <v>36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95</v>
      </c>
      <c r="J10" s="8"/>
      <c r="K10" s="9">
        <v>-10</v>
      </c>
      <c r="L10" s="10">
        <f t="shared" si="1"/>
        <v>-10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161</v>
      </c>
      <c r="J11" s="8">
        <v>-200</v>
      </c>
      <c r="K11" s="9">
        <v>30</v>
      </c>
      <c r="L11" s="10">
        <f t="shared" si="1"/>
        <v>27.777777777777779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190</v>
      </c>
      <c r="J12" s="8"/>
      <c r="K12" s="9">
        <v>100</v>
      </c>
      <c r="L12" s="10">
        <f t="shared" si="1"/>
        <v>100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330</v>
      </c>
      <c r="K13" s="9"/>
      <c r="L13" s="10">
        <f t="shared" si="1"/>
        <v>3.6666666666666665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>
        <v>-290</v>
      </c>
      <c r="K14" s="9"/>
      <c r="L14" s="10">
        <f t="shared" si="1"/>
        <v>-3.2222222222222223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2225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SUM('15-07'!$J$22:$J$141)</f>
        <v>5210</v>
      </c>
      <c r="K20" s="3">
        <f>SUM('15-07'!$K$22:$K$141)</f>
        <v>-172</v>
      </c>
      <c r="L20" s="3">
        <f>SUM('15-07'!$L$22:$L$141)</f>
        <v>-114.11111111111086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1796</v>
      </c>
      <c r="I22" s="2"/>
      <c r="J22" s="8"/>
      <c r="K22" s="9">
        <v>1200</v>
      </c>
      <c r="L22" s="10">
        <f>'15-07'!$K22+('15-07'!$J22/90)</f>
        <v>1200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10</v>
      </c>
      <c r="F23" s="16">
        <f t="shared" si="3"/>
        <v>100</v>
      </c>
      <c r="G23" s="7"/>
      <c r="H23" s="7" t="s">
        <v>6</v>
      </c>
      <c r="I23" s="2"/>
      <c r="J23" s="8"/>
      <c r="K23" s="9">
        <v>800</v>
      </c>
      <c r="L23" s="10">
        <f>'15-07'!$K23+('15-07'!$J23/90)</f>
        <v>800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56</v>
      </c>
      <c r="C24" s="14">
        <f t="shared" si="2"/>
        <v>560</v>
      </c>
      <c r="D24" s="15">
        <v>20</v>
      </c>
      <c r="E24" s="1">
        <v>9</v>
      </c>
      <c r="F24" s="16">
        <f t="shared" si="3"/>
        <v>180</v>
      </c>
      <c r="G24" s="7"/>
      <c r="H24" s="7" t="s">
        <v>6</v>
      </c>
      <c r="I24" s="2"/>
      <c r="J24" s="8"/>
      <c r="K24" s="9">
        <v>20</v>
      </c>
      <c r="L24" s="10">
        <f>'15-07'!$K24+('15-07'!$J24/90)</f>
        <v>20</v>
      </c>
      <c r="M24" s="3"/>
      <c r="N24" s="13">
        <v>10</v>
      </c>
      <c r="O24" s="1">
        <v>63</v>
      </c>
      <c r="P24" s="14">
        <f t="shared" si="4"/>
        <v>630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1</v>
      </c>
      <c r="F25" s="16">
        <f t="shared" si="3"/>
        <v>50</v>
      </c>
      <c r="G25" s="7"/>
      <c r="H25" s="7" t="s">
        <v>40</v>
      </c>
      <c r="I25" s="2" t="s">
        <v>95</v>
      </c>
      <c r="J25" s="8"/>
      <c r="K25" s="9">
        <v>-2020</v>
      </c>
      <c r="L25" s="10">
        <f>'15-07'!$K25+('15-07'!$J25/90)</f>
        <v>-2020</v>
      </c>
      <c r="M25" s="3"/>
      <c r="N25" s="13">
        <v>20</v>
      </c>
      <c r="O25" s="1">
        <v>9</v>
      </c>
      <c r="P25" s="14">
        <f t="shared" si="4"/>
        <v>180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9</v>
      </c>
      <c r="F26" s="16">
        <f t="shared" si="3"/>
        <v>900</v>
      </c>
      <c r="G26" s="7"/>
      <c r="H26" s="7" t="s">
        <v>40</v>
      </c>
      <c r="I26" s="2" t="s">
        <v>1905</v>
      </c>
      <c r="J26" s="8"/>
      <c r="K26" s="9">
        <v>-15</v>
      </c>
      <c r="L26" s="10">
        <f>'15-07'!$K26+('15-07'!$J26/90)</f>
        <v>-15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f>10+117</f>
        <v>127</v>
      </c>
      <c r="S26" s="16">
        <f t="shared" si="5"/>
        <v>12700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1235</v>
      </c>
      <c r="G27" s="7"/>
      <c r="H27" s="7" t="s">
        <v>6</v>
      </c>
      <c r="I27" s="2"/>
      <c r="J27" s="8">
        <v>-450</v>
      </c>
      <c r="K27" s="9">
        <v>70</v>
      </c>
      <c r="L27" s="10">
        <f>'15-07'!$K27+('15-07'!$J27/90)</f>
        <v>65</v>
      </c>
      <c r="M27" s="3"/>
      <c r="N27" s="13">
        <v>100</v>
      </c>
      <c r="O27" s="1">
        <v>8</v>
      </c>
      <c r="P27" s="14">
        <f t="shared" si="4"/>
        <v>800</v>
      </c>
      <c r="Q27" s="12" t="s">
        <v>11</v>
      </c>
      <c r="R27" s="12"/>
      <c r="S27" s="17">
        <f>SUM(S22:S26)</f>
        <v>12705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915</v>
      </c>
      <c r="D28" s="1"/>
      <c r="E28" s="1"/>
      <c r="F28" s="1"/>
      <c r="G28" s="1"/>
      <c r="H28" s="7" t="s">
        <v>6</v>
      </c>
      <c r="I28" s="2"/>
      <c r="J28" s="8">
        <v>400</v>
      </c>
      <c r="K28" s="9"/>
      <c r="L28" s="10">
        <f>'15-07'!$K28+('15-07'!$J28/90)</f>
        <v>4.4444444444444446</v>
      </c>
      <c r="M28" s="3"/>
      <c r="N28" s="12" t="s">
        <v>11</v>
      </c>
      <c r="O28" s="12"/>
      <c r="P28" s="6">
        <f>SUM(P22:P27)</f>
        <v>1675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-2285</v>
      </c>
      <c r="G29" s="1"/>
      <c r="H29" s="7" t="s">
        <v>6</v>
      </c>
      <c r="I29" s="2"/>
      <c r="J29" s="8">
        <v>-180</v>
      </c>
      <c r="K29" s="9">
        <v>80</v>
      </c>
      <c r="L29" s="10">
        <f>'15-07'!$K29+('15-07'!$J29/90)</f>
        <v>78</v>
      </c>
      <c r="M29" s="3"/>
      <c r="N29" s="1"/>
      <c r="O29" s="1"/>
      <c r="P29" s="18"/>
      <c r="Q29" s="237" t="s">
        <v>21</v>
      </c>
      <c r="R29" s="238"/>
      <c r="S29" s="17">
        <f>SUM('15-07'!$J$22:$J$141)</f>
        <v>5210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-362</v>
      </c>
      <c r="D30" s="1"/>
      <c r="E30" s="1"/>
      <c r="F30" s="8"/>
      <c r="G30" s="1"/>
      <c r="H30" s="7" t="s">
        <v>6</v>
      </c>
      <c r="I30" s="2" t="s">
        <v>730</v>
      </c>
      <c r="J30" s="8">
        <v>-360</v>
      </c>
      <c r="K30" s="9">
        <v>10</v>
      </c>
      <c r="L30" s="10">
        <f>'15-07'!$K30+('15-07'!$J30/90)</f>
        <v>6</v>
      </c>
      <c r="M30" s="3"/>
      <c r="N30" s="237" t="s">
        <v>23</v>
      </c>
      <c r="O30" s="238"/>
      <c r="P30" s="6">
        <f>SUM('15-07'!$K$22:$K$141)</f>
        <v>-172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57</v>
      </c>
      <c r="J31" s="8">
        <v>940</v>
      </c>
      <c r="K31" s="9"/>
      <c r="L31" s="10">
        <f>'15-07'!$K31+('15-07'!$J31/90)</f>
        <v>10.444444444444445</v>
      </c>
      <c r="M31" s="3"/>
      <c r="N31" s="1"/>
      <c r="O31" s="1"/>
      <c r="P31" s="18"/>
      <c r="Q31" s="12" t="s">
        <v>25</v>
      </c>
      <c r="R31" s="12"/>
      <c r="S31" s="17">
        <f>S27-S29-F27</f>
        <v>6260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28</v>
      </c>
      <c r="I32" s="2" t="s">
        <v>99</v>
      </c>
      <c r="J32" s="8">
        <v>-940</v>
      </c>
      <c r="K32" s="9"/>
      <c r="L32" s="10">
        <f>'15-07'!$K32+('15-07'!$J32/90)</f>
        <v>-10.444444444444445</v>
      </c>
      <c r="M32" s="3"/>
      <c r="N32" s="12" t="s">
        <v>25</v>
      </c>
      <c r="O32" s="12"/>
      <c r="P32" s="6">
        <f>P28-P30-C28</f>
        <v>932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 t="s">
        <v>57</v>
      </c>
      <c r="J33" s="8">
        <v>300</v>
      </c>
      <c r="K33" s="9"/>
      <c r="L33" s="10">
        <f>'15-07'!$K33+('15-07'!$J33/90)</f>
        <v>3.3333333333333335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2" t="s">
        <v>99</v>
      </c>
      <c r="J34" s="8">
        <v>-300</v>
      </c>
      <c r="K34" s="9"/>
      <c r="L34" s="10">
        <f>'15-07'!$K34+('15-07'!$J34/90)</f>
        <v>-3.3333333333333335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110</v>
      </c>
      <c r="K35" s="9"/>
      <c r="L35" s="10">
        <f>'15-07'!$K35+('15-07'!$J35/90)</f>
        <v>1.2222222222222223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40" t="s">
        <v>64</v>
      </c>
      <c r="J36" s="8"/>
      <c r="K36" s="9">
        <v>250</v>
      </c>
      <c r="L36" s="10">
        <f>'15-07'!$K36+('15-07'!$J36/90)</f>
        <v>250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1365</v>
      </c>
      <c r="J37" s="8"/>
      <c r="K37" s="9">
        <v>250</v>
      </c>
      <c r="L37" s="10">
        <f>'15-07'!$K37+('15-07'!$J37/90)</f>
        <v>250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0" t="s">
        <v>95</v>
      </c>
      <c r="J38" s="8"/>
      <c r="K38" s="9">
        <v>-250</v>
      </c>
      <c r="L38" s="10">
        <f>'15-07'!$K38+('15-07'!$J38/90)</f>
        <v>-250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229</v>
      </c>
      <c r="J39" s="8">
        <v>-270</v>
      </c>
      <c r="K39" s="9"/>
      <c r="L39" s="10">
        <f>'15-07'!$K39+('15-07'!$J39/90)</f>
        <v>-3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40" t="s">
        <v>849</v>
      </c>
      <c r="J40" s="8">
        <v>10000</v>
      </c>
      <c r="K40" s="9"/>
      <c r="L40" s="10">
        <f>'15-07'!$K40+('15-07'!$J40/90)</f>
        <v>111.11111111111111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-600</v>
      </c>
      <c r="K41" s="9">
        <v>10</v>
      </c>
      <c r="L41" s="10">
        <f>'15-07'!$K41+('15-07'!$J41/90)</f>
        <v>3.333333333333333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130</v>
      </c>
      <c r="K42" s="9"/>
      <c r="L42" s="10">
        <f>'15-07'!$K42+('15-07'!$J42/90)</f>
        <v>1.4444444444444444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280</v>
      </c>
      <c r="K43" s="9"/>
      <c r="L43" s="10">
        <f>'15-07'!$K43+('15-07'!$J43/90)</f>
        <v>3.1111111111111112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170</v>
      </c>
      <c r="L44" s="10">
        <f>'15-07'!$K44+('15-07'!$J44/90)</f>
        <v>170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95</v>
      </c>
      <c r="J45" s="8"/>
      <c r="K45" s="9">
        <v>-170</v>
      </c>
      <c r="L45" s="10">
        <f>'15-07'!$K45+('15-07'!$J45/90)</f>
        <v>-170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1796</v>
      </c>
      <c r="I46" s="2"/>
      <c r="J46" s="8"/>
      <c r="K46" s="9">
        <v>100</v>
      </c>
      <c r="L46" s="10">
        <f>'15-07'!$K46+('15-07'!$J46/90)</f>
        <v>100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95</v>
      </c>
      <c r="J47" s="8"/>
      <c r="K47" s="9">
        <v>-100</v>
      </c>
      <c r="L47" s="10">
        <f>'15-07'!$K47+('15-07'!$J47/90)</f>
        <v>-100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25</v>
      </c>
      <c r="L48" s="10">
        <f>'15-07'!$K48+('15-07'!$J48/90)</f>
        <v>25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270</v>
      </c>
      <c r="K49" s="9"/>
      <c r="L49" s="10">
        <f>'15-07'!$K49+('15-07'!$J49/90)</f>
        <v>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-300</v>
      </c>
      <c r="K50" s="9">
        <v>10</v>
      </c>
      <c r="L50" s="10">
        <f>'15-07'!$K50+('15-07'!$J50/90)</f>
        <v>6.6666666666666661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52" t="s">
        <v>2233</v>
      </c>
      <c r="J51" s="8">
        <v>-35</v>
      </c>
      <c r="K51" s="9"/>
      <c r="L51" s="10">
        <f>'15-07'!$K51+('15-07'!$J51/90)</f>
        <v>-0.3888888888888889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-420</v>
      </c>
      <c r="K52" s="9">
        <v>10</v>
      </c>
      <c r="L52" s="10">
        <f>'15-07'!$K52+('15-07'!$J52/90)</f>
        <v>5.333333333333333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600</v>
      </c>
      <c r="K53" s="9">
        <v>10</v>
      </c>
      <c r="L53" s="10">
        <f>'15-07'!$K53+('15-07'!$J53/90)</f>
        <v>16.666666666666668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1796</v>
      </c>
      <c r="I54" s="40" t="s">
        <v>95</v>
      </c>
      <c r="J54" s="8"/>
      <c r="K54" s="9">
        <v>52</v>
      </c>
      <c r="L54" s="10">
        <f>'15-07'!$K54+('15-07'!$J54/90)</f>
        <v>52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95</v>
      </c>
      <c r="J55" s="8"/>
      <c r="K55" s="9">
        <v>-52</v>
      </c>
      <c r="L55" s="10">
        <f>'15-07'!$K55+('15-07'!$J55/90)</f>
        <v>-52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450</v>
      </c>
      <c r="K56" s="9"/>
      <c r="L56" s="10">
        <f>'15-07'!$K56+('15-07'!$J56/90)</f>
        <v>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847</v>
      </c>
      <c r="J57" s="8">
        <v>130</v>
      </c>
      <c r="K57" s="9"/>
      <c r="L57" s="10">
        <f>'15-07'!$K57+('15-07'!$J57/90)</f>
        <v>1.4444444444444444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-450</v>
      </c>
      <c r="K58" s="9">
        <v>10</v>
      </c>
      <c r="L58" s="10">
        <f>'15-07'!$K58+('15-07'!$J58/90)</f>
        <v>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2234</v>
      </c>
      <c r="J59" s="8"/>
      <c r="K59" s="9">
        <v>30</v>
      </c>
      <c r="L59" s="10">
        <f>'15-07'!$K59+('15-07'!$J59/90)</f>
        <v>30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-450</v>
      </c>
      <c r="K60" s="9">
        <v>10</v>
      </c>
      <c r="L60" s="10">
        <f>'15-07'!$K60+('15-07'!$J60/90)</f>
        <v>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95</v>
      </c>
      <c r="J61" s="8"/>
      <c r="K61" s="9">
        <v>10</v>
      </c>
      <c r="L61" s="10">
        <f>'15-07'!$K61+('15-07'!$J61/90)</f>
        <v>10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95</v>
      </c>
      <c r="J62" s="8"/>
      <c r="K62" s="9">
        <v>-10</v>
      </c>
      <c r="L62" s="10">
        <f>'15-07'!$K62+('15-07'!$J62/90)</f>
        <v>-10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1051</v>
      </c>
      <c r="J63" s="8"/>
      <c r="K63" s="9">
        <v>-450</v>
      </c>
      <c r="L63" s="10">
        <f>'15-07'!$K63+('15-07'!$J63/90)</f>
        <v>-450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45</v>
      </c>
      <c r="K64" s="9">
        <v>10</v>
      </c>
      <c r="L64" s="10">
        <f>'15-07'!$K64+('15-07'!$J64/90)</f>
        <v>10.5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450</v>
      </c>
      <c r="K65" s="36"/>
      <c r="L65" s="37">
        <f>'15-07'!$K65+('15-07'!$J65/90)</f>
        <v>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/>
      <c r="J66" s="38">
        <v>-900</v>
      </c>
      <c r="K66" s="39"/>
      <c r="L66" s="37">
        <f>'15-07'!$K66+('15-07'!$J66/90)</f>
        <v>-10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915</v>
      </c>
      <c r="J67" s="35"/>
      <c r="K67" s="36">
        <v>30</v>
      </c>
      <c r="L67" s="37">
        <f>'15-07'!$K67+('15-07'!$J67/90)</f>
        <v>30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-30</v>
      </c>
      <c r="L68" s="37">
        <f>'15-07'!$K68+('15-07'!$J68/90)</f>
        <v>-30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</v>
      </c>
      <c r="J69" s="35"/>
      <c r="K69" s="36">
        <v>11</v>
      </c>
      <c r="L69" s="37">
        <f>'15-07'!$K69+('15-07'!$J69/90)</f>
        <v>11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95</v>
      </c>
      <c r="J70" s="35"/>
      <c r="K70" s="36">
        <v>-11</v>
      </c>
      <c r="L70" s="37">
        <f>'15-07'!$K70+('15-07'!$J70/90)</f>
        <v>-11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190</v>
      </c>
      <c r="J71" s="8"/>
      <c r="K71" s="9">
        <v>150</v>
      </c>
      <c r="L71" s="10">
        <f>'15-07'!$K71+('15-07'!$J71/90)</f>
        <v>150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95</v>
      </c>
      <c r="J72" s="8"/>
      <c r="K72" s="9">
        <v>-150</v>
      </c>
      <c r="L72" s="10">
        <f>'15-07'!$K72+('15-07'!$J72/90)</f>
        <v>-150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-150</v>
      </c>
      <c r="K73" s="9">
        <v>5</v>
      </c>
      <c r="L73" s="10">
        <f>'15-07'!$K73+('15-07'!$J73/90)</f>
        <v>3.333333333333333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50</v>
      </c>
      <c r="K74" s="9">
        <v>18</v>
      </c>
      <c r="L74" s="10">
        <f>'15-07'!$K74+('15-07'!$J74/90)</f>
        <v>18.555555555555557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200</v>
      </c>
      <c r="K75" s="9">
        <v>10</v>
      </c>
      <c r="L75" s="10">
        <f>'15-07'!$K75+('15-07'!$J75/90)</f>
        <v>12.222222222222221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90</v>
      </c>
      <c r="K76" s="9"/>
      <c r="L76" s="10">
        <f>'15-07'!$K76+('15-07'!$J76/90)</f>
        <v>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100</v>
      </c>
      <c r="K77" s="9"/>
      <c r="L77" s="10">
        <f>'15-07'!$K77+('15-07'!$J77/90)</f>
        <v>1.1111111111111112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95</v>
      </c>
      <c r="J78" s="8"/>
      <c r="K78" s="9">
        <v>60</v>
      </c>
      <c r="L78" s="10">
        <f>'15-07'!$K78+('15-07'!$J78/90)</f>
        <v>60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95</v>
      </c>
      <c r="J79" s="8"/>
      <c r="K79" s="9">
        <v>-60</v>
      </c>
      <c r="L79" s="10">
        <f>'15-07'!$K79+('15-07'!$J79/90)</f>
        <v>-60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120</v>
      </c>
      <c r="K80" s="9"/>
      <c r="L80" s="10">
        <f>'15-07'!$K80+('15-07'!$J80/90)</f>
        <v>1.3333333333333333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2235</v>
      </c>
      <c r="J81" s="8">
        <v>600</v>
      </c>
      <c r="K81" s="9"/>
      <c r="L81" s="10">
        <f>'15-07'!$K81+('15-07'!$J81/90)</f>
        <v>6.666666666666667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200</v>
      </c>
      <c r="K82" s="9"/>
      <c r="L82" s="10">
        <f>'15-07'!$K82+('15-07'!$J82/90)</f>
        <v>2.2222222222222223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180</v>
      </c>
      <c r="K83" s="9"/>
      <c r="L83" s="10">
        <f>'15-07'!$K83+('15-07'!$J83/90)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18</v>
      </c>
      <c r="L84" s="10">
        <f>'15-07'!$K84+('15-07'!$J84/90)</f>
        <v>18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43" t="s">
        <v>40</v>
      </c>
      <c r="I85" s="40" t="s">
        <v>2236</v>
      </c>
      <c r="J85" s="8"/>
      <c r="K85" s="9">
        <v>160</v>
      </c>
      <c r="L85" s="10">
        <f>'15-07'!$K85+('15-07'!$J85/90)</f>
        <v>160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90</v>
      </c>
      <c r="K86" s="9"/>
      <c r="L86" s="10">
        <f>'15-07'!$K86+('15-07'!$J86/90)</f>
        <v>1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>
        <v>17</v>
      </c>
      <c r="L87" s="10">
        <f>'15-07'!$K87+('15-07'!$J87/90)</f>
        <v>18.111111111111111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300</v>
      </c>
      <c r="K88" s="9"/>
      <c r="L88" s="10">
        <f>'15-07'!$K88+('15-07'!$J88/90)</f>
        <v>3.3333333333333335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10</v>
      </c>
      <c r="L89" s="10">
        <f>'15-07'!$K89+('15-07'!$J89/90)</f>
        <v>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250</v>
      </c>
      <c r="K90" s="9"/>
      <c r="L90" s="10">
        <f>'15-07'!$K90+('15-07'!$J90/90)</f>
        <v>2.7777777777777777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160</v>
      </c>
      <c r="K91" s="9"/>
      <c r="L91" s="10">
        <f>'15-07'!$K91+('15-07'!$J91/90)</f>
        <v>1.7777777777777777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90</v>
      </c>
      <c r="K92" s="9">
        <v>10</v>
      </c>
      <c r="L92" s="10">
        <f>'15-07'!$K92+('15-07'!$J92/90)</f>
        <v>11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641</v>
      </c>
      <c r="J93" s="8">
        <v>100</v>
      </c>
      <c r="K93" s="9"/>
      <c r="L93" s="10">
        <f>'15-07'!$K93+('15-07'!$J93/90)</f>
        <v>1.1111111111111112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7</v>
      </c>
      <c r="L94" s="10">
        <f>'15-07'!$K94+('15-07'!$J94/90)</f>
        <v>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267</v>
      </c>
      <c r="J95" s="8"/>
      <c r="K95" s="9">
        <v>200</v>
      </c>
      <c r="L95" s="10">
        <f>'15-07'!$K95+('15-07'!$J95/90)</f>
        <v>200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300</v>
      </c>
      <c r="K96" s="9"/>
      <c r="L96" s="10">
        <f>'15-07'!$K96+('15-07'!$J96/90)</f>
        <v>3.3333333333333335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115</v>
      </c>
      <c r="K97" s="9"/>
      <c r="L97" s="10">
        <f>'15-07'!$K97+('15-07'!$J97/90)</f>
        <v>1.2777777777777777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2237</v>
      </c>
      <c r="J98" s="8"/>
      <c r="K98" s="9">
        <v>90</v>
      </c>
      <c r="L98" s="10">
        <f>'15-07'!$K98+('15-07'!$J98/90)</f>
        <v>90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-560</v>
      </c>
      <c r="K99" s="9">
        <v>30</v>
      </c>
      <c r="L99" s="10">
        <f>'15-07'!$K99+('15-07'!$J99/90)</f>
        <v>23.777777777777779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50</v>
      </c>
      <c r="K100" s="9"/>
      <c r="L100" s="10">
        <f>'15-07'!$K100+('15-07'!$J100/90)</f>
        <v>0.55555555555555558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400</v>
      </c>
      <c r="K101" s="9"/>
      <c r="L101" s="10">
        <f>'15-07'!$K101+('15-07'!$J101/90)</f>
        <v>4.4444444444444446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-270</v>
      </c>
      <c r="K102" s="9">
        <v>5</v>
      </c>
      <c r="L102" s="10">
        <f>'15-07'!$K102+('15-07'!$J102/90)</f>
        <v>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50</v>
      </c>
      <c r="K103" s="9"/>
      <c r="L103" s="10">
        <f>'15-07'!$K103+('15-07'!$J103/90)</f>
        <v>0.55555555555555558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40" t="s">
        <v>57</v>
      </c>
      <c r="J104" s="8">
        <v>1000</v>
      </c>
      <c r="K104" s="9"/>
      <c r="L104" s="10">
        <f>'15-07'!$K104+('15-07'!$J104/90)</f>
        <v>11.111111111111111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40" t="s">
        <v>43</v>
      </c>
      <c r="J105" s="8">
        <v>-1000</v>
      </c>
      <c r="K105" s="9"/>
      <c r="L105" s="10">
        <f>'15-07'!$K105+('15-07'!$J105/90)</f>
        <v>-11.111111111111111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40" t="s">
        <v>2238</v>
      </c>
      <c r="J106" s="8"/>
      <c r="K106" s="9">
        <v>-50</v>
      </c>
      <c r="L106" s="10">
        <f>'15-07'!$K106+('15-07'!$J106/90)</f>
        <v>-50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35</v>
      </c>
      <c r="L107" s="10">
        <f>'15-07'!$K107+('15-07'!$J107/90)</f>
        <v>35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120</v>
      </c>
      <c r="L108" s="10">
        <f>'15-07'!$K108+('15-07'!$J108/90)</f>
        <v>120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300</v>
      </c>
      <c r="K109" s="9"/>
      <c r="L109" s="10">
        <f>'15-07'!$K109+('15-07'!$J109/90)</f>
        <v>3.3333333333333335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50</v>
      </c>
      <c r="K110" s="9"/>
      <c r="L110" s="10">
        <f>'15-07'!$K110+('15-07'!$J110/90)</f>
        <v>0.55555555555555558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-270</v>
      </c>
      <c r="K111" s="9">
        <v>20</v>
      </c>
      <c r="L111" s="10">
        <f>'15-07'!$K111+('15-07'!$J111/90)</f>
        <v>17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630</v>
      </c>
      <c r="K112" s="9"/>
      <c r="L112" s="10">
        <f>'15-07'!$K112+('15-07'!$J112/90)</f>
        <v>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-250</v>
      </c>
      <c r="K113" s="9">
        <v>10</v>
      </c>
      <c r="L113" s="10">
        <f>'15-07'!$K113+('15-07'!$J113/90)</f>
        <v>7.2222222222222223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56</v>
      </c>
      <c r="J114" s="8">
        <v>-5</v>
      </c>
      <c r="K114" s="9">
        <v>-25</v>
      </c>
      <c r="L114" s="10">
        <f>'15-07'!$K114+('15-07'!$J114/90)</f>
        <v>-25.055555555555557</v>
      </c>
      <c r="M114" s="3"/>
      <c r="N114" s="45" t="s">
        <v>118</v>
      </c>
      <c r="O114" s="9"/>
      <c r="P114" s="84">
        <v>1675</v>
      </c>
      <c r="Q114" s="9"/>
      <c r="R114" s="9"/>
      <c r="S114" s="85">
        <v>12705</v>
      </c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'15-07'!$K115+('15-07'!$J115/90)</f>
        <v>1.1111111111111112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40" t="s">
        <v>2239</v>
      </c>
      <c r="J116" s="8"/>
      <c r="K116" s="9">
        <v>-160</v>
      </c>
      <c r="L116" s="10">
        <f>'15-07'!$K116+('15-07'!$J116/90)</f>
        <v>-160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28</v>
      </c>
      <c r="I117" s="40" t="s">
        <v>335</v>
      </c>
      <c r="J117" s="8">
        <v>-50</v>
      </c>
      <c r="K117" s="9"/>
      <c r="L117" s="10">
        <f>'15-07'!$K117+('15-07'!$J117/90)</f>
        <v>-0.55555555555555558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90</v>
      </c>
      <c r="K118" s="9"/>
      <c r="L118" s="10">
        <f>'15-07'!$K118+('15-07'!$J118/90)</f>
        <v>1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270</v>
      </c>
      <c r="K119" s="9"/>
      <c r="L119" s="10">
        <f>'15-07'!$K119+('15-07'!$J119/90)</f>
        <v>3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-150</v>
      </c>
      <c r="K120" s="9">
        <v>5</v>
      </c>
      <c r="L120" s="10">
        <f>'15-07'!$K120+('15-07'!$J120/90)</f>
        <v>3.333333333333333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-180</v>
      </c>
      <c r="K121" s="9">
        <v>190</v>
      </c>
      <c r="L121" s="10">
        <f>'15-07'!$K121+('15-07'!$J121/90)</f>
        <v>188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2240</v>
      </c>
      <c r="J122" s="8">
        <v>200</v>
      </c>
      <c r="K122" s="9"/>
      <c r="L122" s="10">
        <f>'15-07'!$K122+('15-07'!$J122/90)</f>
        <v>2.2222222222222223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40" t="s">
        <v>437</v>
      </c>
      <c r="J123" s="8">
        <v>-300</v>
      </c>
      <c r="K123" s="9"/>
      <c r="L123" s="10">
        <f>'15-07'!$K123+('15-07'!$J123/90)</f>
        <v>-3.3333333333333335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1751</v>
      </c>
      <c r="J124" s="8">
        <v>-380</v>
      </c>
      <c r="K124" s="9">
        <v>5</v>
      </c>
      <c r="L124" s="10">
        <f>'15-07'!$K124+('15-07'!$J124/90)</f>
        <v>0.77777777777777768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300</v>
      </c>
      <c r="K125" s="9"/>
      <c r="L125" s="10">
        <f>'15-07'!$K125+('15-07'!$J125/90)</f>
        <v>3.3333333333333335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70</v>
      </c>
      <c r="K126" s="9"/>
      <c r="L126" s="10">
        <f>'15-07'!$K126+('15-07'!$J126/90)</f>
        <v>0.77777777777777779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340</v>
      </c>
      <c r="K127" s="9"/>
      <c r="L127" s="10">
        <f>'15-07'!$K127+('15-07'!$J127/90)</f>
        <v>3.7777777777777777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-135</v>
      </c>
      <c r="K128" s="9">
        <v>10</v>
      </c>
      <c r="L128" s="10">
        <f>'15-07'!$K128+('15-07'!$J128/90)</f>
        <v>8.5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180</v>
      </c>
      <c r="K129" s="9"/>
      <c r="L129" s="10">
        <f>'15-07'!$K129+('15-07'!$J129/90)</f>
        <v>2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2241</v>
      </c>
      <c r="J130" s="8"/>
      <c r="K130" s="9">
        <v>24</v>
      </c>
      <c r="L130" s="10">
        <f>'15-07'!$K130+('15-07'!$J130/90)</f>
        <v>24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513</v>
      </c>
      <c r="J131" s="8"/>
      <c r="K131" s="9">
        <v>24</v>
      </c>
      <c r="L131" s="10">
        <f>'15-07'!$K131+('15-07'!$J131/90)</f>
        <v>24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33</v>
      </c>
      <c r="J132" s="8">
        <v>100</v>
      </c>
      <c r="K132" s="9"/>
      <c r="L132" s="10">
        <f>'15-07'!$K132+('15-07'!$J132/90)</f>
        <v>1.1111111111111112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754</v>
      </c>
      <c r="J133" s="8"/>
      <c r="K133" s="9">
        <v>190</v>
      </c>
      <c r="L133" s="10">
        <f>'15-07'!$K133+('15-07'!$J133/90)</f>
        <v>190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115</v>
      </c>
      <c r="K134" s="9"/>
      <c r="L134" s="10">
        <f>'15-07'!$K134+('15-07'!$J134/90)</f>
        <v>1.2777777777777777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/>
      <c r="J135" s="8">
        <v>170</v>
      </c>
      <c r="K135" s="9"/>
      <c r="L135" s="10">
        <f>'15-07'!$K135+('15-07'!$J135/90)</f>
        <v>1.8888888888888888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28</v>
      </c>
      <c r="I136" s="40" t="s">
        <v>43</v>
      </c>
      <c r="J136" s="8"/>
      <c r="K136" s="9">
        <v>-20</v>
      </c>
      <c r="L136" s="10">
        <f>'15-07'!$K136+('15-07'!$J136/90)</f>
        <v>-20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40" t="s">
        <v>95</v>
      </c>
      <c r="J137" s="8">
        <v>-7000</v>
      </c>
      <c r="K137" s="9">
        <v>-1200</v>
      </c>
      <c r="L137" s="10">
        <f>'15-07'!$K137+('15-07'!$J137/90)</f>
        <v>-1277.7777777777778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/>
      <c r="L138" s="10">
        <f>'15-07'!$K138+('15-07'!$J138/90)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'15-07'!$K139+('15-07'!$J139/90)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'15-07'!$K140+('15-07'!$J140/90)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'15-07'!$K141+('15-07'!$J141/90)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6044CA53-3342-4EB2-95F5-8FEBB8F087B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6CC4-E88A-4248-82FE-52FE6F038635}">
  <sheetPr codeName="Sheet93">
    <pageSetUpPr fitToPage="1"/>
  </sheetPr>
  <dimension ref="A1:Z133"/>
  <sheetViews>
    <sheetView rightToLeft="1" topLeftCell="A115" workbookViewId="0">
      <selection activeCell="I132" sqref="I13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-1455</v>
      </c>
      <c r="K1" s="3">
        <f t="shared" si="0"/>
        <v>645</v>
      </c>
      <c r="L1" s="3">
        <f t="shared" si="0"/>
        <v>628.83333333333337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500</v>
      </c>
      <c r="K3" s="9"/>
      <c r="L3" s="10">
        <f t="shared" ref="L3:L18" si="1">K3+(J3/90)</f>
        <v>5.5555555555555554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-450</v>
      </c>
      <c r="K4" s="9">
        <v>20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40</v>
      </c>
      <c r="K5" s="9"/>
      <c r="L5" s="10">
        <f t="shared" si="1"/>
        <v>0.44444444444444442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847</v>
      </c>
      <c r="J6" s="8">
        <v>-630</v>
      </c>
      <c r="K6" s="9">
        <v>200</v>
      </c>
      <c r="L6" s="10">
        <f t="shared" si="1"/>
        <v>193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244</v>
      </c>
      <c r="J7" s="8">
        <v>-600</v>
      </c>
      <c r="K7" s="9">
        <v>10</v>
      </c>
      <c r="L7" s="10">
        <f t="shared" si="1"/>
        <v>3.333333333333333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30</v>
      </c>
      <c r="L8" s="10">
        <f t="shared" si="1"/>
        <v>30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200</v>
      </c>
      <c r="K9" s="9"/>
      <c r="L9" s="10">
        <f t="shared" si="1"/>
        <v>2.2222222222222223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4</v>
      </c>
      <c r="L10" s="10">
        <f t="shared" si="1"/>
        <v>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26</v>
      </c>
      <c r="L11" s="10">
        <f t="shared" si="1"/>
        <v>26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40</v>
      </c>
      <c r="I12" s="11" t="s">
        <v>2090</v>
      </c>
      <c r="J12" s="8">
        <v>-100</v>
      </c>
      <c r="K12" s="9"/>
      <c r="L12" s="10">
        <f t="shared" si="1"/>
        <v>-1.1111111111111112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946</v>
      </c>
      <c r="J13" s="8"/>
      <c r="K13" s="9">
        <v>30</v>
      </c>
      <c r="L13" s="10">
        <f t="shared" si="1"/>
        <v>30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62</v>
      </c>
      <c r="J14" s="8">
        <v>-450</v>
      </c>
      <c r="K14" s="9">
        <v>120</v>
      </c>
      <c r="L14" s="10">
        <f t="shared" si="1"/>
        <v>115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418</v>
      </c>
      <c r="J15" s="8">
        <v>135</v>
      </c>
      <c r="K15" s="9"/>
      <c r="L15" s="10">
        <f t="shared" si="1"/>
        <v>1.5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>
        <v>-100</v>
      </c>
      <c r="K16" s="9">
        <v>5</v>
      </c>
      <c r="L16" s="10">
        <f t="shared" si="1"/>
        <v>3.8888888888888888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2092</v>
      </c>
      <c r="J17" s="8"/>
      <c r="K17" s="9">
        <v>200</v>
      </c>
      <c r="L17" s="10">
        <f t="shared" si="1"/>
        <v>200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2232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SUM('16-07'!$J$22:$J$133)</f>
        <v>590</v>
      </c>
      <c r="K20" s="3">
        <f>SUM('16-07'!$K$22:$K$133)</f>
        <v>2824</v>
      </c>
      <c r="L20" s="3">
        <f>SUM('16-07'!$L$22:$L$133)</f>
        <v>2830.5555555555561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1796</v>
      </c>
      <c r="I22" s="2" t="s">
        <v>64</v>
      </c>
      <c r="J22" s="8"/>
      <c r="K22" s="9">
        <v>400</v>
      </c>
      <c r="L22" s="10">
        <f>'16-07'!$K22+('16-07'!$J22/90)</f>
        <v>400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82</v>
      </c>
      <c r="F23" s="16">
        <f t="shared" si="3"/>
        <v>820</v>
      </c>
      <c r="G23" s="7"/>
      <c r="H23" s="7" t="s">
        <v>6</v>
      </c>
      <c r="I23" s="40" t="s">
        <v>1144</v>
      </c>
      <c r="J23" s="8">
        <v>-300</v>
      </c>
      <c r="K23" s="9">
        <v>80</v>
      </c>
      <c r="L23" s="10">
        <f>'16-07'!$K23+('16-07'!$J23/90)</f>
        <v>76.666666666666671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71</v>
      </c>
      <c r="S23" s="16">
        <f t="shared" si="5"/>
        <v>710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56</v>
      </c>
      <c r="C24" s="14">
        <f t="shared" si="2"/>
        <v>560</v>
      </c>
      <c r="D24" s="15">
        <v>20</v>
      </c>
      <c r="E24" s="1">
        <v>7</v>
      </c>
      <c r="F24" s="16">
        <f t="shared" si="3"/>
        <v>140</v>
      </c>
      <c r="G24" s="7"/>
      <c r="H24" s="7" t="s">
        <v>6</v>
      </c>
      <c r="I24" s="40" t="s">
        <v>46</v>
      </c>
      <c r="J24" s="8"/>
      <c r="K24" s="9">
        <v>20</v>
      </c>
      <c r="L24" s="10">
        <f>'16-07'!$K24+('16-07'!$J24/90)</f>
        <v>20</v>
      </c>
      <c r="M24" s="3"/>
      <c r="N24" s="13">
        <v>10</v>
      </c>
      <c r="O24" s="1">
        <v>62</v>
      </c>
      <c r="P24" s="14">
        <f t="shared" si="4"/>
        <v>620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232</v>
      </c>
      <c r="J25" s="8">
        <v>900</v>
      </c>
      <c r="K25" s="9">
        <v>20</v>
      </c>
      <c r="L25" s="10">
        <f>'16-07'!$K25+('16-07'!$J25/90)</f>
        <v>30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40</v>
      </c>
      <c r="F26" s="16">
        <f t="shared" si="3"/>
        <v>4000</v>
      </c>
      <c r="G26" s="7"/>
      <c r="H26" s="7" t="s">
        <v>6</v>
      </c>
      <c r="I26" s="2"/>
      <c r="J26" s="8">
        <v>135</v>
      </c>
      <c r="K26" s="9"/>
      <c r="L26" s="10">
        <f>'16-07'!$K26+('16-07'!$J26/90)</f>
        <v>1.5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>
        <v>36</v>
      </c>
      <c r="S26" s="16">
        <f t="shared" si="5"/>
        <v>3600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7</v>
      </c>
      <c r="C27" s="14">
        <f t="shared" si="2"/>
        <v>700</v>
      </c>
      <c r="D27" s="12" t="s">
        <v>11</v>
      </c>
      <c r="E27" s="12"/>
      <c r="F27" s="17">
        <f>SUM(F22:F26)</f>
        <v>4990</v>
      </c>
      <c r="G27" s="7"/>
      <c r="H27" s="7" t="s">
        <v>28</v>
      </c>
      <c r="I27" s="40" t="s">
        <v>2243</v>
      </c>
      <c r="J27" s="8">
        <v>-50</v>
      </c>
      <c r="K27" s="9"/>
      <c r="L27" s="10">
        <f>'16-07'!$K27+('16-07'!$J27/90)</f>
        <v>-0.55555555555555558</v>
      </c>
      <c r="M27" s="3"/>
      <c r="N27" s="13">
        <v>100</v>
      </c>
      <c r="O27" s="1">
        <v>29</v>
      </c>
      <c r="P27" s="14">
        <f t="shared" si="4"/>
        <v>2900</v>
      </c>
      <c r="Q27" s="12" t="s">
        <v>11</v>
      </c>
      <c r="R27" s="12"/>
      <c r="S27" s="17">
        <f>SUM(S22:S26)</f>
        <v>4380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1388</v>
      </c>
      <c r="D28" s="1"/>
      <c r="E28" s="1"/>
      <c r="F28" s="1"/>
      <c r="G28" s="1"/>
      <c r="H28" s="7" t="s">
        <v>1796</v>
      </c>
      <c r="I28" s="40" t="s">
        <v>2244</v>
      </c>
      <c r="J28" s="8"/>
      <c r="K28" s="9">
        <v>344</v>
      </c>
      <c r="L28" s="10">
        <f>'16-07'!$K28+('16-07'!$J28/90)</f>
        <v>344</v>
      </c>
      <c r="M28" s="3"/>
      <c r="N28" s="12" t="s">
        <v>11</v>
      </c>
      <c r="O28" s="12"/>
      <c r="P28" s="6">
        <f>SUM(P22:P27)</f>
        <v>4095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3755</v>
      </c>
      <c r="G29" s="1"/>
      <c r="H29" s="7" t="s">
        <v>6</v>
      </c>
      <c r="I29" s="40" t="s">
        <v>2245</v>
      </c>
      <c r="J29" s="8">
        <v>300</v>
      </c>
      <c r="K29" s="9"/>
      <c r="L29" s="10">
        <f>'16-07'!$K29+('16-07'!$J29/90)</f>
        <v>3.3333333333333335</v>
      </c>
      <c r="M29" s="3"/>
      <c r="N29" s="1"/>
      <c r="O29" s="1"/>
      <c r="P29" s="18"/>
      <c r="Q29" s="237" t="s">
        <v>21</v>
      </c>
      <c r="R29" s="238"/>
      <c r="S29" s="17">
        <f>SUM('16-07'!$J$22:$J$133)</f>
        <v>590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473</v>
      </c>
      <c r="D30" s="1"/>
      <c r="E30" s="1"/>
      <c r="F30" s="8"/>
      <c r="G30" s="1"/>
      <c r="H30" s="7" t="s">
        <v>6</v>
      </c>
      <c r="I30" s="40"/>
      <c r="J30" s="8">
        <v>1750</v>
      </c>
      <c r="K30" s="9"/>
      <c r="L30" s="10">
        <f>'16-07'!$K30+('16-07'!$J30/90)</f>
        <v>19.444444444444443</v>
      </c>
      <c r="M30" s="3"/>
      <c r="N30" s="237" t="s">
        <v>23</v>
      </c>
      <c r="O30" s="238"/>
      <c r="P30" s="6">
        <f>SUM('16-07'!$K$22:$K$133)</f>
        <v>2824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/>
      <c r="L31" s="10">
        <f>'16-07'!$K31+('16-07'!$J31/90)</f>
        <v>1.1111111111111112</v>
      </c>
      <c r="M31" s="3"/>
      <c r="N31" s="1"/>
      <c r="O31" s="1"/>
      <c r="P31" s="18"/>
      <c r="Q31" s="12" t="s">
        <v>25</v>
      </c>
      <c r="R31" s="12"/>
      <c r="S31" s="17">
        <f>S27-S29-F27</f>
        <v>-1200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120</v>
      </c>
      <c r="K32" s="9"/>
      <c r="L32" s="10">
        <f>'16-07'!$K32+('16-07'!$J32/90)</f>
        <v>1.3333333333333333</v>
      </c>
      <c r="M32" s="3"/>
      <c r="N32" s="12" t="s">
        <v>25</v>
      </c>
      <c r="O32" s="12"/>
      <c r="P32" s="6">
        <f>P28-P30-C28</f>
        <v>-117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-200</v>
      </c>
      <c r="K33" s="9">
        <v>5</v>
      </c>
      <c r="L33" s="10">
        <f>'16-07'!$K33+('16-07'!$J33/90)</f>
        <v>2.7777777777777777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161</v>
      </c>
      <c r="J34" s="8"/>
      <c r="K34" s="9">
        <v>18</v>
      </c>
      <c r="L34" s="10">
        <f>'16-07'!$K34+('16-07'!$J34/90)</f>
        <v>18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-720</v>
      </c>
      <c r="K35" s="9">
        <v>100</v>
      </c>
      <c r="L35" s="10">
        <f>'16-07'!$K35+('16-07'!$J35/90)</f>
        <v>92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20</v>
      </c>
      <c r="L36" s="10">
        <f>'16-07'!$K36+('16-07'!$J36/90)</f>
        <v>20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743</v>
      </c>
      <c r="J37" s="8">
        <v>350</v>
      </c>
      <c r="K37" s="9"/>
      <c r="L37" s="10">
        <f>'16-07'!$K37+('16-07'!$J37/90)</f>
        <v>3.8888888888888888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0" t="s">
        <v>437</v>
      </c>
      <c r="J38" s="8">
        <v>-300</v>
      </c>
      <c r="K38" s="9"/>
      <c r="L38" s="10">
        <f>'16-07'!$K38+('16-07'!$J38/90)</f>
        <v>-3.3333333333333335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81</v>
      </c>
      <c r="J39" s="8"/>
      <c r="K39" s="9">
        <v>2</v>
      </c>
      <c r="L39" s="10">
        <f>'16-07'!$K39+('16-07'!$J39/90)</f>
        <v>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78</v>
      </c>
      <c r="J40" s="8">
        <v>100</v>
      </c>
      <c r="K40" s="9">
        <v>30</v>
      </c>
      <c r="L40" s="10">
        <f>'16-07'!$K40+('16-07'!$J40/90)</f>
        <v>31.111111111111111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95</v>
      </c>
      <c r="J41" s="8"/>
      <c r="K41" s="9">
        <v>36</v>
      </c>
      <c r="L41" s="10">
        <f>'16-07'!$K41+('16-07'!$J41/90)</f>
        <v>36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43" t="s">
        <v>40</v>
      </c>
      <c r="I42" s="40" t="s">
        <v>95</v>
      </c>
      <c r="J42" s="8"/>
      <c r="K42" s="9">
        <v>-36</v>
      </c>
      <c r="L42" s="10">
        <f>'16-07'!$K42+('16-07'!$J42/90)</f>
        <v>-36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95</v>
      </c>
      <c r="J43" s="8"/>
      <c r="K43" s="9">
        <v>11.5</v>
      </c>
      <c r="L43" s="10">
        <f>'16-07'!$K43+('16-07'!$J43/90)</f>
        <v>11.5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95</v>
      </c>
      <c r="J44" s="8"/>
      <c r="K44" s="9">
        <v>-11.5</v>
      </c>
      <c r="L44" s="10">
        <f>'16-07'!$K44+('16-07'!$J44/90)</f>
        <v>-11.5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43" t="s">
        <v>40</v>
      </c>
      <c r="I45" s="40" t="s">
        <v>57</v>
      </c>
      <c r="J45" s="8">
        <v>2000</v>
      </c>
      <c r="K45" s="9"/>
      <c r="L45" s="10">
        <f>'16-07'!$K45+('16-07'!$J45/90)</f>
        <v>22.222222222222221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28</v>
      </c>
      <c r="I46" s="40" t="s">
        <v>648</v>
      </c>
      <c r="J46" s="8">
        <v>-2000</v>
      </c>
      <c r="K46" s="9"/>
      <c r="L46" s="10">
        <f>'16-07'!$K46+('16-07'!$J46/90)</f>
        <v>-22.222222222222221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-50</v>
      </c>
      <c r="K47" s="9">
        <v>10</v>
      </c>
      <c r="L47" s="10">
        <f>'16-07'!$K47+('16-07'!$J47/90)</f>
        <v>9.4444444444444446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-650</v>
      </c>
      <c r="K48" s="9">
        <v>10</v>
      </c>
      <c r="L48" s="10">
        <f>'16-07'!$K48+('16-07'!$J48/90)</f>
        <v>2.7777777777777777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54</v>
      </c>
      <c r="L49" s="10">
        <f>'16-07'!$K49+('16-07'!$J49/90)</f>
        <v>54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27</v>
      </c>
      <c r="L50" s="10">
        <f>'16-07'!$K50+('16-07'!$J50/90)</f>
        <v>27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43" t="s">
        <v>40</v>
      </c>
      <c r="I51" s="40" t="s">
        <v>2237</v>
      </c>
      <c r="J51" s="8"/>
      <c r="K51" s="9">
        <v>-800</v>
      </c>
      <c r="L51" s="10">
        <f>'16-07'!$K51+('16-07'!$J51/90)</f>
        <v>-800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125</v>
      </c>
      <c r="K52" s="9">
        <v>10</v>
      </c>
      <c r="L52" s="10">
        <f>'16-07'!$K52+('16-07'!$J52/90)</f>
        <v>11.388888888888889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130</v>
      </c>
      <c r="K53" s="9"/>
      <c r="L53" s="10">
        <f>'16-07'!$K53+('16-07'!$J53/90)</f>
        <v>1.4444444444444444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-130</v>
      </c>
      <c r="K54" s="9">
        <v>20</v>
      </c>
      <c r="L54" s="10">
        <f>'16-07'!$K54+('16-07'!$J54/90)</f>
        <v>18.555555555555557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-540</v>
      </c>
      <c r="K55" s="9">
        <v>70</v>
      </c>
      <c r="L55" s="10">
        <f>'16-07'!$K55+('16-07'!$J55/90)</f>
        <v>64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540</v>
      </c>
      <c r="K56" s="9">
        <v>-6</v>
      </c>
      <c r="L56" s="10">
        <f>'16-07'!$K56+('16-07'!$J56/90)</f>
        <v>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164</v>
      </c>
      <c r="J57" s="8">
        <v>-130</v>
      </c>
      <c r="K57" s="9">
        <v>10</v>
      </c>
      <c r="L57" s="10">
        <f>'16-07'!$K57+('16-07'!$J57/90)</f>
        <v>8.5555555555555554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850</v>
      </c>
      <c r="J58" s="8"/>
      <c r="K58" s="9">
        <v>75</v>
      </c>
      <c r="L58" s="10">
        <f>'16-07'!$K58+('16-07'!$J58/90)</f>
        <v>75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1553</v>
      </c>
      <c r="J59" s="8"/>
      <c r="K59" s="9">
        <v>500</v>
      </c>
      <c r="L59" s="10">
        <f>'16-07'!$K59+('16-07'!$J59/90)</f>
        <v>500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50</v>
      </c>
      <c r="K60" s="9"/>
      <c r="L60" s="10">
        <f>'16-07'!$K60+('16-07'!$J60/90)</f>
        <v>0.55555555555555558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300</v>
      </c>
      <c r="K61" s="9"/>
      <c r="L61" s="10">
        <f>'16-07'!$K61+('16-07'!$J61/90)</f>
        <v>3.3333333333333335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1796</v>
      </c>
      <c r="I62" s="40" t="s">
        <v>1309</v>
      </c>
      <c r="J62" s="8"/>
      <c r="K62" s="9">
        <v>275</v>
      </c>
      <c r="L62" s="10">
        <f>'16-07'!$K62+('16-07'!$J62/90)</f>
        <v>275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95</v>
      </c>
      <c r="J63" s="8"/>
      <c r="K63" s="9">
        <v>16</v>
      </c>
      <c r="L63" s="10">
        <f>'16-07'!$K63+('16-07'!$J63/90)</f>
        <v>16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43" t="s">
        <v>40</v>
      </c>
      <c r="I64" s="40" t="s">
        <v>95</v>
      </c>
      <c r="J64" s="8"/>
      <c r="K64" s="9">
        <v>-16</v>
      </c>
      <c r="L64" s="10">
        <f>'16-07'!$K64+('16-07'!$J64/90)</f>
        <v>-16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-150</v>
      </c>
      <c r="K65" s="36">
        <v>20</v>
      </c>
      <c r="L65" s="37">
        <f>'16-07'!$K65+('16-07'!$J65/90)</f>
        <v>18.333333333333332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2246</v>
      </c>
      <c r="J66" s="38"/>
      <c r="K66" s="39">
        <v>21</v>
      </c>
      <c r="L66" s="37">
        <f>'16-07'!$K66+('16-07'!$J66/90)</f>
        <v>21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164</v>
      </c>
      <c r="J67" s="35">
        <v>250</v>
      </c>
      <c r="K67" s="36"/>
      <c r="L67" s="37">
        <f>'16-07'!$K67+('16-07'!$J67/90)</f>
        <v>2.7777777777777777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60</v>
      </c>
      <c r="L68" s="37">
        <f>'16-07'!$K68+('16-07'!$J68/90)</f>
        <v>60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229</v>
      </c>
      <c r="J69" s="35">
        <v>-430</v>
      </c>
      <c r="K69" s="36"/>
      <c r="L69" s="37">
        <f>'16-07'!$K69+('16-07'!$J69/90)</f>
        <v>-4.7777777777777777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70</v>
      </c>
      <c r="K70" s="36"/>
      <c r="L70" s="37">
        <f>'16-07'!$K70+('16-07'!$J70/90)</f>
        <v>0.77777777777777779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4</v>
      </c>
      <c r="L71" s="10">
        <f>'16-07'!$K71+('16-07'!$J71/90)</f>
        <v>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-360</v>
      </c>
      <c r="K72" s="9">
        <v>30</v>
      </c>
      <c r="L72" s="10">
        <f>'16-07'!$K72+('16-07'!$J72/90)</f>
        <v>26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5</v>
      </c>
      <c r="L73" s="10">
        <f>'16-07'!$K73+('16-07'!$J73/90)</f>
        <v>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200</v>
      </c>
      <c r="K74" s="9"/>
      <c r="L74" s="10">
        <f>'16-07'!$K74+('16-07'!$J74/90)</f>
        <v>2.2222222222222223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154</v>
      </c>
      <c r="J75" s="8"/>
      <c r="K75" s="9">
        <v>4</v>
      </c>
      <c r="L75" s="10">
        <f>'16-07'!$K75+('16-07'!$J75/90)</f>
        <v>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-800</v>
      </c>
      <c r="K76" s="9">
        <v>20</v>
      </c>
      <c r="L76" s="10">
        <f>'16-07'!$K76+('16-07'!$J76/90)</f>
        <v>11.111111111111111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161</v>
      </c>
      <c r="J77" s="8"/>
      <c r="K77" s="9">
        <v>24</v>
      </c>
      <c r="L77" s="10">
        <f>'16-07'!$K77+('16-07'!$J77/90)</f>
        <v>24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513</v>
      </c>
      <c r="J78" s="8"/>
      <c r="K78" s="9">
        <v>10</v>
      </c>
      <c r="L78" s="10">
        <f>'16-07'!$K78+('16-07'!$J78/90)</f>
        <v>10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631</v>
      </c>
      <c r="J79" s="8"/>
      <c r="K79" s="9">
        <v>10</v>
      </c>
      <c r="L79" s="10">
        <f>'16-07'!$K79+('16-07'!$J79/90)</f>
        <v>10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-300</v>
      </c>
      <c r="K80" s="9">
        <v>10</v>
      </c>
      <c r="L80" s="10">
        <f>'16-07'!$K80+('16-07'!$J80/90)</f>
        <v>6.6666666666666661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'16-07'!$K81+('16-07'!$J81/90)</f>
        <v>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/>
      <c r="J82" s="8"/>
      <c r="K82" s="9">
        <v>95</v>
      </c>
      <c r="L82" s="10">
        <f>'16-07'!$K82+('16-07'!$J82/90)</f>
        <v>95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70</v>
      </c>
      <c r="L83" s="10">
        <f>'16-07'!$K83+('16-07'!$J83/90)</f>
        <v>70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2029</v>
      </c>
      <c r="J84" s="8"/>
      <c r="K84" s="9">
        <v>89</v>
      </c>
      <c r="L84" s="10">
        <f>'16-07'!$K84+('16-07'!$J84/90)</f>
        <v>89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40" t="s">
        <v>1791</v>
      </c>
      <c r="J85" s="8"/>
      <c r="K85" s="9">
        <v>-680</v>
      </c>
      <c r="L85" s="10">
        <f>'16-07'!$K85+('16-07'!$J85/90)</f>
        <v>-680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100</v>
      </c>
      <c r="K86" s="9"/>
      <c r="L86" s="10">
        <f>'16-07'!$K86+('16-07'!$J86/90)</f>
        <v>1.1111111111111112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1033</v>
      </c>
      <c r="J87" s="8"/>
      <c r="K87" s="9">
        <v>45</v>
      </c>
      <c r="L87" s="10">
        <f>'16-07'!$K87+('16-07'!$J87/90)</f>
        <v>45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43" t="s">
        <v>40</v>
      </c>
      <c r="I88" s="2"/>
      <c r="J88" s="8">
        <v>-700</v>
      </c>
      <c r="K88" s="9">
        <v>10</v>
      </c>
      <c r="L88" s="10">
        <f>'16-07'!$K88+('16-07'!$J88/90)</f>
        <v>2.2222222222222223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100</v>
      </c>
      <c r="K89" s="9"/>
      <c r="L89" s="10">
        <f>'16-07'!$K89+('16-07'!$J89/90)</f>
        <v>1.1111111111111112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486</v>
      </c>
      <c r="J90" s="8"/>
      <c r="K90" s="9">
        <v>30</v>
      </c>
      <c r="L90" s="10">
        <f>'16-07'!$K90+('16-07'!$J90/90)</f>
        <v>30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-200</v>
      </c>
      <c r="K91" s="9">
        <v>5</v>
      </c>
      <c r="L91" s="10">
        <f>'16-07'!$K91+('16-07'!$J91/90)</f>
        <v>2.7777777777777777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229</v>
      </c>
      <c r="J92" s="8">
        <v>-580</v>
      </c>
      <c r="K92" s="9">
        <v>-10</v>
      </c>
      <c r="L92" s="10">
        <f>'16-07'!$K92+('16-07'!$J92/90)</f>
        <v>-16.444444444444443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5</v>
      </c>
      <c r="L93" s="10">
        <f>'16-07'!$K93+('16-07'!$J93/90)</f>
        <v>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104</v>
      </c>
      <c r="L94" s="10">
        <f>'16-07'!$K94+('16-07'!$J94/90)</f>
        <v>104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11</v>
      </c>
      <c r="L95" s="10">
        <f>'16-07'!$K95+('16-07'!$J95/90)</f>
        <v>11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290</v>
      </c>
      <c r="K96" s="9"/>
      <c r="L96" s="10">
        <f>'16-07'!$K96+('16-07'!$J96/90)</f>
        <v>3.2222222222222223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43" t="s">
        <v>1796</v>
      </c>
      <c r="I97" s="40" t="s">
        <v>1797</v>
      </c>
      <c r="J97" s="8"/>
      <c r="K97" s="9">
        <v>570</v>
      </c>
      <c r="L97" s="10">
        <f>'16-07'!$K97+('16-07'!$J97/90)</f>
        <v>570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15</v>
      </c>
      <c r="L98" s="10">
        <f>'16-07'!$K98+('16-07'!$J98/90)</f>
        <v>15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450</v>
      </c>
      <c r="K99" s="9"/>
      <c r="L99" s="10">
        <f>'16-07'!$K99+('16-07'!$J99/90)</f>
        <v>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28</v>
      </c>
      <c r="I100" s="40" t="s">
        <v>43</v>
      </c>
      <c r="J100" s="8">
        <v>-900</v>
      </c>
      <c r="K100" s="9">
        <v>-10</v>
      </c>
      <c r="L100" s="10">
        <f>'16-07'!$K100+('16-07'!$J100/90)</f>
        <v>-20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32</v>
      </c>
      <c r="L101" s="10">
        <f>'16-07'!$K101+('16-07'!$J101/90)</f>
        <v>32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20</v>
      </c>
      <c r="L102" s="10">
        <f>'16-07'!$K102+('16-07'!$J102/90)</f>
        <v>20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164</v>
      </c>
      <c r="J103" s="8"/>
      <c r="K103" s="9">
        <v>18</v>
      </c>
      <c r="L103" s="10">
        <f>'16-07'!$K103+('16-07'!$J103/90)</f>
        <v>18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97</v>
      </c>
      <c r="L104" s="10">
        <f>'16-07'!$K104+('16-07'!$J104/90)</f>
        <v>97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16</v>
      </c>
      <c r="L105" s="10">
        <f>'16-07'!$K105+('16-07'!$J105/90)</f>
        <v>16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2</v>
      </c>
      <c r="L106" s="10">
        <f>'16-07'!$K106+('16-07'!$J106/90)</f>
        <v>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1796</v>
      </c>
      <c r="I107" s="40" t="s">
        <v>292</v>
      </c>
      <c r="J107" s="8"/>
      <c r="K107" s="9">
        <v>300</v>
      </c>
      <c r="L107" s="10">
        <f>'16-07'!$K107+('16-07'!$J107/90)</f>
        <v>300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-540</v>
      </c>
      <c r="K108" s="9">
        <v>110</v>
      </c>
      <c r="L108" s="10">
        <f>'16-07'!$K108+('16-07'!$J108/90)</f>
        <v>104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180</v>
      </c>
      <c r="K109" s="9"/>
      <c r="L109" s="10">
        <f>'16-07'!$K109+('16-07'!$J109/90)</f>
        <v>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90</v>
      </c>
      <c r="K110" s="9"/>
      <c r="L110" s="10">
        <f>'16-07'!$K110+('16-07'!$J110/90)</f>
        <v>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2247</v>
      </c>
      <c r="J111" s="8"/>
      <c r="K111" s="9">
        <v>100</v>
      </c>
      <c r="L111" s="10">
        <f>'16-07'!$K111+('16-07'!$J111/90)</f>
        <v>100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171</v>
      </c>
      <c r="J112" s="8"/>
      <c r="K112" s="9">
        <v>50</v>
      </c>
      <c r="L112" s="10">
        <f>'16-07'!$K112+('16-07'!$J112/90)</f>
        <v>50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915</v>
      </c>
      <c r="J113" s="8">
        <v>-50</v>
      </c>
      <c r="K113" s="9">
        <v>37</v>
      </c>
      <c r="L113" s="10">
        <f>'16-07'!$K113+('16-07'!$J113/90)</f>
        <v>36.444444444444443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180</v>
      </c>
      <c r="K114" s="9"/>
      <c r="L114" s="10">
        <f>'16-07'!$K114+('16-07'!$J114/90)</f>
        <v>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290</v>
      </c>
      <c r="K115" s="9"/>
      <c r="L115" s="10">
        <f>'16-07'!$K115+('16-07'!$J115/90)</f>
        <v>3.2222222222222223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80</v>
      </c>
      <c r="K116" s="9"/>
      <c r="L116" s="10">
        <f>'16-07'!$K116+('16-07'!$J116/90)</f>
        <v>0.88888888888888884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50</v>
      </c>
      <c r="K117" s="9"/>
      <c r="L117" s="10">
        <f>'16-07'!$K117+('16-07'!$J117/90)</f>
        <v>0.55555555555555558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154</v>
      </c>
      <c r="J118" s="8">
        <v>50</v>
      </c>
      <c r="K118" s="9"/>
      <c r="L118" s="10">
        <f>'16-07'!$K118+('16-07'!$J118/90)</f>
        <v>0.55555555555555558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267</v>
      </c>
      <c r="J119" s="8"/>
      <c r="K119" s="9">
        <v>40</v>
      </c>
      <c r="L119" s="10">
        <f>'16-07'!$K119+('16-07'!$J119/90)</f>
        <v>40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-400</v>
      </c>
      <c r="K120" s="9">
        <v>20</v>
      </c>
      <c r="L120" s="10">
        <f>'16-07'!$K120+('16-07'!$J120/90)</f>
        <v>15.555555555555555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260</v>
      </c>
      <c r="K121" s="9"/>
      <c r="L121" s="10">
        <f>'16-07'!$K121+('16-07'!$J121/90)</f>
        <v>2.8888888888888888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50</v>
      </c>
      <c r="K122" s="9"/>
      <c r="L122" s="10">
        <f>'16-07'!$K122+('16-07'!$J122/90)</f>
        <v>0.55555555555555558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56</v>
      </c>
      <c r="J123" s="8">
        <v>100</v>
      </c>
      <c r="K123" s="9">
        <v>4</v>
      </c>
      <c r="L123" s="10">
        <f>'16-07'!$K123+('16-07'!$J123/90)</f>
        <v>5.1111111111111107</v>
      </c>
      <c r="M123" s="3"/>
      <c r="N123" s="45" t="s">
        <v>118</v>
      </c>
      <c r="O123" s="9"/>
      <c r="P123" s="84">
        <v>4095</v>
      </c>
      <c r="Q123" s="9"/>
      <c r="R123" s="9"/>
      <c r="S123" s="85">
        <v>4380</v>
      </c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700</v>
      </c>
      <c r="K124" s="9"/>
      <c r="L124" s="10">
        <f>'16-07'!$K124+('16-07'!$J124/90)</f>
        <v>7.7777777777777777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43" t="s">
        <v>1796</v>
      </c>
      <c r="I125" s="40" t="s">
        <v>881</v>
      </c>
      <c r="J125" s="8"/>
      <c r="K125" s="9">
        <v>122</v>
      </c>
      <c r="L125" s="10">
        <f>'16-07'!$K125+('16-07'!$J125/90)</f>
        <v>122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2248</v>
      </c>
      <c r="J126" s="8"/>
      <c r="K126" s="9">
        <v>5</v>
      </c>
      <c r="L126" s="10">
        <f>'16-07'!$K126+('16-07'!$J126/90)</f>
        <v>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700</v>
      </c>
      <c r="K127" s="9"/>
      <c r="L127" s="10">
        <f>'16-07'!$K127+('16-07'!$J127/90)</f>
        <v>7.7777777777777777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953</v>
      </c>
      <c r="J128" s="8">
        <v>-900</v>
      </c>
      <c r="K128" s="9">
        <v>10</v>
      </c>
      <c r="L128" s="10">
        <f>'16-07'!$K128+('16-07'!$J128/90)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250</v>
      </c>
      <c r="K129" s="9"/>
      <c r="L129" s="10">
        <f>'16-07'!$K129+('16-07'!$J129/90)</f>
        <v>2.7777777777777777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1110</v>
      </c>
      <c r="J130" s="8"/>
      <c r="K130" s="9">
        <v>-20</v>
      </c>
      <c r="L130" s="10">
        <f>'16-07'!$K130+('16-07'!$J130/90)</f>
        <v>-20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2250</v>
      </c>
      <c r="J131" s="8">
        <v>450</v>
      </c>
      <c r="K131" s="9"/>
      <c r="L131" s="10">
        <f>'16-07'!$K131+('16-07'!$J131/90)</f>
        <v>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'16-07'!$K132+('16-07'!$J132/90)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/>
      <c r="L133" s="10">
        <f>'16-07'!$K133+('16-07'!$J133/90)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3" xr:uid="{C98A4E96-EE6A-4645-A817-972CA4DC039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F2C2-9386-4538-8478-D4B79E602EF2}">
  <sheetPr codeName="Sheet94">
    <pageSetUpPr fitToPage="1"/>
  </sheetPr>
  <dimension ref="A1:Z144"/>
  <sheetViews>
    <sheetView rightToLeft="1" topLeftCell="A126" workbookViewId="0">
      <selection activeCell="J144" sqref="J14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230</v>
      </c>
      <c r="K1" s="3">
        <f t="shared" si="0"/>
        <v>0</v>
      </c>
      <c r="L1" s="3">
        <f t="shared" si="0"/>
        <v>2.5555555555555554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30</v>
      </c>
      <c r="J3" s="8">
        <v>150</v>
      </c>
      <c r="K3" s="9"/>
      <c r="L3" s="10">
        <f t="shared" ref="L3:L18" si="1">K3+(J3/90)</f>
        <v>1.6666666666666667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180</v>
      </c>
      <c r="K4" s="9"/>
      <c r="L4" s="10">
        <f t="shared" si="1"/>
        <v>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250</v>
      </c>
      <c r="K5" s="9"/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99</v>
      </c>
      <c r="J6" s="8">
        <v>-300</v>
      </c>
      <c r="K6" s="9"/>
      <c r="L6" s="10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335</v>
      </c>
      <c r="J7" s="8">
        <v>-50</v>
      </c>
      <c r="K7" s="9"/>
      <c r="L7" s="10">
        <f t="shared" si="1"/>
        <v>-0.55555555555555558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2242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SUM('17-07'!$J$22:$J$144)</f>
        <v>7430</v>
      </c>
      <c r="K20" s="3">
        <f>SUM('17-07'!$K$22:$K$144)</f>
        <v>-2982</v>
      </c>
      <c r="L20" s="3">
        <f>SUM('17-07'!$L$22:$L$144)</f>
        <v>-2899.4444444444439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7</v>
      </c>
      <c r="C22" s="14">
        <f t="shared" ref="C22:C27" si="2">A22*B22</f>
        <v>7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6</v>
      </c>
      <c r="I22" s="40" t="s">
        <v>161</v>
      </c>
      <c r="J22" s="8"/>
      <c r="K22" s="9">
        <v>38</v>
      </c>
      <c r="L22" s="10">
        <f>'17-07'!$K22+('17-07'!$J22/90)</f>
        <v>38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9</v>
      </c>
      <c r="S22" s="16">
        <f t="shared" ref="S22:S26" si="5">Q22*R22</f>
        <v>45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71</v>
      </c>
      <c r="F23" s="16">
        <f t="shared" si="3"/>
        <v>710</v>
      </c>
      <c r="G23" s="7"/>
      <c r="H23" s="7" t="s">
        <v>6</v>
      </c>
      <c r="I23" s="40" t="s">
        <v>63</v>
      </c>
      <c r="J23" s="8">
        <v>90</v>
      </c>
      <c r="K23" s="9"/>
      <c r="L23" s="10">
        <f>'17-07'!$K23+('17-07'!$J23/90)</f>
        <v>1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44</v>
      </c>
      <c r="S23" s="16">
        <f t="shared" si="5"/>
        <v>440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59</v>
      </c>
      <c r="C24" s="14">
        <f t="shared" si="2"/>
        <v>590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>
        <v>-50</v>
      </c>
      <c r="K24" s="9">
        <v>10</v>
      </c>
      <c r="L24" s="10">
        <f>'17-07'!$K24+('17-07'!$J24/90)</f>
        <v>9.4444444444444446</v>
      </c>
      <c r="M24" s="3"/>
      <c r="N24" s="13">
        <v>10</v>
      </c>
      <c r="O24" s="1">
        <v>65</v>
      </c>
      <c r="P24" s="14">
        <f t="shared" si="4"/>
        <v>650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40" t="s">
        <v>915</v>
      </c>
      <c r="J25" s="8"/>
      <c r="K25" s="9">
        <v>35</v>
      </c>
      <c r="L25" s="10">
        <f>'17-07'!$K25+('17-07'!$J25/90)</f>
        <v>35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11</v>
      </c>
      <c r="C26" s="14">
        <f t="shared" si="2"/>
        <v>550</v>
      </c>
      <c r="D26" s="15">
        <v>100</v>
      </c>
      <c r="E26" s="1">
        <v>50</v>
      </c>
      <c r="F26" s="16">
        <f t="shared" si="3"/>
        <v>5000</v>
      </c>
      <c r="G26" s="7"/>
      <c r="H26" s="7" t="s">
        <v>6</v>
      </c>
      <c r="I26" s="2"/>
      <c r="J26" s="8"/>
      <c r="K26" s="9">
        <v>7</v>
      </c>
      <c r="L26" s="10">
        <f>'17-07'!$K26+('17-07'!$J26/90)</f>
        <v>7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132</v>
      </c>
      <c r="S26" s="16">
        <f t="shared" si="5"/>
        <v>13200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30</v>
      </c>
      <c r="C27" s="14">
        <f t="shared" si="2"/>
        <v>3000</v>
      </c>
      <c r="D27" s="12" t="s">
        <v>11</v>
      </c>
      <c r="E27" s="12"/>
      <c r="F27" s="17">
        <f>SUM(F22:F26)</f>
        <v>5810</v>
      </c>
      <c r="G27" s="7"/>
      <c r="H27" s="7" t="s">
        <v>6</v>
      </c>
      <c r="I27" s="2"/>
      <c r="J27" s="8"/>
      <c r="K27" s="9">
        <v>83</v>
      </c>
      <c r="L27" s="10">
        <f>'17-07'!$K27+('17-07'!$J27/90)</f>
        <v>83</v>
      </c>
      <c r="M27" s="3"/>
      <c r="N27" s="13">
        <v>100</v>
      </c>
      <c r="O27" s="1">
        <v>3</v>
      </c>
      <c r="P27" s="14">
        <f t="shared" si="4"/>
        <v>300</v>
      </c>
      <c r="Q27" s="12" t="s">
        <v>11</v>
      </c>
      <c r="R27" s="12"/>
      <c r="S27" s="17">
        <f>SUM(S22:S26)</f>
        <v>13785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4212</v>
      </c>
      <c r="D28" s="1"/>
      <c r="E28" s="1"/>
      <c r="F28" s="1"/>
      <c r="G28" s="1"/>
      <c r="H28" s="7" t="s">
        <v>6</v>
      </c>
      <c r="I28" s="2"/>
      <c r="J28" s="8">
        <v>-220</v>
      </c>
      <c r="K28" s="9">
        <v>20</v>
      </c>
      <c r="L28" s="10">
        <f>'17-07'!$K28+('17-07'!$J28/90)</f>
        <v>17.555555555555557</v>
      </c>
      <c r="M28" s="3"/>
      <c r="N28" s="12" t="s">
        <v>11</v>
      </c>
      <c r="O28" s="12"/>
      <c r="P28" s="6">
        <f>SUM(P22:P27)</f>
        <v>950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820</v>
      </c>
      <c r="G29" s="1"/>
      <c r="H29" s="7" t="s">
        <v>6</v>
      </c>
      <c r="I29" s="2" t="s">
        <v>78</v>
      </c>
      <c r="J29" s="8">
        <v>600</v>
      </c>
      <c r="K29" s="9">
        <v>20</v>
      </c>
      <c r="L29" s="10">
        <f>'17-07'!$K29+('17-07'!$J29/90)</f>
        <v>26.666666666666668</v>
      </c>
      <c r="M29" s="3"/>
      <c r="N29" s="1"/>
      <c r="O29" s="1"/>
      <c r="P29" s="18"/>
      <c r="Q29" s="237" t="s">
        <v>21</v>
      </c>
      <c r="R29" s="238"/>
      <c r="S29" s="17">
        <f>SUM('17-07'!$J$22:$J$144)</f>
        <v>7430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2824</v>
      </c>
      <c r="D30" s="1"/>
      <c r="E30" s="1"/>
      <c r="F30" s="8"/>
      <c r="G30" s="1"/>
      <c r="H30" s="7" t="s">
        <v>6</v>
      </c>
      <c r="I30" s="2" t="s">
        <v>95</v>
      </c>
      <c r="J30" s="8"/>
      <c r="K30" s="9">
        <v>140</v>
      </c>
      <c r="L30" s="10">
        <f>'17-07'!$K30+('17-07'!$J30/90)</f>
        <v>140</v>
      </c>
      <c r="M30" s="3"/>
      <c r="N30" s="237" t="s">
        <v>23</v>
      </c>
      <c r="O30" s="238"/>
      <c r="P30" s="6">
        <f>SUM('17-07'!$K$22:$K$144)</f>
        <v>-2982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95</v>
      </c>
      <c r="J31" s="8"/>
      <c r="K31" s="9">
        <v>-140</v>
      </c>
      <c r="L31" s="10">
        <f>'17-07'!$K31+('17-07'!$J31/90)</f>
        <v>-140</v>
      </c>
      <c r="M31" s="3"/>
      <c r="N31" s="1"/>
      <c r="O31" s="1"/>
      <c r="P31" s="18"/>
      <c r="Q31" s="12" t="s">
        <v>25</v>
      </c>
      <c r="R31" s="12"/>
      <c r="S31" s="17">
        <f>S27-S29-F27</f>
        <v>545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2" t="s">
        <v>64</v>
      </c>
      <c r="J32" s="8"/>
      <c r="K32" s="9">
        <v>200</v>
      </c>
      <c r="L32" s="10">
        <f>'17-07'!$K32+('17-07'!$J32/90)</f>
        <v>200</v>
      </c>
      <c r="M32" s="3"/>
      <c r="N32" s="12" t="s">
        <v>25</v>
      </c>
      <c r="O32" s="12"/>
      <c r="P32" s="6">
        <f>P28-P30-C28</f>
        <v>-280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 t="s">
        <v>95</v>
      </c>
      <c r="J33" s="8"/>
      <c r="K33" s="9">
        <v>-200</v>
      </c>
      <c r="L33" s="10">
        <f>'17-07'!$K33+('17-07'!$J33/90)</f>
        <v>-200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-400</v>
      </c>
      <c r="K34" s="9">
        <v>70</v>
      </c>
      <c r="L34" s="10">
        <f>'17-07'!$K34+('17-07'!$J34/90)</f>
        <v>65.555555555555557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 t="s">
        <v>1504</v>
      </c>
      <c r="J35" s="8">
        <v>-200</v>
      </c>
      <c r="K35" s="9">
        <v>-830</v>
      </c>
      <c r="L35" s="10">
        <f>'17-07'!$K35+('17-07'!$J35/90)</f>
        <v>-832.22222222222217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2" t="s">
        <v>1497</v>
      </c>
      <c r="J36" s="8"/>
      <c r="K36" s="9">
        <v>-300</v>
      </c>
      <c r="L36" s="10">
        <f>'17-07'!$K36+('17-07'!$J36/90)</f>
        <v>-300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440</v>
      </c>
      <c r="J37" s="8"/>
      <c r="K37" s="9">
        <v>100</v>
      </c>
      <c r="L37" s="10">
        <f>'17-07'!$K37+('17-07'!$J37/90)</f>
        <v>100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673</v>
      </c>
      <c r="J38" s="8">
        <v>-250</v>
      </c>
      <c r="K38" s="9">
        <v>20</v>
      </c>
      <c r="L38" s="10">
        <f>'17-07'!$K38+('17-07'!$J38/90)</f>
        <v>17.222222222222221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153</v>
      </c>
      <c r="J39" s="8">
        <v>300</v>
      </c>
      <c r="K39" s="9"/>
      <c r="L39" s="10">
        <f>'17-07'!$K39+('17-07'!$J39/90)</f>
        <v>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95</v>
      </c>
      <c r="J40" s="8"/>
      <c r="K40" s="9">
        <v>28</v>
      </c>
      <c r="L40" s="10">
        <f>'17-07'!$K40+('17-07'!$J40/90)</f>
        <v>28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2" t="s">
        <v>95</v>
      </c>
      <c r="J41" s="8"/>
      <c r="K41" s="9">
        <v>-28</v>
      </c>
      <c r="L41" s="10">
        <f>'17-07'!$K41+('17-07'!$J41/90)</f>
        <v>-28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95</v>
      </c>
      <c r="J42" s="8"/>
      <c r="K42" s="9">
        <v>300</v>
      </c>
      <c r="L42" s="10">
        <f>'17-07'!$K42+('17-07'!$J42/90)</f>
        <v>300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2" t="s">
        <v>95</v>
      </c>
      <c r="J43" s="8"/>
      <c r="K43" s="9">
        <v>-300</v>
      </c>
      <c r="L43" s="10">
        <f>'17-07'!$K43+('17-07'!$J43/90)</f>
        <v>-300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540</v>
      </c>
      <c r="K44" s="9"/>
      <c r="L44" s="10">
        <f>'17-07'!$K44+('17-07'!$J44/90)</f>
        <v>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28</v>
      </c>
      <c r="I45" s="2" t="s">
        <v>35</v>
      </c>
      <c r="J45" s="8">
        <v>-300</v>
      </c>
      <c r="K45" s="9"/>
      <c r="L45" s="10">
        <f>'17-07'!$K45+('17-07'!$J45/90)</f>
        <v>-3.3333333333333335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730</v>
      </c>
      <c r="J46" s="8">
        <v>200</v>
      </c>
      <c r="K46" s="9"/>
      <c r="L46" s="10">
        <f>'17-07'!$K46+('17-07'!$J46/90)</f>
        <v>2.2222222222222223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10</v>
      </c>
      <c r="L47" s="10">
        <f>'17-07'!$K47+('17-07'!$J47/90)</f>
        <v>10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50</v>
      </c>
      <c r="K48" s="9"/>
      <c r="L48" s="10">
        <f>'17-07'!$K48+('17-07'!$J48/90)</f>
        <v>0.55555555555555558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1796</v>
      </c>
      <c r="I49" s="2" t="s">
        <v>95</v>
      </c>
      <c r="J49" s="8"/>
      <c r="K49" s="9">
        <v>251</v>
      </c>
      <c r="L49" s="10">
        <f>'17-07'!$K49+('17-07'!$J49/90)</f>
        <v>251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95</v>
      </c>
      <c r="J50" s="8"/>
      <c r="K50" s="9">
        <v>-251</v>
      </c>
      <c r="L50" s="10">
        <f>'17-07'!$K50+('17-07'!$J50/90)</f>
        <v>-251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1796</v>
      </c>
      <c r="I51" s="2" t="s">
        <v>95</v>
      </c>
      <c r="J51" s="8"/>
      <c r="K51" s="9">
        <v>390</v>
      </c>
      <c r="L51" s="10">
        <f>'17-07'!$K51+('17-07'!$J51/90)</f>
        <v>390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95</v>
      </c>
      <c r="J52" s="8"/>
      <c r="K52" s="9">
        <v>-390</v>
      </c>
      <c r="L52" s="10">
        <f>'17-07'!$K52+('17-07'!$J52/90)</f>
        <v>-390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214</v>
      </c>
      <c r="J53" s="8"/>
      <c r="K53" s="9">
        <v>200</v>
      </c>
      <c r="L53" s="10">
        <f>'17-07'!$K53+('17-07'!$J53/90)</f>
        <v>200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95</v>
      </c>
      <c r="J54" s="8"/>
      <c r="K54" s="9">
        <v>140</v>
      </c>
      <c r="L54" s="10">
        <f>'17-07'!$K54+('17-07'!$J54/90)</f>
        <v>140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2" t="s">
        <v>95</v>
      </c>
      <c r="J55" s="8"/>
      <c r="K55" s="9">
        <v>-140</v>
      </c>
      <c r="L55" s="10">
        <f>'17-07'!$K55+('17-07'!$J55/90)</f>
        <v>-140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125</v>
      </c>
      <c r="K56" s="9"/>
      <c r="L56" s="10">
        <f>'17-07'!$K56+('17-07'!$J56/90)</f>
        <v>1.3888888888888888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2251</v>
      </c>
      <c r="J57" s="8"/>
      <c r="K57" s="9">
        <v>50</v>
      </c>
      <c r="L57" s="10">
        <f>'17-07'!$K57+('17-07'!$J57/90)</f>
        <v>50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-130</v>
      </c>
      <c r="K58" s="9">
        <v>35</v>
      </c>
      <c r="L58" s="10">
        <f>'17-07'!$K58+('17-07'!$J58/90)</f>
        <v>33.555555555555557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150</v>
      </c>
      <c r="K59" s="9">
        <v>6</v>
      </c>
      <c r="L59" s="10">
        <f>'17-07'!$K59+('17-07'!$J59/90)</f>
        <v>7.666666666666667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2167</v>
      </c>
      <c r="J60" s="8">
        <v>230</v>
      </c>
      <c r="K60" s="9"/>
      <c r="L60" s="10">
        <f>'17-07'!$K60+('17-07'!$J60/90)</f>
        <v>2.5555555555555554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150</v>
      </c>
      <c r="K61" s="9"/>
      <c r="L61" s="10">
        <f>'17-07'!$K61+('17-07'!$J61/90)</f>
        <v>1.6666666666666667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1796</v>
      </c>
      <c r="I62" s="40" t="s">
        <v>948</v>
      </c>
      <c r="J62" s="8"/>
      <c r="K62" s="9">
        <v>320</v>
      </c>
      <c r="L62" s="10">
        <f>'17-07'!$K62+('17-07'!$J62/90)</f>
        <v>320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200</v>
      </c>
      <c r="K63" s="9"/>
      <c r="L63" s="10">
        <f>'17-07'!$K63+('17-07'!$J63/90)</f>
        <v>2.2222222222222223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56</v>
      </c>
      <c r="J64" s="8">
        <v>-10</v>
      </c>
      <c r="K64" s="9"/>
      <c r="L64" s="10">
        <f>'17-07'!$K64+('17-07'!$J64/90)</f>
        <v>-0.1111111111111111</v>
      </c>
      <c r="M64" s="3"/>
      <c r="N64" s="45" t="s">
        <v>56</v>
      </c>
      <c r="O64" s="9"/>
      <c r="P64" s="84">
        <v>4106</v>
      </c>
      <c r="Q64" s="9"/>
      <c r="R64" s="9"/>
      <c r="S64" s="85">
        <v>6885</v>
      </c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2252</v>
      </c>
      <c r="J65" s="35"/>
      <c r="K65" s="36">
        <v>20</v>
      </c>
      <c r="L65" s="37">
        <f>'17-07'!$K65+('17-07'!$J65/90)</f>
        <v>20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37</v>
      </c>
      <c r="J66" s="38">
        <v>70</v>
      </c>
      <c r="K66" s="39"/>
      <c r="L66" s="37">
        <f>'17-07'!$K66+('17-07'!$J66/90)</f>
        <v>0.77777777777777779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95</v>
      </c>
      <c r="J67" s="35"/>
      <c r="K67" s="36">
        <v>-10</v>
      </c>
      <c r="L67" s="37">
        <f>'17-07'!$K67+('17-07'!$J67/90)</f>
        <v>-10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1101</v>
      </c>
      <c r="J68" s="38">
        <v>450</v>
      </c>
      <c r="K68" s="39"/>
      <c r="L68" s="37">
        <f>'17-07'!$K68+('17-07'!$J68/90)</f>
        <v>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225</v>
      </c>
      <c r="K69" s="36"/>
      <c r="L69" s="37">
        <f>'17-07'!$K69+('17-07'!$J69/90)</f>
        <v>2.5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496</v>
      </c>
      <c r="J70" s="35">
        <v>150</v>
      </c>
      <c r="K70" s="36"/>
      <c r="L70" s="37">
        <f>'17-07'!$K70+('17-07'!$J70/90)</f>
        <v>1.6666666666666667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95</v>
      </c>
      <c r="J71" s="8"/>
      <c r="K71" s="9">
        <v>100</v>
      </c>
      <c r="L71" s="10">
        <f>'17-07'!$K71+('17-07'!$J71/90)</f>
        <v>100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95</v>
      </c>
      <c r="J72" s="8"/>
      <c r="K72" s="9">
        <v>-100</v>
      </c>
      <c r="L72" s="10">
        <f>'17-07'!$K72+('17-07'!$J72/90)</f>
        <v>-100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-90</v>
      </c>
      <c r="K73" s="9">
        <v>55</v>
      </c>
      <c r="L73" s="10">
        <f>'17-07'!$K73+('17-07'!$J73/90)</f>
        <v>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-675</v>
      </c>
      <c r="K74" s="9">
        <v>20</v>
      </c>
      <c r="L74" s="10">
        <f>'17-07'!$K74+('17-07'!$J74/90)</f>
        <v>12.5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9</v>
      </c>
      <c r="L75" s="10">
        <f>'17-07'!$K75+('17-07'!$J75/90)</f>
        <v>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250</v>
      </c>
      <c r="K76" s="9"/>
      <c r="L76" s="10">
        <f>'17-07'!$K76+('17-07'!$J76/90)</f>
        <v>2.7777777777777777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70</v>
      </c>
      <c r="K77" s="9">
        <v>10</v>
      </c>
      <c r="L77" s="10">
        <f>'17-07'!$K77+('17-07'!$J77/90)</f>
        <v>10.777777777777779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1</v>
      </c>
      <c r="L78" s="10">
        <f>'17-07'!$K78+('17-07'!$J78/90)</f>
        <v>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154</v>
      </c>
      <c r="J79" s="8">
        <v>40</v>
      </c>
      <c r="K79" s="9"/>
      <c r="L79" s="10">
        <f>'17-07'!$K79+('17-07'!$J79/90)</f>
        <v>0.44444444444444442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103</v>
      </c>
      <c r="J80" s="8"/>
      <c r="K80" s="9">
        <v>30</v>
      </c>
      <c r="L80" s="10">
        <f>'17-07'!$K80+('17-07'!$J80/90)</f>
        <v>30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95</v>
      </c>
      <c r="J81" s="8"/>
      <c r="K81" s="9">
        <v>-30</v>
      </c>
      <c r="L81" s="10">
        <f>'17-07'!$K81+('17-07'!$J81/90)</f>
        <v>-30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1654</v>
      </c>
      <c r="J82" s="8">
        <v>2600</v>
      </c>
      <c r="K82" s="9">
        <v>10</v>
      </c>
      <c r="L82" s="10">
        <f>'17-07'!$K82+('17-07'!$J82/90)</f>
        <v>38.888888888888886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2" t="s">
        <v>95</v>
      </c>
      <c r="J83" s="8"/>
      <c r="K83" s="9">
        <v>-30</v>
      </c>
      <c r="L83" s="10">
        <f>'17-07'!$K83+('17-07'!$J83/90)</f>
        <v>-30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95</v>
      </c>
      <c r="J84" s="8"/>
      <c r="K84" s="9">
        <v>120</v>
      </c>
      <c r="L84" s="10">
        <f>'17-07'!$K84+('17-07'!$J84/90)</f>
        <v>120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95</v>
      </c>
      <c r="J85" s="8"/>
      <c r="K85" s="9">
        <v>-120</v>
      </c>
      <c r="L85" s="10">
        <f>'17-07'!$K85+('17-07'!$J85/90)</f>
        <v>-120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-270</v>
      </c>
      <c r="K86" s="9">
        <v>30</v>
      </c>
      <c r="L86" s="10">
        <f>'17-07'!$K86+('17-07'!$J86/90)</f>
        <v>27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20</v>
      </c>
      <c r="L87" s="10">
        <f>'17-07'!$K87+('17-07'!$J87/90)</f>
        <v>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1</v>
      </c>
      <c r="L88" s="10">
        <f>'17-07'!$K88+('17-07'!$J88/90)</f>
        <v>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-540</v>
      </c>
      <c r="K89" s="9">
        <v>10</v>
      </c>
      <c r="L89" s="10">
        <f>'17-07'!$K89+('17-07'!$J89/90)</f>
        <v>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180</v>
      </c>
      <c r="K90" s="9"/>
      <c r="L90" s="10">
        <f>'17-07'!$K90+('17-07'!$J90/90)</f>
        <v>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553</v>
      </c>
      <c r="J91" s="8">
        <v>-630</v>
      </c>
      <c r="K91" s="9">
        <v>20</v>
      </c>
      <c r="L91" s="10">
        <f>'17-07'!$K91+('17-07'!$J91/90)</f>
        <v>13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100</v>
      </c>
      <c r="K92" s="9"/>
      <c r="L92" s="10">
        <f>'17-07'!$K92+('17-07'!$J92/90)</f>
        <v>1.1111111111111112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677</v>
      </c>
      <c r="J93" s="8"/>
      <c r="K93" s="9">
        <v>200</v>
      </c>
      <c r="L93" s="10">
        <f>'17-07'!$K93+('17-07'!$J93/90)</f>
        <v>200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33</v>
      </c>
      <c r="J94" s="8">
        <v>35</v>
      </c>
      <c r="K94" s="9"/>
      <c r="L94" s="10">
        <f>'17-07'!$K94+('17-07'!$J94/90)</f>
        <v>0.3888888888888889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-270</v>
      </c>
      <c r="K95" s="9">
        <v>20</v>
      </c>
      <c r="L95" s="10">
        <f>'17-07'!$K95+('17-07'!$J95/90)</f>
        <v>17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50</v>
      </c>
      <c r="K96" s="9"/>
      <c r="L96" s="10">
        <f>'17-07'!$K96+('17-07'!$J96/90)</f>
        <v>0.55555555555555558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360</v>
      </c>
      <c r="K97" s="9"/>
      <c r="L97" s="10">
        <f>'17-07'!$K97+('17-07'!$J97/90)</f>
        <v>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2253</v>
      </c>
      <c r="J98" s="8">
        <v>175</v>
      </c>
      <c r="K98" s="9">
        <v>5</v>
      </c>
      <c r="L98" s="10">
        <f>'17-07'!$K98+('17-07'!$J98/90)</f>
        <v>6.9444444444444446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10</v>
      </c>
      <c r="L99" s="10">
        <f>'17-07'!$K99+('17-07'!$J99/90)</f>
        <v>10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40</v>
      </c>
      <c r="K100" s="9"/>
      <c r="L100" s="10">
        <f>'17-07'!$K100+('17-07'!$J100/90)</f>
        <v>0.44444444444444442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-180</v>
      </c>
      <c r="K101" s="9">
        <v>10</v>
      </c>
      <c r="L101" s="10">
        <f>'17-07'!$K101+('17-07'!$J101/90)</f>
        <v>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250</v>
      </c>
      <c r="K102" s="9"/>
      <c r="L102" s="10">
        <f>'17-07'!$K102+('17-07'!$J102/90)</f>
        <v>2.7777777777777777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540</v>
      </c>
      <c r="K103" s="9"/>
      <c r="L103" s="10">
        <f>'17-07'!$K103+('17-07'!$J103/90)</f>
        <v>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/>
      <c r="L104" s="10">
        <f>'17-07'!$K104+('17-07'!$J104/90)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450</v>
      </c>
      <c r="K105" s="9"/>
      <c r="L105" s="10">
        <f>'17-07'!$K105+('17-07'!$J105/90)</f>
        <v>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1665</v>
      </c>
      <c r="J106" s="8"/>
      <c r="K106" s="9">
        <v>50</v>
      </c>
      <c r="L106" s="10">
        <f>'17-07'!$K106+('17-07'!$J106/90)</f>
        <v>50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95</v>
      </c>
      <c r="J107" s="8"/>
      <c r="K107" s="9">
        <v>195</v>
      </c>
      <c r="L107" s="10">
        <f>'17-07'!$K107+('17-07'!$J107/90)</f>
        <v>195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 t="s">
        <v>95</v>
      </c>
      <c r="J108" s="8"/>
      <c r="K108" s="9">
        <v>-195</v>
      </c>
      <c r="L108" s="10">
        <f>'17-07'!$K108+('17-07'!$J108/90)</f>
        <v>-195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9</v>
      </c>
      <c r="L109" s="10">
        <f>'17-07'!$K109+('17-07'!$J109/90)</f>
        <v>9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229</v>
      </c>
      <c r="J110" s="8">
        <v>-800</v>
      </c>
      <c r="K110" s="9"/>
      <c r="L110" s="10">
        <f>'17-07'!$K110+('17-07'!$J110/90)</f>
        <v>-8.8888888888888893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250</v>
      </c>
      <c r="K111" s="9"/>
      <c r="L111" s="10">
        <f>'17-07'!$K111+('17-07'!$J111/90)</f>
        <v>2.7777777777777777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/>
      <c r="L112" s="10">
        <f>'17-07'!$K112+('17-07'!$J112/90)</f>
        <v>1.1111111111111112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229</v>
      </c>
      <c r="J113" s="8"/>
      <c r="K113" s="9">
        <v>-9</v>
      </c>
      <c r="L113" s="10">
        <f>'17-07'!$K113+('17-07'!$J113/90)</f>
        <v>-9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14</v>
      </c>
      <c r="L114" s="10">
        <f>'17-07'!$K114+('17-07'!$J114/90)</f>
        <v>14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2800</v>
      </c>
      <c r="K115" s="9">
        <v>5</v>
      </c>
      <c r="L115" s="10">
        <f>'17-07'!$K115+('17-07'!$J115/90)</f>
        <v>36.111111111111114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350</v>
      </c>
      <c r="K116" s="9"/>
      <c r="L116" s="10">
        <f>'17-07'!$K116+('17-07'!$J116/90)</f>
        <v>3.8888888888888888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2254</v>
      </c>
      <c r="J117" s="8"/>
      <c r="K117" s="9">
        <v>15</v>
      </c>
      <c r="L117" s="10">
        <f>'17-07'!$K117+('17-07'!$J117/90)</f>
        <v>15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900</v>
      </c>
      <c r="K118" s="9"/>
      <c r="L118" s="10">
        <f>'17-07'!$K118+('17-07'!$J118/90)</f>
        <v>10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95</v>
      </c>
      <c r="J119" s="8"/>
      <c r="K119" s="9">
        <v>-3900</v>
      </c>
      <c r="L119" s="10">
        <f>'17-07'!$K119+('17-07'!$J119/90)</f>
        <v>-3900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-450</v>
      </c>
      <c r="K120" s="9">
        <v>110</v>
      </c>
      <c r="L120" s="10">
        <f>'17-07'!$K120+('17-07'!$J120/90)</f>
        <v>105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130</v>
      </c>
      <c r="L121" s="10">
        <f>'17-07'!$K121+('17-07'!$J121/90)</f>
        <v>130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10</v>
      </c>
      <c r="L122" s="10">
        <f>'17-07'!$K122+('17-07'!$J122/90)</f>
        <v>10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56</v>
      </c>
      <c r="J123" s="8">
        <v>270</v>
      </c>
      <c r="K123" s="9">
        <v>-1</v>
      </c>
      <c r="L123" s="10">
        <f>'17-07'!$K123+('17-07'!$J123/90)</f>
        <v>2</v>
      </c>
      <c r="M123" s="3"/>
      <c r="N123" s="45" t="s">
        <v>118</v>
      </c>
      <c r="O123" s="9"/>
      <c r="P123" s="84">
        <v>950</v>
      </c>
      <c r="Q123" s="9"/>
      <c r="R123" s="9"/>
      <c r="S123" s="85">
        <v>13785</v>
      </c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20</v>
      </c>
      <c r="L124" s="10">
        <f>'17-07'!$K124+('17-07'!$J124/90)</f>
        <v>20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5</v>
      </c>
      <c r="L125" s="10">
        <f>'17-07'!$K125+('17-07'!$J125/90)</f>
        <v>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760</v>
      </c>
      <c r="K126" s="9"/>
      <c r="L126" s="10">
        <f>'17-07'!$K126+('17-07'!$J126/90)</f>
        <v>8.4444444444444446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-200</v>
      </c>
      <c r="K127" s="9">
        <v>5</v>
      </c>
      <c r="L127" s="10">
        <f>'17-07'!$K127+('17-07'!$J127/90)</f>
        <v>2.7777777777777777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100</v>
      </c>
      <c r="K128" s="9"/>
      <c r="L128" s="10">
        <f>'17-07'!$K128+('17-07'!$J128/90)</f>
        <v>1.1111111111111112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250</v>
      </c>
      <c r="K129" s="9"/>
      <c r="L129" s="10">
        <f>'17-07'!$K129+('17-07'!$J129/90)</f>
        <v>2.7777777777777777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25</v>
      </c>
      <c r="L130" s="10">
        <f>'17-07'!$K130+('17-07'!$J130/90)</f>
        <v>25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5</v>
      </c>
      <c r="L131" s="10">
        <f>'17-07'!$K131+('17-07'!$J131/90)</f>
        <v>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-600</v>
      </c>
      <c r="K132" s="9">
        <v>20</v>
      </c>
      <c r="L132" s="10">
        <f>'17-07'!$K132+('17-07'!$J132/90)</f>
        <v>13.333333333333332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1908</v>
      </c>
      <c r="J133" s="8"/>
      <c r="K133" s="9">
        <v>200</v>
      </c>
      <c r="L133" s="10">
        <f>'17-07'!$K133+('17-07'!$J133/90)</f>
        <v>200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1796</v>
      </c>
      <c r="I134" s="2" t="s">
        <v>2255</v>
      </c>
      <c r="J134" s="8">
        <v>200</v>
      </c>
      <c r="K134" s="9">
        <v>80</v>
      </c>
      <c r="L134" s="10">
        <f>'17-07'!$K134+('17-07'!$J134/90)</f>
        <v>82.222222222222229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-400</v>
      </c>
      <c r="K135" s="9">
        <v>10</v>
      </c>
      <c r="L135" s="10">
        <f>'17-07'!$K135+('17-07'!$J135/90)</f>
        <v>5.5555555555555554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-180</v>
      </c>
      <c r="K136" s="9">
        <v>35</v>
      </c>
      <c r="L136" s="10">
        <f>'17-07'!$K136+('17-07'!$J136/90)</f>
        <v>33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-225</v>
      </c>
      <c r="K137" s="9">
        <v>15</v>
      </c>
      <c r="L137" s="10">
        <f>'17-07'!$K137+('17-07'!$J137/90)</f>
        <v>12.5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2256</v>
      </c>
      <c r="J138" s="8">
        <v>-250</v>
      </c>
      <c r="K138" s="9">
        <v>-40</v>
      </c>
      <c r="L138" s="10">
        <f>'17-07'!$K138+('17-07'!$J138/90)</f>
        <v>-42.777777777777779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649</v>
      </c>
      <c r="J139" s="8"/>
      <c r="K139" s="9">
        <v>-100</v>
      </c>
      <c r="L139" s="10">
        <f>'17-07'!$K139+('17-07'!$J139/90)</f>
        <v>-100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'17-07'!$K140+('17-07'!$J140/90)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'17-07'!$K141+('17-07'!$J141/90)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'17-07'!$K142+('17-07'!$J142/90)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'17-07'!$K143+('17-07'!$J143/90)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'17-07'!$K144+('17-07'!$J144/90)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4" xr:uid="{69AC056B-4CBE-460D-9FFF-44DCFA4512C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FFA1-C2C3-4E5A-925E-BC678A801E29}">
  <sheetPr codeName="Sheet95">
    <pageSetUpPr fitToPage="1"/>
  </sheetPr>
  <dimension ref="A1:Z141"/>
  <sheetViews>
    <sheetView rightToLeft="1" topLeftCell="A120" workbookViewId="0">
      <selection activeCell="B141" sqref="B14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-305</v>
      </c>
      <c r="K1" s="3">
        <f t="shared" si="0"/>
        <v>150</v>
      </c>
      <c r="L1" s="3">
        <f t="shared" si="0"/>
        <v>146.61111111111111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214</v>
      </c>
      <c r="J3" s="8">
        <v>-200</v>
      </c>
      <c r="K3" s="9">
        <v>30</v>
      </c>
      <c r="L3" s="10">
        <f t="shared" ref="L3:L18" si="1">K3+(J3/90)</f>
        <v>27.777777777777779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493</v>
      </c>
      <c r="J4" s="8">
        <v>-300</v>
      </c>
      <c r="K4" s="9">
        <v>10</v>
      </c>
      <c r="L4" s="10">
        <f t="shared" si="1"/>
        <v>6.6666666666666661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135</v>
      </c>
      <c r="K5" s="9"/>
      <c r="L5" s="10">
        <f t="shared" si="1"/>
        <v>1.5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2258</v>
      </c>
      <c r="J6" s="8">
        <v>90</v>
      </c>
      <c r="K6" s="9">
        <v>40</v>
      </c>
      <c r="L6" s="10">
        <f t="shared" si="1"/>
        <v>41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99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-110</v>
      </c>
      <c r="K8" s="9">
        <v>55</v>
      </c>
      <c r="L8" s="10">
        <f t="shared" si="1"/>
        <v>53.777777777777779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-200</v>
      </c>
      <c r="K9" s="9">
        <v>-10</v>
      </c>
      <c r="L9" s="10">
        <f t="shared" si="1"/>
        <v>-12.222222222222221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180</v>
      </c>
      <c r="K10" s="9"/>
      <c r="L10" s="10">
        <f t="shared" si="1"/>
        <v>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200</v>
      </c>
      <c r="K11" s="9"/>
      <c r="L11" s="10">
        <f t="shared" si="1"/>
        <v>2.2222222222222223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28</v>
      </c>
      <c r="I12" s="2" t="s">
        <v>43</v>
      </c>
      <c r="J12" s="8"/>
      <c r="K12" s="9">
        <v>-20</v>
      </c>
      <c r="L12" s="10">
        <f t="shared" si="1"/>
        <v>-20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200</v>
      </c>
      <c r="K13" s="9">
        <v>45</v>
      </c>
      <c r="L13" s="10">
        <f t="shared" si="1"/>
        <v>47.222222222222221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2249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SUM('18-07'!$J$22:$J$141)</f>
        <v>-10795</v>
      </c>
      <c r="K20" s="3">
        <f>SUM('18-07'!$K$22:$K$141)</f>
        <v>-1030</v>
      </c>
      <c r="L20" s="3">
        <f>SUM('18-07'!$L$22:$L$141)</f>
        <v>-1149.9444444444446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7</v>
      </c>
      <c r="F22" s="16">
        <f t="shared" ref="F22:F26" si="3">D22*E22</f>
        <v>35</v>
      </c>
      <c r="G22" s="7"/>
      <c r="H22" s="7" t="s">
        <v>1796</v>
      </c>
      <c r="I22" s="40" t="s">
        <v>503</v>
      </c>
      <c r="J22" s="8"/>
      <c r="K22" s="9">
        <v>500</v>
      </c>
      <c r="L22" s="10">
        <f>'18-07'!$K22+('18-07'!$J22/90)</f>
        <v>500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12</v>
      </c>
      <c r="S22" s="16">
        <f t="shared" ref="S22:S26" si="5">Q22*R22</f>
        <v>60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20</v>
      </c>
      <c r="F23" s="16">
        <f t="shared" si="3"/>
        <v>200</v>
      </c>
      <c r="G23" s="7"/>
      <c r="H23" s="7" t="s">
        <v>1796</v>
      </c>
      <c r="I23" s="2"/>
      <c r="J23" s="8"/>
      <c r="K23" s="9">
        <v>475</v>
      </c>
      <c r="L23" s="10">
        <f>'18-07'!$K23+('18-07'!$J23/90)</f>
        <v>475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16</v>
      </c>
      <c r="S23" s="16">
        <f t="shared" si="5"/>
        <v>160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40" t="s">
        <v>95</v>
      </c>
      <c r="J24" s="8"/>
      <c r="K24" s="9">
        <v>250</v>
      </c>
      <c r="L24" s="10">
        <f>'18-07'!$K24+('18-07'!$J24/90)</f>
        <v>250</v>
      </c>
      <c r="M24" s="3"/>
      <c r="N24" s="13">
        <v>10</v>
      </c>
      <c r="O24" s="1">
        <v>53</v>
      </c>
      <c r="P24" s="14">
        <f t="shared" si="4"/>
        <v>530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40" t="s">
        <v>95</v>
      </c>
      <c r="J25" s="8">
        <v>10</v>
      </c>
      <c r="K25" s="9">
        <v>-250</v>
      </c>
      <c r="L25" s="10">
        <f>'18-07'!$K25+('18-07'!$J25/90)</f>
        <v>-249.88888888888889</v>
      </c>
      <c r="M25" s="3"/>
      <c r="N25" s="13">
        <v>20</v>
      </c>
      <c r="O25" s="1">
        <v>6</v>
      </c>
      <c r="P25" s="14">
        <f t="shared" si="4"/>
        <v>120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127</v>
      </c>
      <c r="F26" s="16">
        <f t="shared" si="3"/>
        <v>12700</v>
      </c>
      <c r="G26" s="7"/>
      <c r="H26" s="7" t="s">
        <v>6</v>
      </c>
      <c r="I26" s="2"/>
      <c r="J26" s="8">
        <v>100</v>
      </c>
      <c r="K26" s="9"/>
      <c r="L26" s="10">
        <f>'18-07'!$K26+('18-07'!$J26/90)</f>
        <v>1.1111111111111112</v>
      </c>
      <c r="M26" s="3"/>
      <c r="N26" s="13">
        <v>50</v>
      </c>
      <c r="O26" s="1">
        <v>12</v>
      </c>
      <c r="P26" s="14">
        <f t="shared" si="4"/>
        <v>600</v>
      </c>
      <c r="Q26" s="15">
        <v>100</v>
      </c>
      <c r="R26" s="1">
        <v>67</v>
      </c>
      <c r="S26" s="16">
        <f t="shared" si="5"/>
        <v>6700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9</v>
      </c>
      <c r="C27" s="14">
        <f t="shared" si="2"/>
        <v>900</v>
      </c>
      <c r="D27" s="12" t="s">
        <v>11</v>
      </c>
      <c r="E27" s="12"/>
      <c r="F27" s="17">
        <f>SUM(F22:F26)</f>
        <v>12935</v>
      </c>
      <c r="G27" s="7"/>
      <c r="H27" s="7" t="s">
        <v>6</v>
      </c>
      <c r="I27" s="2"/>
      <c r="J27" s="8"/>
      <c r="K27" s="9">
        <v>30</v>
      </c>
      <c r="L27" s="10">
        <f>'18-07'!$K27+('18-07'!$J27/90)</f>
        <v>30</v>
      </c>
      <c r="M27" s="3"/>
      <c r="N27" s="13">
        <v>100</v>
      </c>
      <c r="O27" s="1">
        <v>50</v>
      </c>
      <c r="P27" s="14">
        <f t="shared" si="4"/>
        <v>5000</v>
      </c>
      <c r="Q27" s="12" t="s">
        <v>11</v>
      </c>
      <c r="R27" s="12"/>
      <c r="S27" s="17">
        <f>SUM(S22:S26)</f>
        <v>6990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1380</v>
      </c>
      <c r="D28" s="1"/>
      <c r="E28" s="1"/>
      <c r="F28" s="1"/>
      <c r="G28" s="1"/>
      <c r="H28" s="7" t="s">
        <v>6</v>
      </c>
      <c r="I28" s="40" t="s">
        <v>229</v>
      </c>
      <c r="J28" s="8"/>
      <c r="K28" s="9">
        <v>-5</v>
      </c>
      <c r="L28" s="10">
        <f>'18-07'!$K28+('18-07'!$J28/90)</f>
        <v>-5</v>
      </c>
      <c r="M28" s="3"/>
      <c r="N28" s="12" t="s">
        <v>11</v>
      </c>
      <c r="O28" s="12"/>
      <c r="P28" s="6">
        <f>SUM(P22:P27)</f>
        <v>6250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7125</v>
      </c>
      <c r="G29" s="1"/>
      <c r="H29" s="7" t="s">
        <v>6</v>
      </c>
      <c r="I29" s="2"/>
      <c r="J29" s="8">
        <v>50</v>
      </c>
      <c r="K29" s="9">
        <v>5</v>
      </c>
      <c r="L29" s="10">
        <f>'18-07'!$K29+('18-07'!$J29/90)</f>
        <v>5.5555555555555554</v>
      </c>
      <c r="M29" s="3"/>
      <c r="N29" s="1"/>
      <c r="O29" s="1"/>
      <c r="P29" s="18"/>
      <c r="Q29" s="237" t="s">
        <v>21</v>
      </c>
      <c r="R29" s="238"/>
      <c r="S29" s="17">
        <f>SUM('18-07'!$J$22:$J$141)</f>
        <v>-10795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-2832</v>
      </c>
      <c r="D30" s="1"/>
      <c r="E30" s="1"/>
      <c r="F30" s="8"/>
      <c r="G30" s="1"/>
      <c r="H30" s="7" t="s">
        <v>6</v>
      </c>
      <c r="I30" s="2"/>
      <c r="J30" s="8">
        <v>200</v>
      </c>
      <c r="K30" s="9"/>
      <c r="L30" s="10">
        <f>'18-07'!$K30+('18-07'!$J30/90)</f>
        <v>2.2222222222222223</v>
      </c>
      <c r="M30" s="3"/>
      <c r="N30" s="237" t="s">
        <v>23</v>
      </c>
      <c r="O30" s="238"/>
      <c r="P30" s="6">
        <f>SUM('18-07'!$K$22:$K$141)</f>
        <v>-1030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50</v>
      </c>
      <c r="K31" s="9"/>
      <c r="L31" s="10">
        <f>'18-07'!$K31+('18-07'!$J31/90)</f>
        <v>0.55555555555555558</v>
      </c>
      <c r="M31" s="3"/>
      <c r="N31" s="1"/>
      <c r="O31" s="1"/>
      <c r="P31" s="18"/>
      <c r="Q31" s="12" t="s">
        <v>25</v>
      </c>
      <c r="R31" s="12"/>
      <c r="S31" s="17">
        <f>S27-S29-F27</f>
        <v>4850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1000</v>
      </c>
      <c r="K32" s="9"/>
      <c r="L32" s="10">
        <f>'18-07'!$K32+('18-07'!$J32/90)</f>
        <v>11.111111111111111</v>
      </c>
      <c r="M32" s="3"/>
      <c r="N32" s="12" t="s">
        <v>25</v>
      </c>
      <c r="O32" s="12"/>
      <c r="P32" s="6">
        <f>P28-P30-C28</f>
        <v>5900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95</v>
      </c>
      <c r="J33" s="8"/>
      <c r="K33" s="9">
        <v>780</v>
      </c>
      <c r="L33" s="10">
        <f>'18-07'!$K33+('18-07'!$J33/90)</f>
        <v>780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95</v>
      </c>
      <c r="J34" s="8"/>
      <c r="K34" s="9">
        <v>-780</v>
      </c>
      <c r="L34" s="10">
        <f>'18-07'!$K34+('18-07'!$J34/90)</f>
        <v>-780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450</v>
      </c>
      <c r="L35" s="10">
        <f>'18-07'!$K35+('18-07'!$J35/90)</f>
        <v>450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957</v>
      </c>
      <c r="J36" s="8">
        <v>-270</v>
      </c>
      <c r="K36" s="9">
        <v>50</v>
      </c>
      <c r="L36" s="10">
        <f>'18-07'!$K36+('18-07'!$J36/90)</f>
        <v>47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637</v>
      </c>
      <c r="J37" s="8"/>
      <c r="K37" s="9">
        <v>2000</v>
      </c>
      <c r="L37" s="10">
        <f>'18-07'!$K37+('18-07'!$J37/90)</f>
        <v>2000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164</v>
      </c>
      <c r="J38" s="8"/>
      <c r="K38" s="9">
        <v>170</v>
      </c>
      <c r="L38" s="10">
        <f>'18-07'!$K38+('18-07'!$J38/90)</f>
        <v>170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1457</v>
      </c>
      <c r="J39" s="8"/>
      <c r="K39" s="9">
        <v>400</v>
      </c>
      <c r="L39" s="10">
        <f>'18-07'!$K39+('18-07'!$J39/90)</f>
        <v>400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35</v>
      </c>
      <c r="L40" s="10">
        <f>'18-07'!$K40+('18-07'!$J40/90)</f>
        <v>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50</v>
      </c>
      <c r="L41" s="10">
        <f>'18-07'!$K41+('18-07'!$J41/90)</f>
        <v>50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180</v>
      </c>
      <c r="K42" s="9">
        <v>15</v>
      </c>
      <c r="L42" s="10">
        <f>'18-07'!$K42+('18-07'!$J42/90)</f>
        <v>17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-300</v>
      </c>
      <c r="K43" s="9">
        <v>35</v>
      </c>
      <c r="L43" s="10">
        <f>'18-07'!$K43+('18-07'!$J43/90)</f>
        <v>31.666666666666668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'18-07'!$K44+('18-07'!$J44/90)</f>
        <v>1.1111111111111112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-100</v>
      </c>
      <c r="K45" s="9">
        <v>5</v>
      </c>
      <c r="L45" s="10">
        <f>'18-07'!$K45+('18-07'!$J45/90)</f>
        <v>3.8888888888888888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28</v>
      </c>
      <c r="I46" s="2" t="s">
        <v>335</v>
      </c>
      <c r="J46" s="8">
        <v>-50</v>
      </c>
      <c r="K46" s="9"/>
      <c r="L46" s="10">
        <f>'18-07'!$K46+('18-07'!$J46/90)</f>
        <v>-0.55555555555555558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-180</v>
      </c>
      <c r="K47" s="9">
        <v>10</v>
      </c>
      <c r="L47" s="10">
        <f>'18-07'!$K47+('18-07'!$J47/90)</f>
        <v>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2" t="s">
        <v>2259</v>
      </c>
      <c r="J48" s="8"/>
      <c r="K48" s="9">
        <v>-1000</v>
      </c>
      <c r="L48" s="10">
        <f>'18-07'!$K48+('18-07'!$J48/90)</f>
        <v>-1000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776</v>
      </c>
      <c r="J49" s="8">
        <v>150</v>
      </c>
      <c r="K49" s="9">
        <v>5</v>
      </c>
      <c r="L49" s="10">
        <f>'18-07'!$K49+('18-07'!$J49/90)</f>
        <v>6.666666666666667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90</v>
      </c>
      <c r="K50" s="9"/>
      <c r="L50" s="10">
        <f>'18-07'!$K50+('18-07'!$J50/90)</f>
        <v>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2" t="s">
        <v>1987</v>
      </c>
      <c r="J51" s="8"/>
      <c r="K51" s="9">
        <v>-500</v>
      </c>
      <c r="L51" s="10">
        <f>'18-07'!$K51+('18-07'!$J51/90)</f>
        <v>-500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600</v>
      </c>
      <c r="K52" s="9"/>
      <c r="L52" s="10">
        <f>'18-07'!$K52+('18-07'!$J52/90)</f>
        <v>6.666666666666667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-220</v>
      </c>
      <c r="K53" s="9">
        <v>5</v>
      </c>
      <c r="L53" s="10">
        <f>'18-07'!$K53+('18-07'!$J53/90)</f>
        <v>2.5555555555555554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16</v>
      </c>
      <c r="J54" s="8">
        <v>890</v>
      </c>
      <c r="K54" s="9">
        <v>70</v>
      </c>
      <c r="L54" s="10">
        <f>'18-07'!$K54+('18-07'!$J54/90)</f>
        <v>79.888888888888886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300</v>
      </c>
      <c r="K55" s="9"/>
      <c r="L55" s="10">
        <f>'18-07'!$K55+('18-07'!$J55/90)</f>
        <v>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300</v>
      </c>
      <c r="K56" s="9"/>
      <c r="L56" s="10">
        <f>'18-07'!$K56+('18-07'!$J56/90)</f>
        <v>3.3333333333333335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1719</v>
      </c>
      <c r="J57" s="8">
        <v>-900</v>
      </c>
      <c r="K57" s="9">
        <v>10</v>
      </c>
      <c r="L57" s="10">
        <f>'18-07'!$K57+('18-07'!$J57/90)</f>
        <v>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2" t="s">
        <v>1522</v>
      </c>
      <c r="J58" s="8"/>
      <c r="K58" s="9">
        <v>-500</v>
      </c>
      <c r="L58" s="10">
        <f>'18-07'!$K58+('18-07'!$J58/90)</f>
        <v>-500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140</v>
      </c>
      <c r="K59" s="9"/>
      <c r="L59" s="10">
        <f>'18-07'!$K59+('18-07'!$J59/90)</f>
        <v>1.5555555555555556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2" t="s">
        <v>1657</v>
      </c>
      <c r="J60" s="8"/>
      <c r="K60" s="9">
        <v>-1000</v>
      </c>
      <c r="L60" s="10">
        <f>'18-07'!$K60+('18-07'!$J60/90)</f>
        <v>-1000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1796</v>
      </c>
      <c r="I61" s="2" t="s">
        <v>1520</v>
      </c>
      <c r="J61" s="8"/>
      <c r="K61" s="9">
        <v>60</v>
      </c>
      <c r="L61" s="10">
        <f>'18-07'!$K61+('18-07'!$J61/90)</f>
        <v>60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400</v>
      </c>
      <c r="K62" s="9"/>
      <c r="L62" s="10">
        <f>'18-07'!$K62+('18-07'!$J62/90)</f>
        <v>4.4444444444444446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-90</v>
      </c>
      <c r="K63" s="9">
        <v>35</v>
      </c>
      <c r="L63" s="10">
        <f>'18-07'!$K63+('18-07'!$J63/90)</f>
        <v>34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-180</v>
      </c>
      <c r="K64" s="9">
        <v>10</v>
      </c>
      <c r="L64" s="10">
        <f>'18-07'!$K64+('18-07'!$J64/90)</f>
        <v>8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350</v>
      </c>
      <c r="K65" s="36"/>
      <c r="L65" s="37">
        <f>'18-07'!$K65+('18-07'!$J65/90)</f>
        <v>3.8888888888888888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200</v>
      </c>
      <c r="K66" s="39"/>
      <c r="L66" s="37">
        <f>'18-07'!$K66+('18-07'!$J66/90)</f>
        <v>2.2222222222222223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-400</v>
      </c>
      <c r="K67" s="36">
        <v>10</v>
      </c>
      <c r="L67" s="37">
        <f>'18-07'!$K67+('18-07'!$J67/90)</f>
        <v>5.5555555555555554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545</v>
      </c>
      <c r="K68" s="39"/>
      <c r="L68" s="37">
        <f>'18-07'!$K68+('18-07'!$J68/90)</f>
        <v>6.0555555555555554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60</v>
      </c>
      <c r="K69" s="36"/>
      <c r="L69" s="37">
        <f>'18-07'!$K69+('18-07'!$J69/90)</f>
        <v>0.66666666666666663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1243</v>
      </c>
      <c r="J70" s="35">
        <v>-180</v>
      </c>
      <c r="K70" s="36">
        <v>150</v>
      </c>
      <c r="L70" s="37">
        <f>'18-07'!$K70+('18-07'!$J70/90)</f>
        <v>148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-450</v>
      </c>
      <c r="K71" s="9">
        <v>50</v>
      </c>
      <c r="L71" s="10">
        <f>'18-07'!$K71+('18-07'!$J71/90)</f>
        <v>45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-400</v>
      </c>
      <c r="K72" s="9">
        <v>40</v>
      </c>
      <c r="L72" s="10">
        <f>'18-07'!$K72+('18-07'!$J72/90)</f>
        <v>35.555555555555557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1796</v>
      </c>
      <c r="I73" s="40" t="s">
        <v>881</v>
      </c>
      <c r="J73" s="8"/>
      <c r="K73" s="9">
        <v>280</v>
      </c>
      <c r="L73" s="10">
        <f>'18-07'!$K73+('18-07'!$J73/90)</f>
        <v>280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121</v>
      </c>
      <c r="J74" s="8">
        <v>360</v>
      </c>
      <c r="K74" s="9"/>
      <c r="L74" s="10">
        <f>'18-07'!$K74+('18-07'!$J74/90)</f>
        <v>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100</v>
      </c>
      <c r="K75" s="9"/>
      <c r="L75" s="10">
        <f>'18-07'!$K75+('18-07'!$J75/90)</f>
        <v>1.1111111111111112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120</v>
      </c>
      <c r="K76" s="9"/>
      <c r="L76" s="10">
        <f>'18-07'!$K76+('18-07'!$J76/90)</f>
        <v>1.3333333333333333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214</v>
      </c>
      <c r="J77" s="8"/>
      <c r="K77" s="9">
        <v>100</v>
      </c>
      <c r="L77" s="10">
        <f>'18-07'!$K77+('18-07'!$J77/90)</f>
        <v>100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214</v>
      </c>
      <c r="J78" s="8"/>
      <c r="K78" s="9">
        <v>10</v>
      </c>
      <c r="L78" s="10">
        <f>'18-07'!$K78+('18-07'!$J78/90)</f>
        <v>10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257</v>
      </c>
      <c r="J79" s="8"/>
      <c r="K79" s="9">
        <v>50</v>
      </c>
      <c r="L79" s="10">
        <f>'18-07'!$K79+('18-07'!$J79/90)</f>
        <v>50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1688</v>
      </c>
      <c r="J80" s="8"/>
      <c r="K80" s="9">
        <v>170</v>
      </c>
      <c r="L80" s="10">
        <f>'18-07'!$K80+('18-07'!$J80/90)</f>
        <v>170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778</v>
      </c>
      <c r="J81" s="8">
        <v>-900</v>
      </c>
      <c r="K81" s="9">
        <v>10</v>
      </c>
      <c r="L81" s="10">
        <f>'18-07'!$K81+('18-07'!$J81/90)</f>
        <v>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412</v>
      </c>
      <c r="J82" s="8">
        <v>300</v>
      </c>
      <c r="K82" s="9"/>
      <c r="L82" s="10">
        <f>'18-07'!$K82+('18-07'!$J82/90)</f>
        <v>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2260</v>
      </c>
      <c r="J83" s="8">
        <v>-600</v>
      </c>
      <c r="K83" s="9">
        <v>70</v>
      </c>
      <c r="L83" s="10">
        <f>'18-07'!$K83+('18-07'!$J83/90)</f>
        <v>63.333333333333336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2261</v>
      </c>
      <c r="J84" s="8"/>
      <c r="K84" s="9">
        <v>7</v>
      </c>
      <c r="L84" s="10">
        <f>'18-07'!$K84+('18-07'!$J84/90)</f>
        <v>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90</v>
      </c>
      <c r="K85" s="9"/>
      <c r="L85" s="10">
        <f>'18-07'!$K85+('18-07'!$J85/90)</f>
        <v>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-500</v>
      </c>
      <c r="K86" s="9">
        <v>10</v>
      </c>
      <c r="L86" s="10">
        <f>'18-07'!$K86+('18-07'!$J86/90)</f>
        <v>4.4444444444444446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220</v>
      </c>
      <c r="K87" s="9"/>
      <c r="L87" s="10">
        <f>'18-07'!$K87+('18-07'!$J87/90)</f>
        <v>2.4444444444444446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1336</v>
      </c>
      <c r="J88" s="8"/>
      <c r="K88" s="9">
        <v>300</v>
      </c>
      <c r="L88" s="10">
        <f>'18-07'!$K88+('18-07'!$J88/90)</f>
        <v>300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10</v>
      </c>
      <c r="L89" s="10">
        <f>'18-07'!$K89+('18-07'!$J89/90)</f>
        <v>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13</v>
      </c>
      <c r="L90" s="10">
        <f>'18-07'!$K90+('18-07'!$J90/90)</f>
        <v>13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56</v>
      </c>
      <c r="J91" s="8">
        <v>-750</v>
      </c>
      <c r="K91" s="9">
        <v>30</v>
      </c>
      <c r="L91" s="10">
        <f>'18-07'!$K91+('18-07'!$J91/90)</f>
        <v>21.666666666666664</v>
      </c>
      <c r="M91" s="3"/>
      <c r="N91" s="45" t="s">
        <v>118</v>
      </c>
      <c r="O91" s="9"/>
      <c r="P91" s="84">
        <v>4110</v>
      </c>
      <c r="Q91" s="9"/>
      <c r="R91" s="9"/>
      <c r="S91" s="85">
        <v>13370</v>
      </c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40</v>
      </c>
      <c r="I92" s="2" t="s">
        <v>95</v>
      </c>
      <c r="J92" s="8">
        <v>-10000</v>
      </c>
      <c r="K92" s="9">
        <v>-500</v>
      </c>
      <c r="L92" s="10">
        <f>'18-07'!$K92+('18-07'!$J92/90)</f>
        <v>-611.11111111111109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350</v>
      </c>
      <c r="K93" s="9"/>
      <c r="L93" s="10">
        <f>'18-07'!$K93+('18-07'!$J93/90)</f>
        <v>3.8888888888888888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800</v>
      </c>
      <c r="K94" s="9"/>
      <c r="L94" s="10">
        <f>'18-07'!$K94+('18-07'!$J94/90)</f>
        <v>8.8888888888888893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2265</v>
      </c>
      <c r="J95" s="8">
        <v>900</v>
      </c>
      <c r="K95" s="9"/>
      <c r="L95" s="10">
        <f>'18-07'!$K95+('18-07'!$J95/90)</f>
        <v>10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100</v>
      </c>
      <c r="K96" s="9"/>
      <c r="L96" s="10">
        <f>'18-07'!$K96+('18-07'!$J96/90)</f>
        <v>1.1111111111111112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1145</v>
      </c>
      <c r="J97" s="8"/>
      <c r="K97" s="9">
        <v>-80</v>
      </c>
      <c r="L97" s="10">
        <f>'18-07'!$K97+('18-07'!$J97/90)</f>
        <v>-80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-450</v>
      </c>
      <c r="K98" s="9">
        <v>20</v>
      </c>
      <c r="L98" s="10">
        <f>'18-07'!$K98+('18-07'!$J98/90)</f>
        <v>15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-360</v>
      </c>
      <c r="K99" s="9">
        <v>10</v>
      </c>
      <c r="L99" s="10">
        <f>'18-07'!$K99+('18-07'!$J99/90)</f>
        <v>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2266</v>
      </c>
      <c r="J100" s="8">
        <v>600</v>
      </c>
      <c r="K100" s="9"/>
      <c r="L100" s="10">
        <f>'18-07'!$K100+('18-07'!$J100/90)</f>
        <v>6.666666666666667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225</v>
      </c>
      <c r="K101" s="9"/>
      <c r="L101" s="10">
        <f>'18-07'!$K101+('18-07'!$J101/90)</f>
        <v>2.5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-20</v>
      </c>
      <c r="K102" s="9">
        <v>3</v>
      </c>
      <c r="L102" s="10">
        <f>'18-07'!$K102+('18-07'!$J102/90)</f>
        <v>2.7777777777777777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-450</v>
      </c>
      <c r="K103" s="9">
        <v>100</v>
      </c>
      <c r="L103" s="10">
        <f>'18-07'!$K103+('18-07'!$J103/90)</f>
        <v>95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229</v>
      </c>
      <c r="J104" s="8">
        <v>-110</v>
      </c>
      <c r="K104" s="9"/>
      <c r="L104" s="10">
        <f>'18-07'!$K104+('18-07'!$J104/90)</f>
        <v>-1.2222222222222223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45</v>
      </c>
      <c r="K105" s="9">
        <v>1</v>
      </c>
      <c r="L105" s="10">
        <f>'18-07'!$K105+('18-07'!$J105/90)</f>
        <v>1.5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2267</v>
      </c>
      <c r="J106" s="8">
        <v>450</v>
      </c>
      <c r="K106" s="9"/>
      <c r="L106" s="10">
        <f>'18-07'!$K106+('18-07'!$J106/90)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180</v>
      </c>
      <c r="K107" s="9">
        <v>20</v>
      </c>
      <c r="L107" s="10">
        <f>'18-07'!$K107+('18-07'!$J107/90)</f>
        <v>22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917</v>
      </c>
      <c r="J108" s="8">
        <v>-600</v>
      </c>
      <c r="K108" s="9">
        <v>10</v>
      </c>
      <c r="L108" s="10">
        <f>'18-07'!$K108+('18-07'!$J108/90)</f>
        <v>3.333333333333333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300</v>
      </c>
      <c r="K109" s="9"/>
      <c r="L109" s="10">
        <f>'18-07'!$K109+('18-07'!$J109/90)</f>
        <v>3.3333333333333335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30</v>
      </c>
      <c r="K110" s="9"/>
      <c r="L110" s="10">
        <f>'18-07'!$K110+('18-07'!$J110/90)</f>
        <v>0.33333333333333331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-70</v>
      </c>
      <c r="K111" s="9"/>
      <c r="L111" s="10">
        <f>'18-07'!$K111+('18-07'!$J111/90)</f>
        <v>-0.77777777777777779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200</v>
      </c>
      <c r="L112" s="10">
        <f>'18-07'!$K112+('18-07'!$J112/90)</f>
        <v>200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929</v>
      </c>
      <c r="J113" s="8"/>
      <c r="K113" s="9">
        <v>40</v>
      </c>
      <c r="L113" s="10">
        <f>'18-07'!$K113+('18-07'!$J113/90)</f>
        <v>40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2268</v>
      </c>
      <c r="J114" s="8">
        <v>1800</v>
      </c>
      <c r="K114" s="9"/>
      <c r="L114" s="10">
        <f>'18-07'!$K114+('18-07'!$J114/90)</f>
        <v>20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900</v>
      </c>
      <c r="K115" s="9"/>
      <c r="L115" s="10">
        <f>'18-07'!$K115+('18-07'!$J115/90)</f>
        <v>10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123</v>
      </c>
      <c r="J116" s="8"/>
      <c r="K116" s="9">
        <v>7</v>
      </c>
      <c r="L116" s="10">
        <f>'18-07'!$K116+('18-07'!$J116/90)</f>
        <v>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105</v>
      </c>
      <c r="J117" s="8"/>
      <c r="K117" s="9">
        <v>56</v>
      </c>
      <c r="L117" s="10">
        <f>'18-07'!$K117+('18-07'!$J117/90)</f>
        <v>56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1235</v>
      </c>
      <c r="J118" s="8"/>
      <c r="K118" s="9">
        <v>100</v>
      </c>
      <c r="L118" s="10">
        <f>'18-07'!$K118+('18-07'!$J118/90)</f>
        <v>100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1796</v>
      </c>
      <c r="I119" s="2" t="s">
        <v>713</v>
      </c>
      <c r="J119" s="8"/>
      <c r="K119" s="9">
        <v>698</v>
      </c>
      <c r="L119" s="10">
        <f>'18-07'!$K119+('18-07'!$J119/90)</f>
        <v>698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90</v>
      </c>
      <c r="K120" s="9">
        <v>45</v>
      </c>
      <c r="L120" s="10">
        <f>'18-07'!$K120+('18-07'!$J120/90)</f>
        <v>46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50</v>
      </c>
      <c r="K121" s="9"/>
      <c r="L121" s="10">
        <f>'18-07'!$K121+('18-07'!$J121/90)</f>
        <v>0.55555555555555558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-200</v>
      </c>
      <c r="K122" s="9">
        <v>50</v>
      </c>
      <c r="L122" s="10">
        <f>'18-07'!$K122+('18-07'!$J122/90)</f>
        <v>47.777777777777779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2202</v>
      </c>
      <c r="J123" s="8"/>
      <c r="K123" s="9">
        <v>180</v>
      </c>
      <c r="L123" s="10">
        <f>'18-07'!$K123+('18-07'!$J123/90)</f>
        <v>180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-630</v>
      </c>
      <c r="K124" s="9">
        <v>40</v>
      </c>
      <c r="L124" s="10">
        <f>'18-07'!$K124+('18-07'!$J124/90)</f>
        <v>33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1796</v>
      </c>
      <c r="I125" s="2" t="s">
        <v>292</v>
      </c>
      <c r="J125" s="8"/>
      <c r="K125" s="9">
        <v>200</v>
      </c>
      <c r="L125" s="10">
        <f>'18-07'!$K125+('18-07'!$J125/90)</f>
        <v>200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270</v>
      </c>
      <c r="K126" s="9"/>
      <c r="L126" s="10">
        <f>'18-07'!$K126+('18-07'!$J126/90)</f>
        <v>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1765</v>
      </c>
      <c r="J127" s="8"/>
      <c r="K127" s="9">
        <v>920</v>
      </c>
      <c r="L127" s="10">
        <f>'18-07'!$K127+('18-07'!$J127/90)</f>
        <v>920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30</v>
      </c>
      <c r="K128" s="9"/>
      <c r="L128" s="10">
        <f>'18-07'!$K128+('18-07'!$J128/90)</f>
        <v>0.33333333333333331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1763</v>
      </c>
      <c r="J129" s="8">
        <v>-300</v>
      </c>
      <c r="K129" s="9">
        <v>10</v>
      </c>
      <c r="L129" s="10">
        <f>'18-07'!$K129+('18-07'!$J129/90)</f>
        <v>6.6666666666666661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230</v>
      </c>
      <c r="K130" s="9"/>
      <c r="L130" s="10">
        <f>'18-07'!$K130+('18-07'!$J130/90)</f>
        <v>2.5555555555555554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95</v>
      </c>
      <c r="J131" s="8"/>
      <c r="K131" s="9">
        <v>259</v>
      </c>
      <c r="L131" s="10">
        <f>'18-07'!$K131+('18-07'!$J131/90)</f>
        <v>259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 t="s">
        <v>95</v>
      </c>
      <c r="J132" s="8"/>
      <c r="K132" s="9">
        <v>-259</v>
      </c>
      <c r="L132" s="10">
        <f>'18-07'!$K132+('18-07'!$J132/90)</f>
        <v>-259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56</v>
      </c>
      <c r="J133" s="8">
        <v>-540</v>
      </c>
      <c r="K133" s="9">
        <v>10</v>
      </c>
      <c r="L133" s="10">
        <f>'18-07'!$K133+('18-07'!$J133/90)</f>
        <v>4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95</v>
      </c>
      <c r="J134" s="8">
        <v>-5000</v>
      </c>
      <c r="K134" s="9">
        <v>-5900</v>
      </c>
      <c r="L134" s="10">
        <f>'18-07'!$K134+('18-07'!$J134/90)</f>
        <v>-5955.5555555555557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150</v>
      </c>
      <c r="K135" s="9"/>
      <c r="L135" s="10">
        <f>'18-07'!$K135+('18-07'!$J135/90)</f>
        <v>1.6666666666666667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847</v>
      </c>
      <c r="J136" s="8"/>
      <c r="K136" s="9">
        <v>112</v>
      </c>
      <c r="L136" s="10">
        <f>'18-07'!$K136+('18-07'!$J136/90)</f>
        <v>112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8"/>
      <c r="K137" s="9">
        <v>-112</v>
      </c>
      <c r="L137" s="10">
        <f>'18-07'!$K137+('18-07'!$J137/90)</f>
        <v>-112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1365</v>
      </c>
      <c r="J138" s="8"/>
      <c r="K138" s="9">
        <v>175</v>
      </c>
      <c r="L138" s="10">
        <f>'18-07'!$K138+('18-07'!$J138/90)</f>
        <v>175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/>
      <c r="K139" s="9">
        <v>-175</v>
      </c>
      <c r="L139" s="10">
        <f>'18-07'!$K139+('18-07'!$J139/90)</f>
        <v>-175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'18-07'!$K140+('18-07'!$J140/90)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'18-07'!$K141+('18-07'!$J141/90)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974B0993-9919-4519-9459-5C1F3ABF7C5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9011-B8AC-4B5C-9BAC-6AF7D6D09F94}">
  <sheetPr codeName="Sheet96">
    <pageSetUpPr fitToPage="1"/>
  </sheetPr>
  <dimension ref="A1:Z143"/>
  <sheetViews>
    <sheetView rightToLeft="1" topLeftCell="A43" workbookViewId="0">
      <selection activeCell="J83" sqref="J8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88671875" bestFit="1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980</v>
      </c>
      <c r="K1" s="3">
        <f t="shared" si="0"/>
        <v>296</v>
      </c>
      <c r="L1" s="3">
        <f t="shared" si="0"/>
        <v>306.88888888888891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800</v>
      </c>
      <c r="K3" s="9"/>
      <c r="L3" s="10">
        <f t="shared" ref="L3:L18" si="1">K3+(J3/90)</f>
        <v>8.8888888888888893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456</v>
      </c>
      <c r="J4" s="8">
        <v>-200</v>
      </c>
      <c r="K4" s="9"/>
      <c r="L4" s="10">
        <f t="shared" si="1"/>
        <v>-2.2222222222222223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99</v>
      </c>
      <c r="J5" s="8">
        <v>300</v>
      </c>
      <c r="K5" s="9"/>
      <c r="L5" s="10">
        <f t="shared" si="1"/>
        <v>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430</v>
      </c>
      <c r="K6" s="9"/>
      <c r="L6" s="10">
        <f t="shared" si="1"/>
        <v>4.7777777777777777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10</v>
      </c>
      <c r="L7" s="10">
        <f t="shared" si="1"/>
        <v>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50</v>
      </c>
      <c r="K8" s="9"/>
      <c r="L8" s="10">
        <f t="shared" si="1"/>
        <v>0.55555555555555558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36</v>
      </c>
      <c r="L9" s="10">
        <f t="shared" si="1"/>
        <v>36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300</v>
      </c>
      <c r="K10" s="9"/>
      <c r="L10" s="10">
        <f t="shared" si="1"/>
        <v>3.3333333333333335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10</v>
      </c>
      <c r="L11" s="10">
        <f t="shared" si="1"/>
        <v>10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100</v>
      </c>
      <c r="K12" s="9"/>
      <c r="L12" s="10">
        <f t="shared" si="1"/>
        <v>1.1111111111111112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-200</v>
      </c>
      <c r="K13" s="9">
        <v>20</v>
      </c>
      <c r="L13" s="10">
        <f t="shared" si="1"/>
        <v>17.777777777777779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>
        <v>120</v>
      </c>
      <c r="L14" s="10">
        <f t="shared" si="1"/>
        <v>120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>
        <v>-600</v>
      </c>
      <c r="K15" s="9">
        <v>100</v>
      </c>
      <c r="L15" s="10">
        <f t="shared" si="1"/>
        <v>93.333333333333329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2257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SUM('20-07'!$J$22:$J$143)</f>
        <v>1025</v>
      </c>
      <c r="K20" s="3">
        <f>SUM('20-07'!$K$22:$K$143)</f>
        <v>-15</v>
      </c>
      <c r="L20" s="3">
        <f>SUM('20-07'!$L$22:$L$143)</f>
        <v>-3.6111111111115157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12</v>
      </c>
      <c r="F22" s="16">
        <f t="shared" ref="F22:F26" si="3">D22*E22</f>
        <v>60</v>
      </c>
      <c r="G22" s="7"/>
      <c r="H22" s="7" t="s">
        <v>6</v>
      </c>
      <c r="I22" s="2"/>
      <c r="J22" s="8">
        <v>500</v>
      </c>
      <c r="K22" s="9"/>
      <c r="L22" s="10">
        <f>'20-07'!$K22+('20-07'!$J22/90)</f>
        <v>5.5555555555555554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14</v>
      </c>
      <c r="F23" s="16">
        <f t="shared" si="3"/>
        <v>140</v>
      </c>
      <c r="G23" s="7"/>
      <c r="H23" s="7" t="s">
        <v>6</v>
      </c>
      <c r="I23" s="40" t="s">
        <v>1389</v>
      </c>
      <c r="J23" s="8">
        <v>1620</v>
      </c>
      <c r="K23" s="9"/>
      <c r="L23" s="10">
        <f>'20-07'!$K23+('20-07'!$J23/90)</f>
        <v>18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</v>
      </c>
      <c r="S23" s="16">
        <f t="shared" si="5"/>
        <v>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46</v>
      </c>
      <c r="C24" s="14">
        <f t="shared" si="2"/>
        <v>460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40" t="s">
        <v>730</v>
      </c>
      <c r="J24" s="8">
        <v>-220</v>
      </c>
      <c r="K24" s="9">
        <v>10</v>
      </c>
      <c r="L24" s="10">
        <f>'20-07'!$K24+('20-07'!$J24/90)</f>
        <v>7.5555555555555554</v>
      </c>
      <c r="M24" s="3"/>
      <c r="N24" s="13">
        <v>10</v>
      </c>
      <c r="O24" s="1">
        <v>40</v>
      </c>
      <c r="P24" s="14">
        <f t="shared" si="4"/>
        <v>400</v>
      </c>
      <c r="Q24" s="15">
        <v>20</v>
      </c>
      <c r="R24" s="1">
        <v>43</v>
      </c>
      <c r="S24" s="16">
        <f t="shared" si="5"/>
        <v>860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40" t="s">
        <v>57</v>
      </c>
      <c r="J25" s="8">
        <v>2000</v>
      </c>
      <c r="K25" s="9"/>
      <c r="L25" s="10">
        <f>'20-07'!$K25+('20-07'!$J25/90)</f>
        <v>22.222222222222221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29</v>
      </c>
      <c r="F26" s="16">
        <f t="shared" si="3"/>
        <v>2900</v>
      </c>
      <c r="G26" s="7"/>
      <c r="H26" s="7" t="s">
        <v>28</v>
      </c>
      <c r="I26" s="40" t="s">
        <v>99</v>
      </c>
      <c r="J26" s="8">
        <v>-2000</v>
      </c>
      <c r="K26" s="9"/>
      <c r="L26" s="10">
        <f>'20-07'!$K26+('20-07'!$J26/90)</f>
        <v>-22.222222222222221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133</v>
      </c>
      <c r="S26" s="16">
        <f t="shared" si="5"/>
        <v>13300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3120</v>
      </c>
      <c r="G27" s="7"/>
      <c r="H27" s="7" t="s">
        <v>6</v>
      </c>
      <c r="I27" s="40" t="s">
        <v>730</v>
      </c>
      <c r="J27" s="8">
        <v>360</v>
      </c>
      <c r="K27" s="9"/>
      <c r="L27" s="10">
        <f>'20-07'!$K27+('20-07'!$J27/90)</f>
        <v>4</v>
      </c>
      <c r="M27" s="3"/>
      <c r="N27" s="13">
        <v>100</v>
      </c>
      <c r="O27" s="1">
        <v>26</v>
      </c>
      <c r="P27" s="14">
        <f t="shared" si="4"/>
        <v>2600</v>
      </c>
      <c r="Q27" s="12" t="s">
        <v>11</v>
      </c>
      <c r="R27" s="12"/>
      <c r="S27" s="17">
        <f>SUM(S22:S26)</f>
        <v>14180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646</v>
      </c>
      <c r="D28" s="1"/>
      <c r="E28" s="1"/>
      <c r="F28" s="1"/>
      <c r="G28" s="1"/>
      <c r="H28" s="7" t="s">
        <v>6</v>
      </c>
      <c r="I28" s="40" t="s">
        <v>190</v>
      </c>
      <c r="J28" s="8"/>
      <c r="K28" s="9">
        <v>50</v>
      </c>
      <c r="L28" s="10">
        <f>'20-07'!$K28+('20-07'!$J28/90)</f>
        <v>50</v>
      </c>
      <c r="M28" s="3"/>
      <c r="N28" s="12" t="s">
        <v>11</v>
      </c>
      <c r="O28" s="12"/>
      <c r="P28" s="6">
        <f>SUM(P22:P27)</f>
        <v>3156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-9815</v>
      </c>
      <c r="G29" s="1"/>
      <c r="H29" s="7" t="s">
        <v>6</v>
      </c>
      <c r="I29" s="2"/>
      <c r="J29" s="8"/>
      <c r="K29" s="9">
        <v>20</v>
      </c>
      <c r="L29" s="10">
        <f>'20-07'!$K29+('20-07'!$J29/90)</f>
        <v>20</v>
      </c>
      <c r="M29" s="3"/>
      <c r="N29" s="1"/>
      <c r="O29" s="1"/>
      <c r="P29" s="18"/>
      <c r="Q29" s="237" t="s">
        <v>21</v>
      </c>
      <c r="R29" s="238"/>
      <c r="S29" s="17">
        <f>SUM('20-07'!$J$22:$J$143)</f>
        <v>1025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-734</v>
      </c>
      <c r="D30" s="1"/>
      <c r="E30" s="1"/>
      <c r="F30" s="8"/>
      <c r="G30" s="1"/>
      <c r="H30" s="7" t="s">
        <v>6</v>
      </c>
      <c r="I30" s="2"/>
      <c r="J30" s="8">
        <v>-720</v>
      </c>
      <c r="K30" s="9">
        <v>10</v>
      </c>
      <c r="L30" s="10">
        <f>'20-07'!$K30+('20-07'!$J30/90)</f>
        <v>2</v>
      </c>
      <c r="M30" s="3"/>
      <c r="N30" s="237" t="s">
        <v>23</v>
      </c>
      <c r="O30" s="238"/>
      <c r="P30" s="6">
        <f>SUM('20-07'!$K$22:$K$143)</f>
        <v>-15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-310</v>
      </c>
      <c r="K31" s="9">
        <v>30</v>
      </c>
      <c r="L31" s="10">
        <f>'20-07'!$K31+('20-07'!$J31/90)</f>
        <v>26.555555555555557</v>
      </c>
      <c r="M31" s="3"/>
      <c r="N31" s="1"/>
      <c r="O31" s="1"/>
      <c r="P31" s="18"/>
      <c r="Q31" s="12" t="s">
        <v>25</v>
      </c>
      <c r="R31" s="12"/>
      <c r="S31" s="17">
        <f>S27-S29-F27</f>
        <v>10035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300</v>
      </c>
      <c r="K32" s="9"/>
      <c r="L32" s="10">
        <f>'20-07'!$K32+('20-07'!$J32/90)</f>
        <v>3.3333333333333335</v>
      </c>
      <c r="M32" s="3"/>
      <c r="N32" s="12" t="s">
        <v>25</v>
      </c>
      <c r="O32" s="12"/>
      <c r="P32" s="6">
        <f>P28-P30-C28</f>
        <v>2525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9</v>
      </c>
      <c r="L33" s="10">
        <f>'20-07'!$K33+('20-07'!$J33/90)</f>
        <v>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35</v>
      </c>
      <c r="L34" s="10">
        <f>'20-07'!$K34+('20-07'!$J34/90)</f>
        <v>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-50</v>
      </c>
      <c r="K35" s="9">
        <v>5</v>
      </c>
      <c r="L35" s="10">
        <f>'20-07'!$K35+('20-07'!$J35/90)</f>
        <v>4.4444444444444446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-200</v>
      </c>
      <c r="K36" s="9">
        <v>10</v>
      </c>
      <c r="L36" s="10">
        <f>'20-07'!$K36+('20-07'!$J36/90)</f>
        <v>7.7777777777777777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141</v>
      </c>
      <c r="J37" s="8"/>
      <c r="K37" s="9">
        <v>75</v>
      </c>
      <c r="L37" s="10">
        <f>'20-07'!$K37+('20-07'!$J37/90)</f>
        <v>75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/>
      <c r="J38" s="8"/>
      <c r="K38" s="9"/>
      <c r="L38" s="10">
        <f>'20-07'!$K38+('20-07'!$J38/90)</f>
        <v>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40" t="s">
        <v>2271</v>
      </c>
      <c r="J39" s="8">
        <v>-300</v>
      </c>
      <c r="K39" s="9"/>
      <c r="L39" s="10">
        <f>'20-07'!$K39+('20-07'!$J39/90)</f>
        <v>-3.3333333333333335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55</v>
      </c>
      <c r="L40" s="10">
        <f>'20-07'!$K40+('20-07'!$J40/90)</f>
        <v>55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5</v>
      </c>
      <c r="L41" s="10">
        <f>'20-07'!$K41+('20-07'!$J41/90)</f>
        <v>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1796</v>
      </c>
      <c r="I42" s="40" t="s">
        <v>407</v>
      </c>
      <c r="J42" s="8">
        <v>-100</v>
      </c>
      <c r="K42" s="9">
        <v>260</v>
      </c>
      <c r="L42" s="10">
        <f>'20-07'!$K42+('20-07'!$J42/90)</f>
        <v>258.88888888888891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380</v>
      </c>
      <c r="K43" s="9"/>
      <c r="L43" s="10">
        <f>'20-07'!$K43+('20-07'!$J43/90)</f>
        <v>4.2222222222222223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-175</v>
      </c>
      <c r="K44" s="9">
        <v>10</v>
      </c>
      <c r="L44" s="10">
        <f>'20-07'!$K44+('20-07'!$J44/90)</f>
        <v>8.0555555555555554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70</v>
      </c>
      <c r="L45" s="10">
        <f>'20-07'!$K45+('20-07'!$J45/90)</f>
        <v>70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5</v>
      </c>
      <c r="L46" s="10">
        <f>'20-07'!$K46+('20-07'!$J46/90)</f>
        <v>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4</v>
      </c>
      <c r="L47" s="10">
        <f>'20-07'!$K47+('20-07'!$J47/90)</f>
        <v>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10</v>
      </c>
      <c r="L48" s="10">
        <f>'20-07'!$K48+('20-07'!$J48/90)</f>
        <v>10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50</v>
      </c>
      <c r="K49" s="9"/>
      <c r="L49" s="10">
        <f>'20-07'!$K49+('20-07'!$J49/90)</f>
        <v>0.55555555555555558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57</v>
      </c>
      <c r="J50" s="8">
        <v>505</v>
      </c>
      <c r="K50" s="9"/>
      <c r="L50" s="10">
        <f>'20-07'!$K50+('20-07'!$J50/90)</f>
        <v>5.6111111111111107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200</v>
      </c>
      <c r="L51" s="10">
        <f>'20-07'!$K51+('20-07'!$J51/90)</f>
        <v>200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57</v>
      </c>
      <c r="J52" s="8"/>
      <c r="K52" s="9">
        <v>150</v>
      </c>
      <c r="L52" s="10">
        <f>'20-07'!$K52+('20-07'!$J52/90)</f>
        <v>150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40" t="s">
        <v>2270</v>
      </c>
      <c r="J53" s="8"/>
      <c r="K53" s="9">
        <v>-150</v>
      </c>
      <c r="L53" s="10">
        <f>'20-07'!$K53+('20-07'!$J53/90)</f>
        <v>-150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275</v>
      </c>
      <c r="J54" s="8"/>
      <c r="K54" s="9">
        <v>75</v>
      </c>
      <c r="L54" s="10">
        <f>'20-07'!$K54+('20-07'!$J54/90)</f>
        <v>75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-150</v>
      </c>
      <c r="K55" s="9">
        <v>5</v>
      </c>
      <c r="L55" s="10">
        <f>'20-07'!$K55+('20-07'!$J55/90)</f>
        <v>3.333333333333333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610</v>
      </c>
      <c r="K56" s="9"/>
      <c r="L56" s="10">
        <f>'20-07'!$K56+('20-07'!$J56/90)</f>
        <v>6.7777777777777777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-360</v>
      </c>
      <c r="K57" s="9">
        <v>10</v>
      </c>
      <c r="L57" s="10">
        <f>'20-07'!$K57+('20-07'!$J57/90)</f>
        <v>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400</v>
      </c>
      <c r="K58" s="9">
        <v>100</v>
      </c>
      <c r="L58" s="10">
        <f>'20-07'!$K58+('20-07'!$J58/90)</f>
        <v>104.44444444444444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4500</v>
      </c>
      <c r="K59" s="9"/>
      <c r="L59" s="10">
        <f>'20-07'!$K59+('20-07'!$J59/90)</f>
        <v>50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145</v>
      </c>
      <c r="K60" s="9">
        <v>5</v>
      </c>
      <c r="L60" s="10">
        <f>'20-07'!$K60+('20-07'!$J60/90)</f>
        <v>6.6111111111111107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280</v>
      </c>
      <c r="K61" s="9"/>
      <c r="L61" s="10">
        <f>'20-07'!$K61+('20-07'!$J61/90)</f>
        <v>3.1111111111111112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1796</v>
      </c>
      <c r="I62" s="40" t="s">
        <v>453</v>
      </c>
      <c r="J62" s="8"/>
      <c r="K62" s="9">
        <v>216</v>
      </c>
      <c r="L62" s="10">
        <f>'20-07'!$K62+('20-07'!$J62/90)</f>
        <v>216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250</v>
      </c>
      <c r="K63" s="9"/>
      <c r="L63" s="10">
        <f>'20-07'!$K63+('20-07'!$J63/90)</f>
        <v>2.7777777777777777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-800</v>
      </c>
      <c r="K64" s="9">
        <v>10</v>
      </c>
      <c r="L64" s="10">
        <f>'20-07'!$K64+('20-07'!$J64/90)</f>
        <v>1.1111111111111107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180</v>
      </c>
      <c r="K65" s="36"/>
      <c r="L65" s="37">
        <f>'20-07'!$K65+('20-07'!$J65/90)</f>
        <v>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-630</v>
      </c>
      <c r="K66" s="39">
        <v>20</v>
      </c>
      <c r="L66" s="37">
        <f>'20-07'!$K66+('20-07'!$J66/90)</f>
        <v>13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-300</v>
      </c>
      <c r="K67" s="36">
        <v>10</v>
      </c>
      <c r="L67" s="37">
        <f>'20-07'!$K67+('20-07'!$J67/90)</f>
        <v>6.6666666666666661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-300</v>
      </c>
      <c r="K68" s="39">
        <v>5</v>
      </c>
      <c r="L68" s="37">
        <f>'20-07'!$K68+('20-07'!$J68/90)</f>
        <v>1.6666666666666665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300</v>
      </c>
      <c r="K69" s="36"/>
      <c r="L69" s="37">
        <f>'20-07'!$K69+('20-07'!$J69/90)</f>
        <v>3.3333333333333335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81</v>
      </c>
      <c r="J70" s="35">
        <v>100</v>
      </c>
      <c r="K70" s="36"/>
      <c r="L70" s="37">
        <f>'20-07'!$K70+('20-07'!$J70/90)</f>
        <v>1.1111111111111112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756</v>
      </c>
      <c r="J71" s="8">
        <v>600</v>
      </c>
      <c r="K71" s="9"/>
      <c r="L71" s="10">
        <f>'20-07'!$K71+('20-07'!$J71/90)</f>
        <v>6.666666666666667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-100</v>
      </c>
      <c r="K72" s="9">
        <v>5</v>
      </c>
      <c r="L72" s="10">
        <f>'20-07'!$K72+('20-07'!$J72/90)</f>
        <v>3.8888888888888888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2129</v>
      </c>
      <c r="J73" s="8">
        <v>-100</v>
      </c>
      <c r="K73" s="9"/>
      <c r="L73" s="10">
        <f>'20-07'!$K73+('20-07'!$J73/90)</f>
        <v>-1.1111111111111112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-300</v>
      </c>
      <c r="K74" s="9">
        <v>10</v>
      </c>
      <c r="L74" s="10">
        <f>'20-07'!$K74+('20-07'!$J74/90)</f>
        <v>6.6666666666666661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56</v>
      </c>
      <c r="J75" s="8">
        <v>130</v>
      </c>
      <c r="K75" s="9">
        <v>56</v>
      </c>
      <c r="L75" s="10">
        <f>'20-07'!$K75+('20-07'!$J75/90)</f>
        <v>57.444444444444443</v>
      </c>
      <c r="M75" s="3"/>
      <c r="N75" s="45" t="s">
        <v>118</v>
      </c>
      <c r="O75" s="9"/>
      <c r="P75" s="84">
        <v>2046</v>
      </c>
      <c r="Q75" s="9"/>
      <c r="R75" s="9"/>
      <c r="S75" s="85">
        <v>9215</v>
      </c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135</v>
      </c>
      <c r="K76" s="9"/>
      <c r="L76" s="10">
        <f>'20-07'!$K76+('20-07'!$J76/90)</f>
        <v>1.5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-180</v>
      </c>
      <c r="K77" s="9">
        <v>100</v>
      </c>
      <c r="L77" s="10">
        <f>'20-07'!$K77+('20-07'!$J77/90)</f>
        <v>98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40" t="s">
        <v>2272</v>
      </c>
      <c r="J78" s="8"/>
      <c r="K78" s="9">
        <v>-580</v>
      </c>
      <c r="L78" s="10">
        <f>'20-07'!$K78+('20-07'!$J78/90)</f>
        <v>-580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15</v>
      </c>
      <c r="L79" s="10">
        <f>'20-07'!$K79+('20-07'!$J79/90)</f>
        <v>15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-100</v>
      </c>
      <c r="K80" s="9">
        <v>10</v>
      </c>
      <c r="L80" s="10">
        <f>'20-07'!$K80+('20-07'!$J80/90)</f>
        <v>8.8888888888888893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20</v>
      </c>
      <c r="L81" s="10">
        <f>'20-07'!$K81+('20-07'!$J81/90)</f>
        <v>20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-150</v>
      </c>
      <c r="K82" s="9">
        <v>10</v>
      </c>
      <c r="L82" s="10">
        <f>'20-07'!$K82+('20-07'!$J82/90)</f>
        <v>8.3333333333333339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-225</v>
      </c>
      <c r="K83" s="9">
        <v>25</v>
      </c>
      <c r="L83" s="10">
        <f>'20-07'!$K83+('20-07'!$J83/90)</f>
        <v>22.5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180</v>
      </c>
      <c r="K84" s="9"/>
      <c r="L84" s="10">
        <f>'20-07'!$K84+('20-07'!$J84/90)</f>
        <v>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1900</v>
      </c>
      <c r="K85" s="9"/>
      <c r="L85" s="10">
        <f>'20-07'!$K85+('20-07'!$J85/90)</f>
        <v>21.111111111111111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9</v>
      </c>
      <c r="L86" s="10">
        <f>'20-07'!$K86+('20-07'!$J86/90)</f>
        <v>9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229</v>
      </c>
      <c r="J87" s="8"/>
      <c r="K87" s="9">
        <v>-20</v>
      </c>
      <c r="L87" s="10">
        <f>'20-07'!$K87+('20-07'!$J87/90)</f>
        <v>-20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5</v>
      </c>
      <c r="L88" s="10">
        <f>'20-07'!$K88+('20-07'!$J88/90)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-100</v>
      </c>
      <c r="K89" s="9">
        <v>-15</v>
      </c>
      <c r="L89" s="10">
        <f>'20-07'!$K89+('20-07'!$J89/90)</f>
        <v>-16.111111111111111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10</v>
      </c>
      <c r="L90" s="10">
        <f>'20-07'!$K90+('20-07'!$J90/90)</f>
        <v>10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300</v>
      </c>
      <c r="K91" s="9"/>
      <c r="L91" s="10">
        <f>'20-07'!$K91+('20-07'!$J91/90)</f>
        <v>3.3333333333333335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1796</v>
      </c>
      <c r="I92" s="40" t="s">
        <v>244</v>
      </c>
      <c r="J92" s="8">
        <v>800</v>
      </c>
      <c r="K92" s="9">
        <v>300</v>
      </c>
      <c r="L92" s="10">
        <f>'20-07'!$K92+('20-07'!$J92/90)</f>
        <v>308.88888888888891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-110</v>
      </c>
      <c r="K93" s="9">
        <v>70</v>
      </c>
      <c r="L93" s="10">
        <f>'20-07'!$K93+('20-07'!$J93/90)</f>
        <v>68.777777777777771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299</v>
      </c>
      <c r="J94" s="8">
        <v>-100</v>
      </c>
      <c r="K94" s="9">
        <v>25</v>
      </c>
      <c r="L94" s="10">
        <f>'20-07'!$K94+('20-07'!$J94/90)</f>
        <v>23.888888888888889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1796</v>
      </c>
      <c r="I95" s="40" t="s">
        <v>244</v>
      </c>
      <c r="J95" s="8"/>
      <c r="K95" s="9">
        <v>-10</v>
      </c>
      <c r="L95" s="10">
        <f>'20-07'!$K95+('20-07'!$J95/90)</f>
        <v>-10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1754</v>
      </c>
      <c r="J96" s="8"/>
      <c r="K96" s="9">
        <v>100</v>
      </c>
      <c r="L96" s="10">
        <f>'20-07'!$K96+('20-07'!$J96/90)</f>
        <v>100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281</v>
      </c>
      <c r="J97" s="8">
        <v>100</v>
      </c>
      <c r="K97" s="9"/>
      <c r="L97" s="10">
        <f>'20-07'!$K97+('20-07'!$J97/90)</f>
        <v>1.1111111111111112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-25</v>
      </c>
      <c r="K98" s="9">
        <v>10</v>
      </c>
      <c r="L98" s="10">
        <f>'20-07'!$K98+('20-07'!$J98/90)</f>
        <v>9.7222222222222214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/>
      <c r="L99" s="10">
        <f>'20-07'!$K99+('20-07'!$J99/90)</f>
        <v>1.1111111111111112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700</v>
      </c>
      <c r="K100" s="9"/>
      <c r="L100" s="10">
        <f>'20-07'!$K100+('20-07'!$J100/90)</f>
        <v>7.7777777777777777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250</v>
      </c>
      <c r="K101" s="9"/>
      <c r="L101" s="10">
        <f>'20-07'!$K101+('20-07'!$J101/90)</f>
        <v>2.7777777777777777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1796</v>
      </c>
      <c r="I102" s="40" t="s">
        <v>373</v>
      </c>
      <c r="J102" s="8"/>
      <c r="K102" s="9">
        <v>458</v>
      </c>
      <c r="L102" s="10">
        <f>'20-07'!$K102+('20-07'!$J102/90)</f>
        <v>458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43" t="s">
        <v>40</v>
      </c>
      <c r="I103" s="40" t="s">
        <v>95</v>
      </c>
      <c r="J103" s="8"/>
      <c r="K103" s="9">
        <v>-458</v>
      </c>
      <c r="L103" s="10">
        <f>'20-07'!$K103+('20-07'!$J103/90)</f>
        <v>-458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-270</v>
      </c>
      <c r="K104" s="9">
        <v>30</v>
      </c>
      <c r="L104" s="10">
        <f>'20-07'!$K104+('20-07'!$J104/90)</f>
        <v>27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311</v>
      </c>
      <c r="J105" s="8">
        <v>-270</v>
      </c>
      <c r="K105" s="9">
        <v>20</v>
      </c>
      <c r="L105" s="10">
        <f>'20-07'!$K105+('20-07'!$J105/90)</f>
        <v>17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330</v>
      </c>
      <c r="K106" s="9"/>
      <c r="L106" s="10">
        <f>'20-07'!$K106+('20-07'!$J106/90)</f>
        <v>3.6666666666666665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400</v>
      </c>
      <c r="K107" s="9"/>
      <c r="L107" s="10">
        <f>'20-07'!$K107+('20-07'!$J107/90)</f>
        <v>4.4444444444444446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70</v>
      </c>
      <c r="L108" s="10">
        <f>'20-07'!$K108+('20-07'!$J108/90)</f>
        <v>70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200</v>
      </c>
      <c r="K109" s="9"/>
      <c r="L109" s="10">
        <f>'20-07'!$K109+('20-07'!$J109/90)</f>
        <v>2.2222222222222223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70</v>
      </c>
      <c r="K110" s="9"/>
      <c r="L110" s="10">
        <f>'20-07'!$K110+('20-07'!$J110/90)</f>
        <v>0.77777777777777779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100</v>
      </c>
      <c r="K111" s="9"/>
      <c r="L111" s="10">
        <f>'20-07'!$K111+('20-07'!$J111/90)</f>
        <v>1.1111111111111112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40</v>
      </c>
      <c r="K112" s="9"/>
      <c r="L112" s="10">
        <f>'20-07'!$K112+('20-07'!$J112/90)</f>
        <v>0.44444444444444442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60</v>
      </c>
      <c r="K113" s="9"/>
      <c r="L113" s="10">
        <f>'20-07'!$K113+('20-07'!$J113/90)</f>
        <v>0.66666666666666663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180</v>
      </c>
      <c r="K114" s="9"/>
      <c r="L114" s="10">
        <f>'20-07'!$K114+('20-07'!$J114/90)</f>
        <v>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1796</v>
      </c>
      <c r="I115" s="2"/>
      <c r="J115" s="8"/>
      <c r="K115" s="9">
        <v>70</v>
      </c>
      <c r="L115" s="10">
        <f>'20-07'!$K115+('20-07'!$J115/90)</f>
        <v>70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1796</v>
      </c>
      <c r="I116" s="2"/>
      <c r="J116" s="8">
        <v>-50</v>
      </c>
      <c r="K116" s="9">
        <v>325</v>
      </c>
      <c r="L116" s="10">
        <f>'20-07'!$K116+('20-07'!$J116/90)</f>
        <v>324.44444444444446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120</v>
      </c>
      <c r="L117" s="10">
        <f>'20-07'!$K117+('20-07'!$J117/90)</f>
        <v>120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154</v>
      </c>
      <c r="J118" s="8">
        <v>200</v>
      </c>
      <c r="K118" s="9"/>
      <c r="L118" s="10">
        <f>'20-07'!$K118+('20-07'!$J118/90)</f>
        <v>2.2222222222222223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335</v>
      </c>
      <c r="J119" s="8">
        <v>-50</v>
      </c>
      <c r="K119" s="9"/>
      <c r="L119" s="10">
        <f>'20-07'!$K119+('20-07'!$J119/90)</f>
        <v>-0.55555555555555558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-180</v>
      </c>
      <c r="K120" s="9">
        <v>70</v>
      </c>
      <c r="L120" s="10">
        <f>'20-07'!$K120+('20-07'!$J120/90)</f>
        <v>68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1</v>
      </c>
      <c r="L121" s="10">
        <f>'20-07'!$K121+('20-07'!$J121/90)</f>
        <v>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1273</v>
      </c>
      <c r="J122" s="8"/>
      <c r="K122" s="9">
        <v>200</v>
      </c>
      <c r="L122" s="10">
        <f>'20-07'!$K122+('20-07'!$J122/90)</f>
        <v>200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180</v>
      </c>
      <c r="K123" s="9"/>
      <c r="L123" s="10">
        <f>'20-07'!$K123+('20-07'!$J123/90)</f>
        <v>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180</v>
      </c>
      <c r="K124" s="9"/>
      <c r="L124" s="10">
        <f>'20-07'!$K124+('20-07'!$J124/90)</f>
        <v>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-720</v>
      </c>
      <c r="K125" s="9">
        <v>40</v>
      </c>
      <c r="L125" s="10">
        <f>'20-07'!$K125+('20-07'!$J125/90)</f>
        <v>32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50</v>
      </c>
      <c r="K126" s="9"/>
      <c r="L126" s="10">
        <f>'20-07'!$K126+('20-07'!$J126/90)</f>
        <v>0.55555555555555558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400</v>
      </c>
      <c r="K127" s="9"/>
      <c r="L127" s="10">
        <f>'20-07'!$K127+('20-07'!$J127/90)</f>
        <v>4.4444444444444446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-270</v>
      </c>
      <c r="K128" s="9">
        <v>40</v>
      </c>
      <c r="L128" s="10">
        <f>'20-07'!$K128+('20-07'!$J128/90)</f>
        <v>37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200</v>
      </c>
      <c r="K129" s="9">
        <v>5</v>
      </c>
      <c r="L129" s="10">
        <f>'20-07'!$K129+('20-07'!$J129/90)</f>
        <v>7.2222222222222223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15</v>
      </c>
      <c r="L130" s="10">
        <f>'20-07'!$K130+('20-07'!$J130/90)</f>
        <v>15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720</v>
      </c>
      <c r="K131" s="9"/>
      <c r="L131" s="10">
        <f>'20-07'!$K131+('20-07'!$J131/90)</f>
        <v>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95</v>
      </c>
      <c r="J132" s="8">
        <v>3600</v>
      </c>
      <c r="K132" s="9"/>
      <c r="L132" s="10">
        <f>'20-07'!$K132+('20-07'!$J132/90)</f>
        <v>40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 t="s">
        <v>95</v>
      </c>
      <c r="J133" s="8">
        <v>-3600</v>
      </c>
      <c r="K133" s="9"/>
      <c r="L133" s="10">
        <f>'20-07'!$K133+('20-07'!$J133/90)</f>
        <v>-40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56</v>
      </c>
      <c r="J134" s="8">
        <v>-10</v>
      </c>
      <c r="K134" s="9">
        <v>20</v>
      </c>
      <c r="L134" s="10">
        <f>'20-07'!$K134+('20-07'!$J134/90)</f>
        <v>19.888888888888889</v>
      </c>
      <c r="M134" s="3"/>
      <c r="N134" s="45" t="s">
        <v>118</v>
      </c>
      <c r="O134" s="9"/>
      <c r="P134" s="84">
        <v>3156</v>
      </c>
      <c r="Q134" s="9"/>
      <c r="R134" s="9"/>
      <c r="S134" s="85">
        <v>14180</v>
      </c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-45</v>
      </c>
      <c r="K135" s="9">
        <v>-10</v>
      </c>
      <c r="L135" s="10">
        <f>'20-07'!$K135+('20-07'!$J135/90)</f>
        <v>-10.5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90</v>
      </c>
      <c r="K136" s="9">
        <v>5</v>
      </c>
      <c r="L136" s="10">
        <f>'20-07'!$K136+('20-07'!$J136/90)</f>
        <v>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8">
        <v>-10000</v>
      </c>
      <c r="K137" s="9">
        <v>-2600</v>
      </c>
      <c r="L137" s="10">
        <f>'20-07'!$K137+('20-07'!$J137/90)</f>
        <v>-2711.1111111111113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-265</v>
      </c>
      <c r="K138" s="9">
        <v>40</v>
      </c>
      <c r="L138" s="10">
        <f>'20-07'!$K138+('20-07'!$J138/90)</f>
        <v>37.055555555555557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305</v>
      </c>
      <c r="K139" s="9">
        <v>10</v>
      </c>
      <c r="L139" s="10">
        <f>'20-07'!$K139+('20-07'!$J139/90)</f>
        <v>13.388888888888889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658</v>
      </c>
      <c r="J140" s="8">
        <v>-120</v>
      </c>
      <c r="K140" s="9">
        <v>30</v>
      </c>
      <c r="L140" s="10">
        <f>'20-07'!$K140+('20-07'!$J140/90)</f>
        <v>28.666666666666668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'20-07'!$K141+('20-07'!$J141/90)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'20-07'!$K142+('20-07'!$J142/90)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'20-07'!$K143+('20-07'!$J143/90)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3" xr:uid="{CC6E5A72-CBB0-4AC6-9374-18A82A0D70D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6E4C-675D-4DE5-85AA-019BC523CD93}">
  <sheetPr codeName="Sheet97">
    <pageSetUpPr fitToPage="1"/>
  </sheetPr>
  <dimension ref="A1:Z159"/>
  <sheetViews>
    <sheetView rightToLeft="1" topLeftCell="A147" workbookViewId="0">
      <selection activeCell="H159" sqref="H15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-760</v>
      </c>
      <c r="K1" s="3">
        <f t="shared" si="0"/>
        <v>260</v>
      </c>
      <c r="L1" s="3">
        <f t="shared" si="0"/>
        <v>251.55555555555557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95</v>
      </c>
      <c r="J3" s="8">
        <v>-450</v>
      </c>
      <c r="K3" s="9"/>
      <c r="L3" s="10">
        <f t="shared" ref="L3:L18" si="1">K3+(J3/90)</f>
        <v>-5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905</v>
      </c>
      <c r="J4" s="8">
        <v>130</v>
      </c>
      <c r="K4" s="9"/>
      <c r="L4" s="10">
        <f t="shared" si="1"/>
        <v>1.4444444444444444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50</v>
      </c>
      <c r="L5" s="10">
        <f t="shared" si="1"/>
        <v>50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2274</v>
      </c>
      <c r="J6" s="8">
        <v>-200</v>
      </c>
      <c r="K6" s="9">
        <v>80</v>
      </c>
      <c r="L6" s="10">
        <f t="shared" si="1"/>
        <v>77.777777777777771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-450</v>
      </c>
      <c r="K7" s="9">
        <v>130</v>
      </c>
      <c r="L7" s="10">
        <f t="shared" si="1"/>
        <v>125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1477</v>
      </c>
      <c r="J8" s="8">
        <v>100</v>
      </c>
      <c r="K8" s="9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110</v>
      </c>
      <c r="K9" s="9"/>
      <c r="L9" s="10">
        <f t="shared" si="1"/>
        <v>1.2222222222222223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2269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SUM('21-07'!$J$22:$J$159)</f>
        <v>-810</v>
      </c>
      <c r="K20" s="3">
        <f>SUM('21-07'!$K$22:$K$159)</f>
        <v>-446</v>
      </c>
      <c r="L20" s="3">
        <f>SUM('21-07'!$L$22:$L$159)</f>
        <v>-454.99999999999977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6</v>
      </c>
      <c r="I22" s="2" t="s">
        <v>341</v>
      </c>
      <c r="J22" s="8"/>
      <c r="K22" s="9">
        <v>20</v>
      </c>
      <c r="L22" s="10">
        <f>'21-07'!$K22+('21-07'!$J22/90)</f>
        <v>20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/>
      <c r="F23" s="16">
        <f t="shared" si="3"/>
        <v>0</v>
      </c>
      <c r="G23" s="7"/>
      <c r="H23" s="7" t="s">
        <v>40</v>
      </c>
      <c r="I23" s="2" t="s">
        <v>57</v>
      </c>
      <c r="J23" s="8">
        <v>400</v>
      </c>
      <c r="K23" s="9"/>
      <c r="L23" s="10">
        <f>'21-07'!$K23+('21-07'!$J23/90)</f>
        <v>4.4444444444444446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29</v>
      </c>
      <c r="S23" s="16">
        <f t="shared" si="5"/>
        <v>290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35</v>
      </c>
      <c r="C24" s="14">
        <f t="shared" si="2"/>
        <v>350</v>
      </c>
      <c r="D24" s="15">
        <v>20</v>
      </c>
      <c r="E24" s="1">
        <v>39</v>
      </c>
      <c r="F24" s="16">
        <f t="shared" si="3"/>
        <v>780</v>
      </c>
      <c r="G24" s="7"/>
      <c r="H24" s="7" t="s">
        <v>28</v>
      </c>
      <c r="I24" s="2" t="s">
        <v>99</v>
      </c>
      <c r="J24" s="8">
        <v>-400</v>
      </c>
      <c r="K24" s="9"/>
      <c r="L24" s="10">
        <f>'21-07'!$K24+('21-07'!$J24/90)</f>
        <v>-4.4444444444444446</v>
      </c>
      <c r="M24" s="3"/>
      <c r="N24" s="13">
        <v>10</v>
      </c>
      <c r="O24" s="1">
        <v>34</v>
      </c>
      <c r="P24" s="14">
        <f t="shared" si="4"/>
        <v>340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-200</v>
      </c>
      <c r="K25" s="9">
        <v>160</v>
      </c>
      <c r="L25" s="10">
        <f>'21-07'!$K25+('21-07'!$J25/90)</f>
        <v>157.77777777777777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26</v>
      </c>
      <c r="F26" s="16">
        <f t="shared" si="3"/>
        <v>2600</v>
      </c>
      <c r="G26" s="7"/>
      <c r="H26" s="7" t="s">
        <v>40</v>
      </c>
      <c r="I26" s="2"/>
      <c r="J26" s="8">
        <v>-500</v>
      </c>
      <c r="K26" s="9">
        <v>-170</v>
      </c>
      <c r="L26" s="10">
        <f>'21-07'!$K26+('21-07'!$J26/90)</f>
        <v>-175.55555555555554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5</v>
      </c>
      <c r="S26" s="16">
        <f t="shared" si="5"/>
        <v>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3385</v>
      </c>
      <c r="G27" s="7"/>
      <c r="H27" s="7" t="s">
        <v>6</v>
      </c>
      <c r="I27" s="2"/>
      <c r="J27" s="8">
        <v>180</v>
      </c>
      <c r="K27" s="9"/>
      <c r="L27" s="10">
        <f>'21-07'!$K27+('21-07'!$J27/90)</f>
        <v>2</v>
      </c>
      <c r="M27" s="3"/>
      <c r="N27" s="13">
        <v>100</v>
      </c>
      <c r="O27" s="1">
        <v>7</v>
      </c>
      <c r="P27" s="14">
        <f t="shared" si="4"/>
        <v>700</v>
      </c>
      <c r="Q27" s="12" t="s">
        <v>11</v>
      </c>
      <c r="R27" s="12"/>
      <c r="S27" s="17">
        <f>SUM(S22:S26)</f>
        <v>1350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891</v>
      </c>
      <c r="D28" s="1"/>
      <c r="E28" s="1"/>
      <c r="F28" s="1"/>
      <c r="G28" s="1"/>
      <c r="H28" s="7" t="s">
        <v>6</v>
      </c>
      <c r="I28" s="2"/>
      <c r="J28" s="8"/>
      <c r="K28" s="9">
        <v>101</v>
      </c>
      <c r="L28" s="10">
        <f>'21-07'!$K28+('21-07'!$J28/90)</f>
        <v>101</v>
      </c>
      <c r="M28" s="3"/>
      <c r="N28" s="12" t="s">
        <v>11</v>
      </c>
      <c r="O28" s="12"/>
      <c r="P28" s="6">
        <f>SUM(P22:P27)</f>
        <v>1260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265</v>
      </c>
      <c r="G29" s="1"/>
      <c r="H29" s="7" t="s">
        <v>40</v>
      </c>
      <c r="I29" s="2" t="s">
        <v>2275</v>
      </c>
      <c r="J29" s="8"/>
      <c r="K29" s="9">
        <v>-110</v>
      </c>
      <c r="L29" s="10">
        <f>'21-07'!$K29+('21-07'!$J29/90)</f>
        <v>-110</v>
      </c>
      <c r="M29" s="3"/>
      <c r="N29" s="1"/>
      <c r="O29" s="1"/>
      <c r="P29" s="18"/>
      <c r="Q29" s="237" t="s">
        <v>21</v>
      </c>
      <c r="R29" s="238"/>
      <c r="S29" s="17">
        <f>SUM('21-07'!$J$22:$J$159)</f>
        <v>-810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245</v>
      </c>
      <c r="D30" s="1"/>
      <c r="E30" s="1"/>
      <c r="F30" s="8"/>
      <c r="G30" s="1"/>
      <c r="H30" s="7" t="s">
        <v>6</v>
      </c>
      <c r="I30" s="40" t="s">
        <v>2276</v>
      </c>
      <c r="J30" s="8">
        <v>400</v>
      </c>
      <c r="K30" s="9"/>
      <c r="L30" s="10">
        <f>'21-07'!$K30+('21-07'!$J30/90)</f>
        <v>4.4444444444444446</v>
      </c>
      <c r="M30" s="3"/>
      <c r="N30" s="237" t="s">
        <v>23</v>
      </c>
      <c r="O30" s="238"/>
      <c r="P30" s="6">
        <f>SUM('21-07'!$K$22:$K$159)</f>
        <v>-446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/>
      <c r="L31" s="10">
        <f>'21-07'!$K31+('21-07'!$J31/90)</f>
        <v>1.1111111111111112</v>
      </c>
      <c r="M31" s="3"/>
      <c r="N31" s="1"/>
      <c r="O31" s="1"/>
      <c r="P31" s="18"/>
      <c r="Q31" s="12" t="s">
        <v>25</v>
      </c>
      <c r="R31" s="12"/>
      <c r="S31" s="17">
        <f>S27-S29-F27</f>
        <v>-1225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57</v>
      </c>
      <c r="J32" s="8"/>
      <c r="K32" s="9">
        <v>20</v>
      </c>
      <c r="L32" s="10">
        <f>'21-07'!$K32+('21-07'!$J32/90)</f>
        <v>20</v>
      </c>
      <c r="M32" s="3"/>
      <c r="N32" s="12" t="s">
        <v>25</v>
      </c>
      <c r="O32" s="12"/>
      <c r="P32" s="6">
        <f>P28-P30-C28</f>
        <v>815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0" t="s">
        <v>43</v>
      </c>
      <c r="J33" s="8"/>
      <c r="K33" s="9">
        <v>-20</v>
      </c>
      <c r="L33" s="10">
        <f>'21-07'!$K33+('21-07'!$J33/90)</f>
        <v>-20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1553</v>
      </c>
      <c r="J34" s="8"/>
      <c r="K34" s="9">
        <v>500</v>
      </c>
      <c r="L34" s="10">
        <f>'21-07'!$K34+('21-07'!$J34/90)</f>
        <v>500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229</v>
      </c>
      <c r="J35" s="8">
        <v>-400</v>
      </c>
      <c r="K35" s="9"/>
      <c r="L35" s="10">
        <f>'21-07'!$K35+('21-07'!$J35/90)</f>
        <v>-4.4444444444444446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2277</v>
      </c>
      <c r="J36" s="8"/>
      <c r="K36" s="9">
        <v>5</v>
      </c>
      <c r="L36" s="10">
        <f>'21-07'!$K36+('21-07'!$J36/90)</f>
        <v>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132</v>
      </c>
      <c r="J37" s="8">
        <v>600</v>
      </c>
      <c r="K37" s="9"/>
      <c r="L37" s="10">
        <f>'21-07'!$K37+('21-07'!$J37/90)</f>
        <v>6.666666666666667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137</v>
      </c>
      <c r="J38" s="8"/>
      <c r="K38" s="9">
        <v>200</v>
      </c>
      <c r="L38" s="10">
        <f>'21-07'!$K38+('21-07'!$J38/90)</f>
        <v>200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128</v>
      </c>
      <c r="J39" s="8">
        <v>180</v>
      </c>
      <c r="K39" s="9">
        <v>30</v>
      </c>
      <c r="L39" s="10">
        <f>'21-07'!$K39+('21-07'!$J39/90)</f>
        <v>32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80</v>
      </c>
      <c r="K40" s="9"/>
      <c r="L40" s="10">
        <f>'21-07'!$K40+('21-07'!$J40/90)</f>
        <v>0.88888888888888884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-320</v>
      </c>
      <c r="K41" s="9">
        <v>5</v>
      </c>
      <c r="L41" s="10">
        <f>'21-07'!$K41+('21-07'!$J41/90)</f>
        <v>1.4444444444444446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1796</v>
      </c>
      <c r="I42" s="2"/>
      <c r="J42" s="8"/>
      <c r="K42" s="9">
        <v>100</v>
      </c>
      <c r="L42" s="10">
        <f>'21-07'!$K42+('21-07'!$J42/90)</f>
        <v>100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2"/>
      <c r="J43" s="8">
        <v>180</v>
      </c>
      <c r="K43" s="9">
        <v>180</v>
      </c>
      <c r="L43" s="10">
        <f>'21-07'!$K43+('21-07'!$J43/90)</f>
        <v>182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8</v>
      </c>
      <c r="L44" s="10">
        <f>'21-07'!$K44+('21-07'!$J44/90)</f>
        <v>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-450</v>
      </c>
      <c r="K45" s="9">
        <v>90</v>
      </c>
      <c r="L45" s="10">
        <f>'21-07'!$K45+('21-07'!$J45/90)</f>
        <v>85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275</v>
      </c>
      <c r="J46" s="8"/>
      <c r="K46" s="9">
        <v>10</v>
      </c>
      <c r="L46" s="10">
        <f>'21-07'!$K46+('21-07'!$J46/90)</f>
        <v>10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275</v>
      </c>
      <c r="J47" s="8"/>
      <c r="K47" s="9">
        <v>99</v>
      </c>
      <c r="L47" s="10">
        <f>'21-07'!$K47+('21-07'!$J47/90)</f>
        <v>99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95</v>
      </c>
      <c r="J48" s="8"/>
      <c r="K48" s="9">
        <v>-99</v>
      </c>
      <c r="L48" s="10">
        <f>'21-07'!$K48+('21-07'!$J48/90)</f>
        <v>-99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95</v>
      </c>
      <c r="J49" s="8">
        <v>-700</v>
      </c>
      <c r="K49" s="9">
        <v>-1100</v>
      </c>
      <c r="L49" s="10">
        <f>'21-07'!$K49+('21-07'!$J49/90)</f>
        <v>-1107.7777777777778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57</v>
      </c>
      <c r="J50" s="8"/>
      <c r="K50" s="9">
        <v>108</v>
      </c>
      <c r="L50" s="10">
        <f>'21-07'!$K50+('21-07'!$J50/90)</f>
        <v>108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229</v>
      </c>
      <c r="J51" s="8"/>
      <c r="K51" s="9">
        <v>-108</v>
      </c>
      <c r="L51" s="10">
        <f>'21-07'!$K51+('21-07'!$J51/90)</f>
        <v>-108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150</v>
      </c>
      <c r="K52" s="9"/>
      <c r="L52" s="10">
        <f>'21-07'!$K52+('21-07'!$J52/90)</f>
        <v>1.6666666666666667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1977</v>
      </c>
      <c r="J53" s="8"/>
      <c r="K53" s="9">
        <v>100</v>
      </c>
      <c r="L53" s="10">
        <f>'21-07'!$K53+('21-07'!$J53/90)</f>
        <v>100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190</v>
      </c>
      <c r="K54" s="9"/>
      <c r="L54" s="10">
        <f>'21-07'!$K54+('21-07'!$J54/90)</f>
        <v>2.1111111111111112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2278</v>
      </c>
      <c r="J55" s="8">
        <v>-450</v>
      </c>
      <c r="K55" s="9">
        <v>-150</v>
      </c>
      <c r="L55" s="10">
        <f>'21-07'!$K55+('21-07'!$J55/90)</f>
        <v>-155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-360</v>
      </c>
      <c r="K56" s="9">
        <v>20</v>
      </c>
      <c r="L56" s="10">
        <f>'21-07'!$K56+('21-07'!$J56/90)</f>
        <v>16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40" t="s">
        <v>57</v>
      </c>
      <c r="J57" s="8">
        <v>1000</v>
      </c>
      <c r="K57" s="9"/>
      <c r="L57" s="10">
        <f>'21-07'!$K57+('21-07'!$J57/90)</f>
        <v>11.111111111111111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-450</v>
      </c>
      <c r="K58" s="9">
        <v>50</v>
      </c>
      <c r="L58" s="10">
        <f>'21-07'!$K58+('21-07'!$J58/90)</f>
        <v>45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130</v>
      </c>
      <c r="L59" s="10">
        <f>'21-07'!$K59+('21-07'!$J59/90)</f>
        <v>130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9</v>
      </c>
      <c r="L60" s="10">
        <f>'21-07'!$K60+('21-07'!$J60/90)</f>
        <v>9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8</v>
      </c>
      <c r="L61" s="10">
        <f>'21-07'!$K61+('21-07'!$J61/90)</f>
        <v>8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180</v>
      </c>
      <c r="K62" s="9"/>
      <c r="L62" s="10">
        <f>'21-07'!$K62+('21-07'!$J62/90)</f>
        <v>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-540</v>
      </c>
      <c r="K63" s="9">
        <v>30</v>
      </c>
      <c r="L63" s="10">
        <f>'21-07'!$K63+('21-07'!$J63/90)</f>
        <v>24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150</v>
      </c>
      <c r="K64" s="9"/>
      <c r="L64" s="10">
        <f>'21-07'!$K64+('21-07'!$J64/90)</f>
        <v>1.6666666666666667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20</v>
      </c>
      <c r="L65" s="37">
        <f>'21-07'!$K65+('21-07'!$J65/90)</f>
        <v>20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/>
      <c r="J66" s="38"/>
      <c r="K66" s="39">
        <v>-120</v>
      </c>
      <c r="L66" s="37">
        <f>'21-07'!$K66+('21-07'!$J66/90)</f>
        <v>-120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18</v>
      </c>
      <c r="L67" s="37">
        <f>'21-07'!$K67+('21-07'!$J67/90)</f>
        <v>18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2</v>
      </c>
      <c r="L68" s="37">
        <f>'21-07'!$K68+('21-07'!$J68/90)</f>
        <v>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-200</v>
      </c>
      <c r="K69" s="36">
        <v>20</v>
      </c>
      <c r="L69" s="37">
        <f>'21-07'!$K69+('21-07'!$J69/90)</f>
        <v>17.777777777777779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-250</v>
      </c>
      <c r="K70" s="36">
        <v>5</v>
      </c>
      <c r="L70" s="37">
        <f>'21-07'!$K70+('21-07'!$J70/90)</f>
        <v>2.2222222222222223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8</v>
      </c>
      <c r="L71" s="10">
        <f>'21-07'!$K71+('21-07'!$J71/90)</f>
        <v>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450</v>
      </c>
      <c r="K72" s="9"/>
      <c r="L72" s="10">
        <f>'21-07'!$K72+('21-07'!$J72/90)</f>
        <v>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200</v>
      </c>
      <c r="K73" s="9"/>
      <c r="L73" s="10">
        <f>'21-07'!$K73+('21-07'!$J73/90)</f>
        <v>2.2222222222222223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1796</v>
      </c>
      <c r="I74" s="40" t="s">
        <v>2244</v>
      </c>
      <c r="J74" s="8"/>
      <c r="K74" s="9">
        <v>33</v>
      </c>
      <c r="L74" s="10">
        <f>'21-07'!$K74+('21-07'!$J74/90)</f>
        <v>33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229</v>
      </c>
      <c r="J75" s="8">
        <v>-50</v>
      </c>
      <c r="K75" s="9"/>
      <c r="L75" s="10">
        <f>'21-07'!$K75+('21-07'!$J75/90)</f>
        <v>-0.55555555555555558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622</v>
      </c>
      <c r="J76" s="8"/>
      <c r="K76" s="9">
        <v>10</v>
      </c>
      <c r="L76" s="10">
        <f>'21-07'!$K76+('21-07'!$J76/90)</f>
        <v>10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76</v>
      </c>
      <c r="J77" s="8">
        <v>200</v>
      </c>
      <c r="K77" s="9"/>
      <c r="L77" s="10">
        <f>'21-07'!$K77+('21-07'!$J77/90)</f>
        <v>2.2222222222222223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40" t="s">
        <v>95</v>
      </c>
      <c r="J78" s="8">
        <v>-450</v>
      </c>
      <c r="K78" s="9">
        <v>-40</v>
      </c>
      <c r="L78" s="10">
        <f>'21-07'!$K78+('21-07'!$J78/90)</f>
        <v>-45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270</v>
      </c>
      <c r="K79" s="9"/>
      <c r="L79" s="10">
        <f>'21-07'!$K79+('21-07'!$J79/90)</f>
        <v>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350</v>
      </c>
      <c r="K80" s="9"/>
      <c r="L80" s="10">
        <f>'21-07'!$K80+('21-07'!$J80/90)</f>
        <v>3.8888888888888888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400</v>
      </c>
      <c r="K81" s="9"/>
      <c r="L81" s="10">
        <f>'21-07'!$K81+('21-07'!$J81/90)</f>
        <v>4.4444444444444446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8</v>
      </c>
      <c r="L82" s="10">
        <f>'21-07'!$K82+('21-07'!$J82/90)</f>
        <v>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-450</v>
      </c>
      <c r="K83" s="9">
        <v>60</v>
      </c>
      <c r="L83" s="10">
        <f>'21-07'!$K83+('21-07'!$J83/90)</f>
        <v>55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7</v>
      </c>
      <c r="L84" s="10">
        <f>'21-07'!$K84+('21-07'!$J84/90)</f>
        <v>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50</v>
      </c>
      <c r="K85" s="9"/>
      <c r="L85" s="10">
        <f>'21-07'!$K85+('21-07'!$J85/90)</f>
        <v>0.55555555555555558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25</v>
      </c>
      <c r="L86" s="10">
        <f>'21-07'!$K86+('21-07'!$J86/90)</f>
        <v>25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-540</v>
      </c>
      <c r="K87" s="9">
        <v>20</v>
      </c>
      <c r="L87" s="10">
        <f>'21-07'!$K87+('21-07'!$J87/90)</f>
        <v>14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-400</v>
      </c>
      <c r="K88" s="9">
        <v>30</v>
      </c>
      <c r="L88" s="10">
        <f>'21-07'!$K88+('21-07'!$J88/90)</f>
        <v>25.555555555555557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230</v>
      </c>
      <c r="K89" s="9"/>
      <c r="L89" s="10">
        <f>'21-07'!$K89+('21-07'!$J89/90)</f>
        <v>2.5555555555555554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-90</v>
      </c>
      <c r="K90" s="9">
        <v>10</v>
      </c>
      <c r="L90" s="10">
        <f>'21-07'!$K90+('21-07'!$J90/90)</f>
        <v>9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45" t="s">
        <v>834</v>
      </c>
      <c r="H91" s="7" t="s">
        <v>6</v>
      </c>
      <c r="I91" s="2"/>
      <c r="J91" s="8">
        <v>350</v>
      </c>
      <c r="K91" s="9">
        <v>5</v>
      </c>
      <c r="L91" s="10">
        <f>'21-07'!$K91+('21-07'!$J91/90)</f>
        <v>8.8888888888888893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45" t="s">
        <v>834</v>
      </c>
      <c r="H92" s="7" t="s">
        <v>6</v>
      </c>
      <c r="I92" s="2"/>
      <c r="J92" s="8">
        <v>100</v>
      </c>
      <c r="K92" s="9">
        <v>30</v>
      </c>
      <c r="L92" s="10">
        <f>'21-07'!$K92+('21-07'!$J92/90)</f>
        <v>31.111111111111111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45" t="s">
        <v>834</v>
      </c>
      <c r="H93" s="7" t="s">
        <v>6</v>
      </c>
      <c r="I93" s="2"/>
      <c r="J93" s="8"/>
      <c r="K93" s="9">
        <v>8</v>
      </c>
      <c r="L93" s="10">
        <f>'21-07'!$K93+('21-07'!$J93/90)</f>
        <v>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45" t="s">
        <v>834</v>
      </c>
      <c r="H94" s="7" t="s">
        <v>6</v>
      </c>
      <c r="I94" s="2"/>
      <c r="J94" s="8">
        <v>350</v>
      </c>
      <c r="K94" s="9"/>
      <c r="L94" s="10">
        <f>'21-07'!$K94+('21-07'!$J94/90)</f>
        <v>3.8888888888888888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45" t="s">
        <v>834</v>
      </c>
      <c r="H95" s="7" t="s">
        <v>6</v>
      </c>
      <c r="I95" s="2"/>
      <c r="J95" s="8"/>
      <c r="K95" s="9">
        <v>39</v>
      </c>
      <c r="L95" s="10">
        <f>'21-07'!$K95+('21-07'!$J95/90)</f>
        <v>39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45" t="s">
        <v>834</v>
      </c>
      <c r="H96" s="7" t="s">
        <v>6</v>
      </c>
      <c r="I96" s="2"/>
      <c r="J96" s="8"/>
      <c r="K96" s="9">
        <v>45</v>
      </c>
      <c r="L96" s="10">
        <f>'21-07'!$K96+('21-07'!$J96/90)</f>
        <v>45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45" t="s">
        <v>834</v>
      </c>
      <c r="H97" s="7" t="s">
        <v>6</v>
      </c>
      <c r="I97" s="2"/>
      <c r="J97" s="8"/>
      <c r="K97" s="9">
        <v>5</v>
      </c>
      <c r="L97" s="10">
        <f>'21-07'!$K97+('21-07'!$J97/90)</f>
        <v>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45" t="s">
        <v>834</v>
      </c>
      <c r="H98" s="43" t="s">
        <v>40</v>
      </c>
      <c r="I98" s="40" t="s">
        <v>95</v>
      </c>
      <c r="J98" s="8"/>
      <c r="K98" s="9">
        <v>-900</v>
      </c>
      <c r="L98" s="10">
        <f>'21-07'!$K98+('21-07'!$J98/90)</f>
        <v>-900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45" t="s">
        <v>834</v>
      </c>
      <c r="H99" s="7" t="s">
        <v>6</v>
      </c>
      <c r="I99" s="2"/>
      <c r="J99" s="8">
        <v>-300</v>
      </c>
      <c r="K99" s="9"/>
      <c r="L99" s="10">
        <f>'21-07'!$K99+('21-07'!$J99/90)</f>
        <v>-3.3333333333333335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45" t="s">
        <v>834</v>
      </c>
      <c r="H100" s="7" t="s">
        <v>6</v>
      </c>
      <c r="I100" s="2"/>
      <c r="J100" s="8"/>
      <c r="K100" s="9">
        <v>-10</v>
      </c>
      <c r="L100" s="10">
        <f>'21-07'!$K100+('21-07'!$J100/90)</f>
        <v>-10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45" t="s">
        <v>834</v>
      </c>
      <c r="H101" s="7" t="s">
        <v>6</v>
      </c>
      <c r="I101" s="2"/>
      <c r="J101" s="8"/>
      <c r="K101" s="9"/>
      <c r="L101" s="10">
        <f>'21-07'!$K101+('21-07'!$J101/90)</f>
        <v>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2279</v>
      </c>
      <c r="J102" s="8"/>
      <c r="K102" s="9">
        <v>160</v>
      </c>
      <c r="L102" s="10">
        <f>'21-07'!$K102+('21-07'!$J102/90)</f>
        <v>160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161</v>
      </c>
      <c r="J103" s="8"/>
      <c r="K103" s="9">
        <v>25</v>
      </c>
      <c r="L103" s="10">
        <f>'21-07'!$K103+('21-07'!$J103/90)</f>
        <v>25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/>
      <c r="L104" s="10">
        <f>'21-07'!$K104+('21-07'!$J104/90)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1796</v>
      </c>
      <c r="I105" s="40" t="s">
        <v>171</v>
      </c>
      <c r="J105" s="8"/>
      <c r="K105" s="9">
        <v>230</v>
      </c>
      <c r="L105" s="10">
        <f>'21-07'!$K105+('21-07'!$J105/90)</f>
        <v>230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1073</v>
      </c>
      <c r="J106" s="8"/>
      <c r="K106" s="9">
        <v>180</v>
      </c>
      <c r="L106" s="10">
        <f>'21-07'!$K106+('21-07'!$J106/90)</f>
        <v>180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6</v>
      </c>
      <c r="L107" s="10">
        <f>'21-07'!$K107+('21-07'!$J107/90)</f>
        <v>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275</v>
      </c>
      <c r="J108" s="8">
        <v>50</v>
      </c>
      <c r="K108" s="9">
        <v>10</v>
      </c>
      <c r="L108" s="10">
        <f>'21-07'!$K108+('21-07'!$J108/90)</f>
        <v>10.555555555555555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1796</v>
      </c>
      <c r="I109" s="40" t="s">
        <v>95</v>
      </c>
      <c r="J109" s="8"/>
      <c r="K109" s="9">
        <v>338</v>
      </c>
      <c r="L109" s="10">
        <f>'21-07'!$K109+('21-07'!$J109/90)</f>
        <v>338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95</v>
      </c>
      <c r="J110" s="8"/>
      <c r="K110" s="9">
        <v>-338</v>
      </c>
      <c r="L110" s="10">
        <f>'21-07'!$K110+('21-07'!$J110/90)</f>
        <v>-338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40" t="s">
        <v>95</v>
      </c>
      <c r="J111" s="8"/>
      <c r="K111" s="9">
        <v>150</v>
      </c>
      <c r="L111" s="10">
        <f>'21-07'!$K111+('21-07'!$J111/90)</f>
        <v>150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40" t="s">
        <v>95</v>
      </c>
      <c r="J112" s="8"/>
      <c r="K112" s="9">
        <v>-150</v>
      </c>
      <c r="L112" s="10">
        <f>'21-07'!$K112+('21-07'!$J112/90)</f>
        <v>-150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140</v>
      </c>
      <c r="K113" s="9"/>
      <c r="L113" s="10">
        <f>'21-07'!$K113+('21-07'!$J113/90)</f>
        <v>1.5555555555555556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-150</v>
      </c>
      <c r="K114" s="9">
        <v>10</v>
      </c>
      <c r="L114" s="10">
        <f>'21-07'!$K114+('21-07'!$J114/90)</f>
        <v>8.3333333333333339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-150</v>
      </c>
      <c r="K115" s="9">
        <v>10</v>
      </c>
      <c r="L115" s="10">
        <f>'21-07'!$K115+('21-07'!$J115/90)</f>
        <v>8.3333333333333339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-160</v>
      </c>
      <c r="K116" s="9">
        <v>4</v>
      </c>
      <c r="L116" s="10">
        <f>'21-07'!$K116+('21-07'!$J116/90)</f>
        <v>2.2222222222222223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180</v>
      </c>
      <c r="K117" s="9">
        <v>60</v>
      </c>
      <c r="L117" s="10">
        <f>'21-07'!$K117+('21-07'!$J117/90)</f>
        <v>62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10</v>
      </c>
      <c r="L118" s="10">
        <f>'21-07'!$K118+('21-07'!$J118/90)</f>
        <v>10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-500</v>
      </c>
      <c r="K119" s="9">
        <v>10</v>
      </c>
      <c r="L119" s="10">
        <f>'21-07'!$K119+('21-07'!$J119/90)</f>
        <v>4.4444444444444446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1796</v>
      </c>
      <c r="I120" s="2" t="s">
        <v>881</v>
      </c>
      <c r="J120" s="8"/>
      <c r="K120" s="9">
        <v>50</v>
      </c>
      <c r="L120" s="10">
        <f>'21-07'!$K120+('21-07'!$J120/90)</f>
        <v>50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20</v>
      </c>
      <c r="L121" s="10">
        <f>'21-07'!$K121+('21-07'!$J121/90)</f>
        <v>20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56</v>
      </c>
      <c r="J122" s="8">
        <v>-765</v>
      </c>
      <c r="K122" s="9">
        <v>20</v>
      </c>
      <c r="L122" s="10">
        <f>'21-07'!$K122+('21-07'!$J122/90)</f>
        <v>11.5</v>
      </c>
      <c r="M122" s="3"/>
      <c r="N122" s="45" t="s">
        <v>118</v>
      </c>
      <c r="O122" s="9"/>
      <c r="P122" s="84">
        <v>1260</v>
      </c>
      <c r="Q122" s="9"/>
      <c r="R122" s="9"/>
      <c r="S122" s="85">
        <v>1350</v>
      </c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-450</v>
      </c>
      <c r="K123" s="9">
        <v>50</v>
      </c>
      <c r="L123" s="10">
        <f>'21-07'!$K123+('21-07'!$J123/90)</f>
        <v>45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-180</v>
      </c>
      <c r="K124" s="9">
        <v>10</v>
      </c>
      <c r="L124" s="10">
        <f>'21-07'!$K124+('21-07'!$J124/90)</f>
        <v>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40</v>
      </c>
      <c r="I125" s="2" t="s">
        <v>849</v>
      </c>
      <c r="J125" s="8">
        <v>10000</v>
      </c>
      <c r="K125" s="9"/>
      <c r="L125" s="10">
        <f>'21-07'!$K125+('21-07'!$J125/90)</f>
        <v>111.11111111111111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5</v>
      </c>
      <c r="L126" s="10">
        <f>'21-07'!$K126+('21-07'!$J126/90)</f>
        <v>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341</v>
      </c>
      <c r="J127" s="8">
        <v>-350</v>
      </c>
      <c r="K127" s="9">
        <v>15</v>
      </c>
      <c r="L127" s="10">
        <f>'21-07'!$K127+('21-07'!$J127/90)</f>
        <v>11.111111111111111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132</v>
      </c>
      <c r="J128" s="8">
        <v>400</v>
      </c>
      <c r="K128" s="9"/>
      <c r="L128" s="10">
        <f>'21-07'!$K128+('21-07'!$J128/90)</f>
        <v>4.4444444444444446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400</v>
      </c>
      <c r="K129" s="9"/>
      <c r="L129" s="10">
        <f>'21-07'!$K129+('21-07'!$J129/90)</f>
        <v>4.4444444444444446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50</v>
      </c>
      <c r="K130" s="9"/>
      <c r="L130" s="10">
        <f>'21-07'!$K130+('21-07'!$J130/90)</f>
        <v>0.55555555555555558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-360</v>
      </c>
      <c r="K131" s="9">
        <v>50</v>
      </c>
      <c r="L131" s="10">
        <f>'21-07'!$K131+('21-07'!$J131/90)</f>
        <v>46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140</v>
      </c>
      <c r="K132" s="9"/>
      <c r="L132" s="10">
        <f>'21-07'!$K132+('21-07'!$J132/90)</f>
        <v>1.5555555555555556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1243</v>
      </c>
      <c r="J133" s="8">
        <v>445</v>
      </c>
      <c r="K133" s="9"/>
      <c r="L133" s="10">
        <f>'21-07'!$K133+('21-07'!$J133/90)</f>
        <v>4.9444444444444446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33</v>
      </c>
      <c r="J134" s="8">
        <v>30</v>
      </c>
      <c r="K134" s="9"/>
      <c r="L134" s="10">
        <f>'21-07'!$K134+('21-07'!$J134/90)</f>
        <v>0.33333333333333331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800</v>
      </c>
      <c r="K135" s="9"/>
      <c r="L135" s="10">
        <f>'21-07'!$K135+('21-07'!$J135/90)</f>
        <v>8.8888888888888893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-900</v>
      </c>
      <c r="K136" s="9">
        <v>10</v>
      </c>
      <c r="L136" s="10">
        <f>'21-07'!$K136+('21-07'!$J136/90)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2280</v>
      </c>
      <c r="J137" s="8">
        <v>-180</v>
      </c>
      <c r="K137" s="9">
        <v>20</v>
      </c>
      <c r="L137" s="10">
        <f>'21-07'!$K137+('21-07'!$J137/90)</f>
        <v>18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180</v>
      </c>
      <c r="K138" s="9"/>
      <c r="L138" s="10">
        <f>'21-07'!$K138+('21-07'!$J138/90)</f>
        <v>2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400</v>
      </c>
      <c r="K139" s="9"/>
      <c r="L139" s="10">
        <f>'21-07'!$K139+('21-07'!$J139/90)</f>
        <v>4.4444444444444446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1375</v>
      </c>
      <c r="J140" s="8">
        <v>-180</v>
      </c>
      <c r="K140" s="9">
        <v>70</v>
      </c>
      <c r="L140" s="10">
        <f>'21-07'!$K140+('21-07'!$J140/90)</f>
        <v>68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2281</v>
      </c>
      <c r="J141" s="8">
        <v>-400</v>
      </c>
      <c r="K141" s="9">
        <v>-20</v>
      </c>
      <c r="L141" s="10">
        <f>'21-07'!$K141+('21-07'!$J141/90)</f>
        <v>-24.444444444444443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2282</v>
      </c>
      <c r="J142" s="8">
        <v>-150</v>
      </c>
      <c r="K142" s="9">
        <v>5</v>
      </c>
      <c r="L142" s="10">
        <f>'21-07'!$K142+('21-07'!$J142/90)</f>
        <v>3.333333333333333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120</v>
      </c>
      <c r="K143" s="9"/>
      <c r="L143" s="10">
        <f>'21-07'!$K143+('21-07'!$J143/90)</f>
        <v>1.3333333333333333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-360</v>
      </c>
      <c r="K144" s="9">
        <v>5</v>
      </c>
      <c r="L144" s="10">
        <f>'21-07'!$K144+('21-07'!$J144/90)</f>
        <v>1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>
        <v>6</v>
      </c>
      <c r="L145" s="10">
        <f>'21-07'!$K145+('21-07'!$J145/90)</f>
        <v>6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-100</v>
      </c>
      <c r="K146" s="9">
        <v>19</v>
      </c>
      <c r="L146" s="10">
        <f>'21-07'!$K146+('21-07'!$J146/90)</f>
        <v>17.888888888888889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-300</v>
      </c>
      <c r="K147" s="9">
        <v>40</v>
      </c>
      <c r="L147" s="10">
        <f>'21-07'!$K147+('21-07'!$J147/90)</f>
        <v>36.666666666666664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100</v>
      </c>
      <c r="K148" s="9"/>
      <c r="L148" s="10">
        <f>'21-07'!$K148+('21-07'!$J148/90)</f>
        <v>1.1111111111111112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-100</v>
      </c>
      <c r="K149" s="9">
        <v>75</v>
      </c>
      <c r="L149" s="10">
        <f>'21-07'!$K149+('21-07'!$J149/90)</f>
        <v>73.888888888888886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350</v>
      </c>
      <c r="K150" s="9"/>
      <c r="L150" s="10">
        <f>'21-07'!$K150+('21-07'!$J150/90)</f>
        <v>3.8888888888888888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 t="s">
        <v>229</v>
      </c>
      <c r="J151" s="8"/>
      <c r="K151" s="9">
        <v>-20</v>
      </c>
      <c r="L151" s="10">
        <f>'21-07'!$K151+('21-07'!$J151/90)</f>
        <v>-20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 t="s">
        <v>95</v>
      </c>
      <c r="J152" s="8"/>
      <c r="K152" s="9">
        <v>255</v>
      </c>
      <c r="L152" s="10">
        <f>'21-07'!$K152+('21-07'!$J152/90)</f>
        <v>255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40</v>
      </c>
      <c r="I153" s="2" t="s">
        <v>95</v>
      </c>
      <c r="J153" s="8"/>
      <c r="K153" s="9">
        <v>-255</v>
      </c>
      <c r="L153" s="10">
        <f>'21-07'!$K153+('21-07'!$J153/90)</f>
        <v>-255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>
        <v>7</v>
      </c>
      <c r="L154" s="10">
        <f>'21-07'!$K154+('21-07'!$J154/90)</f>
        <v>7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>
        <v>100</v>
      </c>
      <c r="K155" s="9"/>
      <c r="L155" s="10">
        <f>'21-07'!$K155+('21-07'!$J155/90)</f>
        <v>1.1111111111111112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>
        <v>-100</v>
      </c>
      <c r="K156" s="9">
        <v>38</v>
      </c>
      <c r="L156" s="10">
        <f>'21-07'!$K156+('21-07'!$J156/90)</f>
        <v>36.888888888888886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40</v>
      </c>
      <c r="I157" s="2" t="s">
        <v>95</v>
      </c>
      <c r="J157" s="8">
        <v>-9000</v>
      </c>
      <c r="K157" s="9">
        <v>-1200</v>
      </c>
      <c r="L157" s="10">
        <f>'21-07'!$K157+('21-07'!$J157/90)</f>
        <v>-1300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>
        <v>800</v>
      </c>
      <c r="K158" s="9"/>
      <c r="L158" s="10">
        <f>'21-07'!$K158+('21-07'!$J158/90)</f>
        <v>8.8888888888888893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/>
      <c r="K159" s="9"/>
      <c r="L159" s="10">
        <f>'21-07'!$K159+('21-07'!$J159/90)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9" xr:uid="{A5714894-D6EC-4F90-9CE5-3A082E59883E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2595-F01F-44E7-8412-1D1A73198C11}">
  <sheetPr codeName="Sheet98">
    <pageSetUpPr fitToPage="1"/>
  </sheetPr>
  <dimension ref="A1:Z106"/>
  <sheetViews>
    <sheetView rightToLeft="1" topLeftCell="A94" workbookViewId="0">
      <selection activeCell="J105" sqref="J10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-1375</v>
      </c>
      <c r="K1" s="3">
        <f t="shared" si="0"/>
        <v>251</v>
      </c>
      <c r="L1" s="3">
        <f t="shared" si="0"/>
        <v>235.72222222222223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335</v>
      </c>
      <c r="J3" s="8">
        <v>-50</v>
      </c>
      <c r="K3" s="9"/>
      <c r="L3" s="10">
        <f t="shared" ref="L3:L18" si="1">K3+(J3/90)</f>
        <v>-0.55555555555555558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2284</v>
      </c>
      <c r="J4" s="8">
        <v>-225</v>
      </c>
      <c r="K4" s="9">
        <v>15</v>
      </c>
      <c r="L4" s="10">
        <f t="shared" si="1"/>
        <v>12.5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1347</v>
      </c>
      <c r="J5" s="8">
        <v>-100</v>
      </c>
      <c r="K5" s="9">
        <v>20</v>
      </c>
      <c r="L5" s="10">
        <f t="shared" si="1"/>
        <v>18.888888888888889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2285</v>
      </c>
      <c r="J6" s="8"/>
      <c r="K6" s="9">
        <v>35</v>
      </c>
      <c r="L6" s="10">
        <f t="shared" si="1"/>
        <v>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30</v>
      </c>
      <c r="L7" s="10">
        <f t="shared" si="1"/>
        <v>30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-360</v>
      </c>
      <c r="K8" s="9"/>
      <c r="L8" s="10">
        <f t="shared" si="1"/>
        <v>-4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20</v>
      </c>
      <c r="L9" s="10">
        <f t="shared" si="1"/>
        <v>20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1796</v>
      </c>
      <c r="I10" s="2" t="s">
        <v>2286</v>
      </c>
      <c r="J10" s="8"/>
      <c r="K10" s="9">
        <v>-56</v>
      </c>
      <c r="L10" s="10">
        <f t="shared" si="1"/>
        <v>-56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95</v>
      </c>
      <c r="J11" s="8"/>
      <c r="K11" s="9">
        <v>60</v>
      </c>
      <c r="L11" s="10">
        <f t="shared" si="1"/>
        <v>60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40</v>
      </c>
      <c r="I12" s="11" t="s">
        <v>95</v>
      </c>
      <c r="J12" s="8"/>
      <c r="K12" s="9">
        <v>-60</v>
      </c>
      <c r="L12" s="10">
        <f t="shared" si="1"/>
        <v>-60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50</v>
      </c>
      <c r="L13" s="10">
        <f t="shared" si="1"/>
        <v>50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>
        <v>-640</v>
      </c>
      <c r="K14" s="9">
        <v>137</v>
      </c>
      <c r="L14" s="10">
        <f t="shared" si="1"/>
        <v>129.88888888888889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2273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SUM('22-07'!$J$22:$J$106)</f>
        <v>4755</v>
      </c>
      <c r="K20" s="3">
        <f>SUM('22-07'!$K$22:$K$106)</f>
        <v>2925</v>
      </c>
      <c r="L20" s="3">
        <f>SUM('22-07'!$L$22:$L$106)</f>
        <v>2977.833333333333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14</v>
      </c>
      <c r="F22" s="16">
        <f t="shared" ref="F22:F26" si="3">D22*E22</f>
        <v>70</v>
      </c>
      <c r="G22" s="7"/>
      <c r="H22" s="7" t="s">
        <v>6</v>
      </c>
      <c r="I22" s="2"/>
      <c r="J22" s="8">
        <v>130</v>
      </c>
      <c r="K22" s="9"/>
      <c r="L22" s="10">
        <f>'22-07'!$K22+('22-07'!$J22/90)</f>
        <v>1.4444444444444444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14</v>
      </c>
      <c r="S22" s="16">
        <f t="shared" ref="S22:S26" si="5">Q22*R22</f>
        <v>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13</v>
      </c>
      <c r="F23" s="16">
        <f t="shared" si="3"/>
        <v>130</v>
      </c>
      <c r="G23" s="7"/>
      <c r="H23" s="7" t="s">
        <v>28</v>
      </c>
      <c r="I23" s="2" t="s">
        <v>648</v>
      </c>
      <c r="J23" s="8"/>
      <c r="K23" s="9">
        <v>-20</v>
      </c>
      <c r="L23" s="10">
        <f>'22-07'!$K23+('22-07'!$J23/90)</f>
        <v>-20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15</v>
      </c>
      <c r="S23" s="16">
        <f t="shared" si="5"/>
        <v>150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34</v>
      </c>
      <c r="C24" s="14">
        <f t="shared" si="2"/>
        <v>340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631</v>
      </c>
      <c r="J24" s="8"/>
      <c r="K24" s="9">
        <v>10</v>
      </c>
      <c r="L24" s="10">
        <f>'22-07'!$K24+('22-07'!$J24/90)</f>
        <v>10</v>
      </c>
      <c r="M24" s="3"/>
      <c r="N24" s="13">
        <v>10</v>
      </c>
      <c r="O24" s="1">
        <v>29</v>
      </c>
      <c r="P24" s="14">
        <f t="shared" si="4"/>
        <v>290</v>
      </c>
      <c r="Q24" s="15">
        <v>20</v>
      </c>
      <c r="R24" s="1">
        <v>41</v>
      </c>
      <c r="S24" s="16">
        <f t="shared" si="5"/>
        <v>820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1101</v>
      </c>
      <c r="J25" s="8">
        <v>400</v>
      </c>
      <c r="K25" s="9"/>
      <c r="L25" s="10">
        <f>'22-07'!$K25+('22-07'!$J25/90)</f>
        <v>4.4444444444444446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10</v>
      </c>
      <c r="F26" s="16">
        <f t="shared" si="3"/>
        <v>1000</v>
      </c>
      <c r="G26" s="7"/>
      <c r="H26" s="7" t="s">
        <v>6</v>
      </c>
      <c r="I26" s="2"/>
      <c r="J26" s="8"/>
      <c r="K26" s="9">
        <v>9</v>
      </c>
      <c r="L26" s="10">
        <f>'22-07'!$K26+('22-07'!$J26/90)</f>
        <v>9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47</v>
      </c>
      <c r="S26" s="16">
        <f t="shared" si="5"/>
        <v>4700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1200</v>
      </c>
      <c r="G27" s="7"/>
      <c r="H27" s="7" t="s">
        <v>6</v>
      </c>
      <c r="I27" s="40" t="s">
        <v>730</v>
      </c>
      <c r="J27" s="8">
        <v>-100</v>
      </c>
      <c r="K27" s="9">
        <v>5</v>
      </c>
      <c r="L27" s="10">
        <f>'22-07'!$K27+('22-07'!$J27/90)</f>
        <v>3.8888888888888888</v>
      </c>
      <c r="M27" s="3"/>
      <c r="N27" s="13">
        <v>100</v>
      </c>
      <c r="O27" s="1">
        <v>29</v>
      </c>
      <c r="P27" s="14">
        <f t="shared" si="4"/>
        <v>2900</v>
      </c>
      <c r="Q27" s="12" t="s">
        <v>11</v>
      </c>
      <c r="R27" s="12"/>
      <c r="S27" s="17">
        <f>SUM(S22:S26)</f>
        <v>5840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696</v>
      </c>
      <c r="D28" s="1"/>
      <c r="E28" s="1"/>
      <c r="F28" s="1"/>
      <c r="G28" s="1"/>
      <c r="H28" s="7" t="s">
        <v>40</v>
      </c>
      <c r="I28" s="40" t="s">
        <v>953</v>
      </c>
      <c r="J28" s="8"/>
      <c r="K28" s="9">
        <v>-50</v>
      </c>
      <c r="L28" s="10">
        <f>'22-07'!$K28+('22-07'!$J28/90)</f>
        <v>-50</v>
      </c>
      <c r="M28" s="3"/>
      <c r="N28" s="12" t="s">
        <v>11</v>
      </c>
      <c r="O28" s="12"/>
      <c r="P28" s="6">
        <f>SUM(P22:P27)</f>
        <v>3321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-2185</v>
      </c>
      <c r="G29" s="1"/>
      <c r="H29" s="7" t="s">
        <v>6</v>
      </c>
      <c r="I29" s="2"/>
      <c r="J29" s="8"/>
      <c r="K29" s="9">
        <v>25</v>
      </c>
      <c r="L29" s="10">
        <f>'22-07'!$K29+('22-07'!$J29/90)</f>
        <v>25</v>
      </c>
      <c r="M29" s="3"/>
      <c r="N29" s="1"/>
      <c r="O29" s="1"/>
      <c r="P29" s="18"/>
      <c r="Q29" s="237" t="s">
        <v>21</v>
      </c>
      <c r="R29" s="238"/>
      <c r="S29" s="17">
        <f>SUM('22-07'!$J$22:$J$106)</f>
        <v>4755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-195</v>
      </c>
      <c r="D30" s="1"/>
      <c r="E30" s="1"/>
      <c r="F30" s="8"/>
      <c r="G30" s="1"/>
      <c r="H30" s="7" t="s">
        <v>6</v>
      </c>
      <c r="I30" s="2"/>
      <c r="J30" s="8">
        <v>-100</v>
      </c>
      <c r="K30" s="9">
        <v>5</v>
      </c>
      <c r="L30" s="10">
        <f>'22-07'!$K30+('22-07'!$J30/90)</f>
        <v>3.8888888888888888</v>
      </c>
      <c r="M30" s="3"/>
      <c r="N30" s="237" t="s">
        <v>23</v>
      </c>
      <c r="O30" s="238"/>
      <c r="P30" s="6">
        <f>SUM('22-07'!$K$22:$K$106)</f>
        <v>2925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>
        <v>40</v>
      </c>
      <c r="L31" s="10">
        <f>'22-07'!$K31+('22-07'!$J31/90)</f>
        <v>41.111111111111114</v>
      </c>
      <c r="M31" s="3"/>
      <c r="N31" s="1"/>
      <c r="O31" s="1"/>
      <c r="P31" s="18"/>
      <c r="Q31" s="12" t="s">
        <v>25</v>
      </c>
      <c r="R31" s="12"/>
      <c r="S31" s="17">
        <f>S27-S29-F27</f>
        <v>-115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750</v>
      </c>
      <c r="K32" s="9"/>
      <c r="L32" s="10">
        <f>'22-07'!$K32+('22-07'!$J32/90)</f>
        <v>8.3333333333333339</v>
      </c>
      <c r="M32" s="3"/>
      <c r="N32" s="12" t="s">
        <v>25</v>
      </c>
      <c r="O32" s="12"/>
      <c r="P32" s="6">
        <f>P28-P30-C28</f>
        <v>-300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675</v>
      </c>
      <c r="K33" s="9"/>
      <c r="L33" s="10">
        <f>'22-07'!$K33+('22-07'!$J33/90)</f>
        <v>7.5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540</v>
      </c>
      <c r="K34" s="9"/>
      <c r="L34" s="10">
        <f>'22-07'!$K34+('22-07'!$J34/90)</f>
        <v>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16</v>
      </c>
      <c r="L35" s="10">
        <f>'22-07'!$K35+('22-07'!$J35/90)</f>
        <v>16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40" t="s">
        <v>1626</v>
      </c>
      <c r="J36" s="8"/>
      <c r="K36" s="9">
        <v>240</v>
      </c>
      <c r="L36" s="10">
        <f>'22-07'!$K36+('22-07'!$J36/90)</f>
        <v>240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2287</v>
      </c>
      <c r="J37" s="8">
        <v>-200</v>
      </c>
      <c r="K37" s="9">
        <v>-136</v>
      </c>
      <c r="L37" s="10">
        <f>'22-07'!$K37+('22-07'!$J37/90)</f>
        <v>-138.22222222222223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-180</v>
      </c>
      <c r="K38" s="9">
        <v>110</v>
      </c>
      <c r="L38" s="10">
        <f>'22-07'!$K38+('22-07'!$J38/90)</f>
        <v>108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40" t="s">
        <v>35</v>
      </c>
      <c r="J39" s="8">
        <v>-300</v>
      </c>
      <c r="K39" s="9"/>
      <c r="L39" s="10">
        <f>'22-07'!$K39+('22-07'!$J39/90)</f>
        <v>-3.3333333333333335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200</v>
      </c>
      <c r="K40" s="9"/>
      <c r="L40" s="10">
        <f>'22-07'!$K40+('22-07'!$J40/90)</f>
        <v>2.2222222222222223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2288</v>
      </c>
      <c r="J41" s="8">
        <v>-350</v>
      </c>
      <c r="K41" s="9"/>
      <c r="L41" s="10">
        <f>'22-07'!$K41+('22-07'!$J41/90)</f>
        <v>-3.8888888888888888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-270</v>
      </c>
      <c r="K42" s="9">
        <v>30</v>
      </c>
      <c r="L42" s="10">
        <f>'22-07'!$K42+('22-07'!$J42/90)</f>
        <v>27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2289</v>
      </c>
      <c r="J43" s="8"/>
      <c r="K43" s="9">
        <v>-50</v>
      </c>
      <c r="L43" s="10">
        <f>'22-07'!$K43+('22-07'!$J43/90)</f>
        <v>-50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57</v>
      </c>
      <c r="J44" s="8">
        <v>300</v>
      </c>
      <c r="K44" s="9"/>
      <c r="L44" s="10">
        <f>'22-07'!$K44+('22-07'!$J44/90)</f>
        <v>3.3333333333333335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28</v>
      </c>
      <c r="I45" s="2" t="s">
        <v>1430</v>
      </c>
      <c r="J45" s="8">
        <v>-300</v>
      </c>
      <c r="K45" s="9"/>
      <c r="L45" s="10">
        <f>'22-07'!$K45+('22-07'!$J45/90)</f>
        <v>-3.3333333333333335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-630</v>
      </c>
      <c r="K46" s="9">
        <v>30</v>
      </c>
      <c r="L46" s="10">
        <f>'22-07'!$K46+('22-07'!$J46/90)</f>
        <v>23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120</v>
      </c>
      <c r="K47" s="9"/>
      <c r="L47" s="10">
        <f>'22-07'!$K47+('22-07'!$J47/90)</f>
        <v>1.3333333333333333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1796</v>
      </c>
      <c r="I48" s="2" t="s">
        <v>2290</v>
      </c>
      <c r="J48" s="8"/>
      <c r="K48" s="9">
        <v>60</v>
      </c>
      <c r="L48" s="10">
        <f>'22-07'!$K48+('22-07'!$J48/90)</f>
        <v>60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120</v>
      </c>
      <c r="K49" s="9"/>
      <c r="L49" s="10">
        <f>'22-07'!$K49+('22-07'!$J49/90)</f>
        <v>1.3333333333333333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240</v>
      </c>
      <c r="K50" s="9">
        <v>4</v>
      </c>
      <c r="L50" s="10">
        <f>'22-07'!$K50+('22-07'!$J50/90)</f>
        <v>6.6666666666666661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400</v>
      </c>
      <c r="K51" s="9">
        <v>1</v>
      </c>
      <c r="L51" s="10">
        <f>'22-07'!$K51+('22-07'!$J51/90)</f>
        <v>5.4444444444444446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/>
      <c r="L52" s="10">
        <f>'22-07'!$K52+('22-07'!$J52/90)</f>
        <v>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100</v>
      </c>
      <c r="K53" s="9">
        <v>85</v>
      </c>
      <c r="L53" s="10">
        <f>'22-07'!$K53+('22-07'!$J53/90)</f>
        <v>86.111111111111114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4</v>
      </c>
      <c r="L54" s="10">
        <f>'22-07'!$K54+('22-07'!$J54/90)</f>
        <v>4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-500</v>
      </c>
      <c r="K55" s="9">
        <v>10</v>
      </c>
      <c r="L55" s="10">
        <f>'22-07'!$K55+('22-07'!$J55/90)</f>
        <v>4.4444444444444446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41</v>
      </c>
      <c r="L56" s="10">
        <f>'22-07'!$K56+('22-07'!$J56/90)</f>
        <v>41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600</v>
      </c>
      <c r="K57" s="9"/>
      <c r="L57" s="10">
        <f>'22-07'!$K57+('22-07'!$J57/90)</f>
        <v>6.666666666666667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13</v>
      </c>
      <c r="L58" s="10">
        <f>'22-07'!$K58+('22-07'!$J58/90)</f>
        <v>13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90</v>
      </c>
      <c r="K59" s="9"/>
      <c r="L59" s="10">
        <f>'22-07'!$K59+('22-07'!$J59/90)</f>
        <v>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31</v>
      </c>
      <c r="L60" s="10">
        <f>'22-07'!$K60+('22-07'!$J60/90)</f>
        <v>31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2259</v>
      </c>
      <c r="J61" s="8"/>
      <c r="K61" s="9">
        <v>13</v>
      </c>
      <c r="L61" s="10">
        <f>'22-07'!$K61+('22-07'!$J61/90)</f>
        <v>13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230</v>
      </c>
      <c r="K62" s="9"/>
      <c r="L62" s="10">
        <f>'22-07'!$K62+('22-07'!$J62/90)</f>
        <v>2.5555555555555554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46</v>
      </c>
      <c r="J63" s="8"/>
      <c r="K63" s="9">
        <v>10</v>
      </c>
      <c r="L63" s="10">
        <f>'22-07'!$K63+('22-07'!$J63/90)</f>
        <v>10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170</v>
      </c>
      <c r="K64" s="9"/>
      <c r="L64" s="10">
        <f>'22-07'!$K64+('22-07'!$J64/90)</f>
        <v>1.8888888888888888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200</v>
      </c>
      <c r="K65" s="36"/>
      <c r="L65" s="37">
        <f>'22-07'!$K65+('22-07'!$J65/90)</f>
        <v>2.2222222222222223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-650</v>
      </c>
      <c r="K66" s="39">
        <v>10</v>
      </c>
      <c r="L66" s="37">
        <f>'22-07'!$K66+('22-07'!$J66/90)</f>
        <v>2.7777777777777777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450</v>
      </c>
      <c r="K67" s="36"/>
      <c r="L67" s="37">
        <f>'22-07'!$K67+('22-07'!$J67/90)</f>
        <v>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10</v>
      </c>
      <c r="L68" s="37">
        <f>'22-07'!$K68+('22-07'!$J68/90)</f>
        <v>10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363</v>
      </c>
      <c r="J69" s="35"/>
      <c r="K69" s="36">
        <v>150</v>
      </c>
      <c r="L69" s="37">
        <f>'22-07'!$K69+('22-07'!$J69/90)</f>
        <v>150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50</v>
      </c>
      <c r="K70" s="36"/>
      <c r="L70" s="37">
        <f>'22-07'!$K70+('22-07'!$J70/90)</f>
        <v>0.55555555555555558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227</v>
      </c>
      <c r="J71" s="8">
        <v>-180</v>
      </c>
      <c r="K71" s="9">
        <v>5</v>
      </c>
      <c r="L71" s="10">
        <f>'22-07'!$K71+('22-07'!$J71/90)</f>
        <v>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28</v>
      </c>
      <c r="I72" s="40" t="s">
        <v>99</v>
      </c>
      <c r="J72" s="8">
        <v>-300</v>
      </c>
      <c r="K72" s="9"/>
      <c r="L72" s="10">
        <f>'22-07'!$K72+('22-07'!$J72/90)</f>
        <v>-3.3333333333333335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-270</v>
      </c>
      <c r="K73" s="9">
        <v>10</v>
      </c>
      <c r="L73" s="10">
        <f>'22-07'!$K73+('22-07'!$J73/90)</f>
        <v>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320</v>
      </c>
      <c r="K74" s="9"/>
      <c r="L74" s="10">
        <f>'22-07'!$K74+('22-07'!$J74/90)</f>
        <v>3.5555555555555554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/>
      <c r="K75" s="9">
        <v>118</v>
      </c>
      <c r="L75" s="10">
        <f>'22-07'!$K75+('22-07'!$J75/90)</f>
        <v>118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-118</v>
      </c>
      <c r="L76" s="10">
        <f>'22-07'!$K76+('22-07'!$J76/90)</f>
        <v>-118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56</v>
      </c>
      <c r="J77" s="8">
        <v>470</v>
      </c>
      <c r="K77" s="9">
        <v>18</v>
      </c>
      <c r="L77" s="10">
        <f>'22-07'!$K77+('22-07'!$J77/90)</f>
        <v>23.222222222222221</v>
      </c>
      <c r="M77" s="3"/>
      <c r="N77" s="45" t="s">
        <v>118</v>
      </c>
      <c r="O77" s="9"/>
      <c r="P77" s="84">
        <v>1435</v>
      </c>
      <c r="Q77" s="9"/>
      <c r="R77" s="9"/>
      <c r="S77" s="85">
        <v>3525</v>
      </c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1675</v>
      </c>
      <c r="J78" s="8"/>
      <c r="K78" s="9">
        <v>1570</v>
      </c>
      <c r="L78" s="10">
        <f>'22-07'!$K78+('22-07'!$J78/90)</f>
        <v>1570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200</v>
      </c>
      <c r="J79" s="8">
        <v>300</v>
      </c>
      <c r="K79" s="9"/>
      <c r="L79" s="10">
        <f>'22-07'!$K79+('22-07'!$J79/90)</f>
        <v>3.3333333333333335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427</v>
      </c>
      <c r="J80" s="8"/>
      <c r="K80" s="9">
        <v>27</v>
      </c>
      <c r="L80" s="10">
        <f>'22-07'!$K80+('22-07'!$J80/90)</f>
        <v>27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60</v>
      </c>
      <c r="L81" s="10">
        <f>'22-07'!$K81+('22-07'!$J81/90)</f>
        <v>60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90</v>
      </c>
      <c r="K82" s="9">
        <v>10</v>
      </c>
      <c r="L82" s="10">
        <f>'22-07'!$K82+('22-07'!$J82/90)</f>
        <v>11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470</v>
      </c>
      <c r="J83" s="8"/>
      <c r="K83" s="9">
        <v>20</v>
      </c>
      <c r="L83" s="10">
        <f>'22-07'!$K83+('22-07'!$J83/90)</f>
        <v>20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75</v>
      </c>
      <c r="L84" s="10">
        <f>'22-07'!$K84+('22-07'!$J84/90)</f>
        <v>75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953</v>
      </c>
      <c r="J85" s="8">
        <v>450</v>
      </c>
      <c r="K85" s="9">
        <v>5</v>
      </c>
      <c r="L85" s="10">
        <f>'22-07'!$K85+('22-07'!$J85/90)</f>
        <v>10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28</v>
      </c>
      <c r="I86" s="2" t="s">
        <v>43</v>
      </c>
      <c r="J86" s="8"/>
      <c r="K86" s="9">
        <v>-20</v>
      </c>
      <c r="L86" s="10">
        <f>'22-07'!$K86+('22-07'!$J86/90)</f>
        <v>-20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200</v>
      </c>
      <c r="K87" s="9"/>
      <c r="L87" s="10">
        <f>'22-07'!$K87+('22-07'!$J87/90)</f>
        <v>2.2222222222222223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70</v>
      </c>
      <c r="K88" s="9"/>
      <c r="L88" s="10">
        <f>'22-07'!$K88+('22-07'!$J88/90)</f>
        <v>0.77777777777777779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2</v>
      </c>
      <c r="L89" s="10">
        <f>'22-07'!$K89+('22-07'!$J89/90)</f>
        <v>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-100</v>
      </c>
      <c r="K90" s="9">
        <v>38</v>
      </c>
      <c r="L90" s="10">
        <f>'22-07'!$K90+('22-07'!$J90/90)</f>
        <v>36.888888888888886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350</v>
      </c>
      <c r="K91" s="9">
        <v>5</v>
      </c>
      <c r="L91" s="10">
        <f>'22-07'!$K91+('22-07'!$J91/90)</f>
        <v>8.8888888888888893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2291</v>
      </c>
      <c r="J92" s="8">
        <v>100</v>
      </c>
      <c r="K92" s="9">
        <v>110</v>
      </c>
      <c r="L92" s="10">
        <f>'22-07'!$K92+('22-07'!$J92/90)</f>
        <v>111.11111111111111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600</v>
      </c>
      <c r="K93" s="9">
        <v>10</v>
      </c>
      <c r="L93" s="10">
        <f>'22-07'!$K93+('22-07'!$J93/90)</f>
        <v>16.666666666666668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1488</v>
      </c>
      <c r="J94" s="8"/>
      <c r="K94" s="9">
        <v>13</v>
      </c>
      <c r="L94" s="10">
        <f>'22-07'!$K94+('22-07'!$J94/90)</f>
        <v>13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-90</v>
      </c>
      <c r="K95" s="9">
        <v>10</v>
      </c>
      <c r="L95" s="10">
        <f>'22-07'!$K95+('22-07'!$J95/90)</f>
        <v>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100</v>
      </c>
      <c r="K96" s="9"/>
      <c r="L96" s="10">
        <f>'22-07'!$K96+('22-07'!$J96/90)</f>
        <v>1.1111111111111112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450</v>
      </c>
      <c r="K97" s="9"/>
      <c r="L97" s="10">
        <f>'22-07'!$K97+('22-07'!$J97/90)</f>
        <v>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1</v>
      </c>
      <c r="L98" s="10">
        <f>'22-07'!$K98+('22-07'!$J98/90)</f>
        <v>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-50</v>
      </c>
      <c r="K99" s="9">
        <v>5</v>
      </c>
      <c r="L99" s="10">
        <f>'22-07'!$K99+('22-07'!$J99/90)</f>
        <v>4.4444444444444446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120</v>
      </c>
      <c r="K100" s="9"/>
      <c r="L100" s="10">
        <f>'22-07'!$K100+('22-07'!$J100/90)</f>
        <v>1.3333333333333333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56</v>
      </c>
      <c r="J101" s="8">
        <v>-275</v>
      </c>
      <c r="K101" s="9">
        <v>-55</v>
      </c>
      <c r="L101" s="10">
        <f>'22-07'!$K101+('22-07'!$J101/90)</f>
        <v>-58.055555555555557</v>
      </c>
      <c r="M101" s="3"/>
      <c r="N101" s="45" t="s">
        <v>118</v>
      </c>
      <c r="O101" s="9"/>
      <c r="P101" s="84">
        <v>3321</v>
      </c>
      <c r="Q101" s="9"/>
      <c r="R101" s="9"/>
      <c r="S101" s="85">
        <v>5840</v>
      </c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15</v>
      </c>
      <c r="K102" s="9"/>
      <c r="L102" s="10">
        <f>'22-07'!$K102+('22-07'!$J102/90)</f>
        <v>0.16666666666666666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2292</v>
      </c>
      <c r="J103" s="8"/>
      <c r="K103" s="9">
        <v>300</v>
      </c>
      <c r="L103" s="10">
        <f>'22-07'!$K103+('22-07'!$J103/90)</f>
        <v>300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/>
      <c r="L104" s="10">
        <f>'22-07'!$K104+('22-07'!$J104/90)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/>
      <c r="L105" s="10">
        <f>'22-07'!$K105+('22-07'!$J105/90)</f>
        <v>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/>
      <c r="L106" s="10">
        <f>'22-07'!$K106+('22-07'!$J106/90)</f>
        <v>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06" xr:uid="{EF04C38E-3199-4285-821C-4346463837F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9C36-F919-4A2F-9FDB-890758301364}">
  <sheetPr codeName="Sheet99">
    <pageSetUpPr fitToPage="1"/>
  </sheetPr>
  <dimension ref="A1:Z141"/>
  <sheetViews>
    <sheetView rightToLeft="1" topLeftCell="A129" workbookViewId="0">
      <selection activeCell="I140" sqref="I14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-775</v>
      </c>
      <c r="K1" s="3">
        <f t="shared" si="0"/>
        <v>-2071</v>
      </c>
      <c r="L1" s="3">
        <f t="shared" si="0"/>
        <v>-2079.6111111111113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335</v>
      </c>
      <c r="J3" s="8">
        <v>-50</v>
      </c>
      <c r="K3" s="9"/>
      <c r="L3" s="10">
        <f t="shared" ref="L3:L18" si="1">K3+(J3/90)</f>
        <v>-0.55555555555555558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20</v>
      </c>
      <c r="K4" s="9"/>
      <c r="L4" s="10">
        <f t="shared" si="1"/>
        <v>0.22222222222222221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5</v>
      </c>
      <c r="L5" s="10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137</v>
      </c>
      <c r="J6" s="8"/>
      <c r="K6" s="9">
        <v>200</v>
      </c>
      <c r="L6" s="10">
        <f t="shared" si="1"/>
        <v>200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776</v>
      </c>
      <c r="J7" s="8"/>
      <c r="K7" s="9">
        <v>45</v>
      </c>
      <c r="L7" s="10">
        <f t="shared" si="1"/>
        <v>45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214</v>
      </c>
      <c r="J8" s="8"/>
      <c r="K8" s="9">
        <v>80</v>
      </c>
      <c r="L8" s="10">
        <f t="shared" si="1"/>
        <v>80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214</v>
      </c>
      <c r="J9" s="8"/>
      <c r="K9" s="9">
        <v>100</v>
      </c>
      <c r="L9" s="10">
        <f t="shared" si="1"/>
        <v>100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214</v>
      </c>
      <c r="J10" s="8">
        <v>-200</v>
      </c>
      <c r="K10" s="9">
        <v>410</v>
      </c>
      <c r="L10" s="10">
        <f t="shared" si="1"/>
        <v>407.77777777777777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1025</v>
      </c>
      <c r="J11" s="8">
        <v>90</v>
      </c>
      <c r="K11" s="9">
        <v>110</v>
      </c>
      <c r="L11" s="10">
        <f t="shared" si="1"/>
        <v>111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-450</v>
      </c>
      <c r="K12" s="9">
        <v>50</v>
      </c>
      <c r="L12" s="10">
        <f t="shared" si="1"/>
        <v>45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-450</v>
      </c>
      <c r="K13" s="9">
        <v>10</v>
      </c>
      <c r="L13" s="10">
        <f t="shared" si="1"/>
        <v>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>
        <v>85</v>
      </c>
      <c r="L14" s="10">
        <f t="shared" si="1"/>
        <v>85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>
        <v>180</v>
      </c>
      <c r="K15" s="9">
        <v>10</v>
      </c>
      <c r="L15" s="10">
        <f t="shared" si="1"/>
        <v>12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>
        <v>100</v>
      </c>
      <c r="K16" s="9"/>
      <c r="L16" s="10">
        <f t="shared" si="1"/>
        <v>1.1111111111111112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>
        <v>-15</v>
      </c>
      <c r="K17" s="9">
        <v>24</v>
      </c>
      <c r="L17" s="10">
        <f t="shared" si="1"/>
        <v>23.833333333333332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40</v>
      </c>
      <c r="I18" s="2" t="s">
        <v>95</v>
      </c>
      <c r="J18" s="8"/>
      <c r="K18" s="9">
        <v>-3200</v>
      </c>
      <c r="L18" s="10">
        <f t="shared" si="1"/>
        <v>-3200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2283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SUM('23-07'!$J$22:$J$141)</f>
        <v>1680</v>
      </c>
      <c r="K20" s="3">
        <f>SUM('23-07'!$K$22:$K$141)</f>
        <v>-868</v>
      </c>
      <c r="L20" s="3">
        <f>SUM('23-07'!$L$22:$L$141)</f>
        <v>-849.33333333333371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12</v>
      </c>
      <c r="F22" s="16">
        <f t="shared" ref="F22:F26" si="3">D22*E22</f>
        <v>60</v>
      </c>
      <c r="G22" s="7"/>
      <c r="H22" s="7" t="s">
        <v>6</v>
      </c>
      <c r="I22" s="2" t="s">
        <v>2294</v>
      </c>
      <c r="J22" s="8"/>
      <c r="K22" s="9">
        <v>2350</v>
      </c>
      <c r="L22" s="10">
        <f>'23-07'!$K22+('23-07'!$J22/90)</f>
        <v>2350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10</v>
      </c>
      <c r="C23" s="14">
        <f t="shared" si="2"/>
        <v>50</v>
      </c>
      <c r="D23" s="15">
        <v>10</v>
      </c>
      <c r="E23" s="1">
        <v>15</v>
      </c>
      <c r="F23" s="16">
        <f t="shared" si="3"/>
        <v>150</v>
      </c>
      <c r="G23" s="7"/>
      <c r="H23" s="7" t="s">
        <v>6</v>
      </c>
      <c r="I23" s="2"/>
      <c r="J23" s="8">
        <v>-270</v>
      </c>
      <c r="K23" s="9">
        <v>40</v>
      </c>
      <c r="L23" s="10">
        <f>'23-07'!$K23+('23-07'!$J23/90)</f>
        <v>37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11</v>
      </c>
      <c r="S23" s="16">
        <f t="shared" si="5"/>
        <v>110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36</v>
      </c>
      <c r="C24" s="14">
        <f t="shared" si="2"/>
        <v>360</v>
      </c>
      <c r="D24" s="15">
        <v>20</v>
      </c>
      <c r="E24" s="1">
        <v>41</v>
      </c>
      <c r="F24" s="16">
        <f t="shared" si="3"/>
        <v>820</v>
      </c>
      <c r="G24" s="7"/>
      <c r="H24" s="7" t="s">
        <v>6</v>
      </c>
      <c r="I24" s="2"/>
      <c r="J24" s="8">
        <v>-180</v>
      </c>
      <c r="K24" s="9">
        <v>30</v>
      </c>
      <c r="L24" s="10">
        <f>'23-07'!$K24+('23-07'!$J24/90)</f>
        <v>28</v>
      </c>
      <c r="M24" s="3"/>
      <c r="N24" s="13">
        <v>10</v>
      </c>
      <c r="O24" s="1">
        <v>35</v>
      </c>
      <c r="P24" s="14">
        <f t="shared" si="4"/>
        <v>350</v>
      </c>
      <c r="Q24" s="15">
        <v>20</v>
      </c>
      <c r="R24" s="1">
        <v>20</v>
      </c>
      <c r="S24" s="16">
        <f t="shared" si="5"/>
        <v>400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360</v>
      </c>
      <c r="K25" s="9"/>
      <c r="L25" s="10">
        <f>'23-07'!$K25+('23-07'!$J25/90)</f>
        <v>4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41</v>
      </c>
      <c r="F26" s="16">
        <f t="shared" si="3"/>
        <v>4100</v>
      </c>
      <c r="G26" s="7"/>
      <c r="H26" s="7" t="s">
        <v>6</v>
      </c>
      <c r="I26" s="2"/>
      <c r="J26" s="8"/>
      <c r="K26" s="9">
        <v>110</v>
      </c>
      <c r="L26" s="10">
        <f>'23-07'!$K26+('23-07'!$J26/90)</f>
        <v>110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63</v>
      </c>
      <c r="S26" s="16">
        <f t="shared" si="5"/>
        <v>6300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10</v>
      </c>
      <c r="C27" s="14">
        <f t="shared" si="2"/>
        <v>1000</v>
      </c>
      <c r="D27" s="12" t="s">
        <v>11</v>
      </c>
      <c r="E27" s="12"/>
      <c r="F27" s="17">
        <f>SUM(F22:F26)</f>
        <v>5180</v>
      </c>
      <c r="G27" s="7"/>
      <c r="H27" s="7" t="s">
        <v>6</v>
      </c>
      <c r="I27" s="2"/>
      <c r="J27" s="8">
        <v>320</v>
      </c>
      <c r="K27" s="9">
        <v>5</v>
      </c>
      <c r="L27" s="10">
        <f>'23-07'!$K27+('23-07'!$J27/90)</f>
        <v>8.5555555555555554</v>
      </c>
      <c r="M27" s="3"/>
      <c r="N27" s="13">
        <v>100</v>
      </c>
      <c r="O27" s="1">
        <v>6</v>
      </c>
      <c r="P27" s="14">
        <f t="shared" si="4"/>
        <v>600</v>
      </c>
      <c r="Q27" s="12" t="s">
        <v>11</v>
      </c>
      <c r="R27" s="12"/>
      <c r="S27" s="17">
        <f>SUM(S22:S26)</f>
        <v>6860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1550</v>
      </c>
      <c r="D28" s="1"/>
      <c r="E28" s="1"/>
      <c r="F28" s="1"/>
      <c r="G28" s="1"/>
      <c r="H28" s="7" t="s">
        <v>1796</v>
      </c>
      <c r="I28" s="2"/>
      <c r="J28" s="8"/>
      <c r="K28" s="9">
        <v>80</v>
      </c>
      <c r="L28" s="10">
        <f>'23-07'!$K28+('23-07'!$J28/90)</f>
        <v>80</v>
      </c>
      <c r="M28" s="3"/>
      <c r="N28" s="12" t="s">
        <v>11</v>
      </c>
      <c r="O28" s="12"/>
      <c r="P28" s="6">
        <f>SUM(P22:P27)</f>
        <v>1272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3980</v>
      </c>
      <c r="G29" s="1"/>
      <c r="H29" s="7" t="s">
        <v>6</v>
      </c>
      <c r="I29" s="40" t="s">
        <v>95</v>
      </c>
      <c r="J29" s="8"/>
      <c r="K29" s="9">
        <v>150</v>
      </c>
      <c r="L29" s="10">
        <f>'23-07'!$K29+('23-07'!$J29/90)</f>
        <v>150</v>
      </c>
      <c r="M29" s="3"/>
      <c r="N29" s="1"/>
      <c r="O29" s="1"/>
      <c r="P29" s="18"/>
      <c r="Q29" s="237" t="s">
        <v>21</v>
      </c>
      <c r="R29" s="238"/>
      <c r="S29" s="17">
        <f>SUM('23-07'!$J$22:$J$141)</f>
        <v>1680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854</v>
      </c>
      <c r="D30" s="1"/>
      <c r="E30" s="1"/>
      <c r="F30" s="8"/>
      <c r="G30" s="1"/>
      <c r="H30" s="7" t="s">
        <v>40</v>
      </c>
      <c r="I30" s="40" t="s">
        <v>95</v>
      </c>
      <c r="J30" s="8"/>
      <c r="K30" s="9">
        <v>-150</v>
      </c>
      <c r="L30" s="10">
        <f>'23-07'!$K30+('23-07'!$J30/90)</f>
        <v>-150</v>
      </c>
      <c r="M30" s="3"/>
      <c r="N30" s="237" t="s">
        <v>23</v>
      </c>
      <c r="O30" s="238"/>
      <c r="P30" s="6">
        <f>SUM('23-07'!$K$22:$K$141)</f>
        <v>-868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95</v>
      </c>
      <c r="J31" s="8"/>
      <c r="K31" s="9">
        <v>130</v>
      </c>
      <c r="L31" s="10">
        <f>'23-07'!$K31+('23-07'!$J31/90)</f>
        <v>130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95</v>
      </c>
      <c r="J32" s="8"/>
      <c r="K32" s="9">
        <v>-130</v>
      </c>
      <c r="L32" s="10">
        <f>'23-07'!$K32+('23-07'!$J32/90)</f>
        <v>-130</v>
      </c>
      <c r="M32" s="3"/>
      <c r="N32" s="12" t="s">
        <v>25</v>
      </c>
      <c r="O32" s="12"/>
      <c r="P32" s="6">
        <f>P28-P30-C28</f>
        <v>590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25</v>
      </c>
      <c r="K33" s="9"/>
      <c r="L33" s="10">
        <f>'23-07'!$K33+('23-07'!$J33/90)</f>
        <v>0.27777777777777779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-360</v>
      </c>
      <c r="K34" s="9">
        <v>15</v>
      </c>
      <c r="L34" s="10">
        <f>'23-07'!$K34+('23-07'!$J34/90)</f>
        <v>11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270</v>
      </c>
      <c r="K35" s="9"/>
      <c r="L35" s="10">
        <f>'23-07'!$K35+('23-07'!$J35/90)</f>
        <v>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40</v>
      </c>
      <c r="K36" s="9">
        <v>5</v>
      </c>
      <c r="L36" s="10">
        <f>'23-07'!$K36+('23-07'!$J36/90)</f>
        <v>5.4444444444444446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700</v>
      </c>
      <c r="K37" s="9"/>
      <c r="L37" s="10">
        <f>'23-07'!$K37+('23-07'!$J37/90)</f>
        <v>7.7777777777777777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40" t="s">
        <v>437</v>
      </c>
      <c r="J38" s="8">
        <v>-300</v>
      </c>
      <c r="K38" s="9"/>
      <c r="L38" s="10">
        <f>'23-07'!$K38+('23-07'!$J38/90)</f>
        <v>-3.3333333333333335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-130</v>
      </c>
      <c r="K39" s="9">
        <v>15</v>
      </c>
      <c r="L39" s="10">
        <f>'23-07'!$K39+('23-07'!$J39/90)</f>
        <v>13.555555555555555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50</v>
      </c>
      <c r="L40" s="10">
        <f>'23-07'!$K40+('23-07'!$J40/90)</f>
        <v>50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2295</v>
      </c>
      <c r="J41" s="8">
        <v>300</v>
      </c>
      <c r="K41" s="9"/>
      <c r="L41" s="10">
        <f>'23-07'!$K41+('23-07'!$J41/90)</f>
        <v>3.3333333333333335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-100</v>
      </c>
      <c r="K42" s="9">
        <v>50</v>
      </c>
      <c r="L42" s="10">
        <f>'23-07'!$K42+('23-07'!$J42/90)</f>
        <v>48.888888888888886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400</v>
      </c>
      <c r="L43" s="10">
        <f>'23-07'!$K43+('23-07'!$J43/90)</f>
        <v>400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-180</v>
      </c>
      <c r="K44" s="9">
        <v>10</v>
      </c>
      <c r="L44" s="10">
        <f>'23-07'!$K44+('23-07'!$J44/90)</f>
        <v>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-360</v>
      </c>
      <c r="K45" s="9">
        <v>10</v>
      </c>
      <c r="L45" s="10">
        <f>'23-07'!$K45+('23-07'!$J45/90)</f>
        <v>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-360</v>
      </c>
      <c r="K46" s="9">
        <v>10</v>
      </c>
      <c r="L46" s="10">
        <f>'23-07'!$K46+('23-07'!$J46/90)</f>
        <v>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275</v>
      </c>
      <c r="J47" s="8">
        <v>-630</v>
      </c>
      <c r="K47" s="9">
        <v>20</v>
      </c>
      <c r="L47" s="10">
        <f>'23-07'!$K47+('23-07'!$J47/90)</f>
        <v>13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-540</v>
      </c>
      <c r="K48" s="9">
        <v>10</v>
      </c>
      <c r="L48" s="10">
        <f>'23-07'!$K48+('23-07'!$J48/90)</f>
        <v>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260</v>
      </c>
      <c r="L49" s="10">
        <f>'23-07'!$K49+('23-07'!$J49/90)</f>
        <v>260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-200</v>
      </c>
      <c r="K50" s="9">
        <v>10</v>
      </c>
      <c r="L50" s="10">
        <f>'23-07'!$K50+('23-07'!$J50/90)</f>
        <v>7.7777777777777777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2296</v>
      </c>
      <c r="J51" s="8">
        <v>-630</v>
      </c>
      <c r="K51" s="9">
        <v>80</v>
      </c>
      <c r="L51" s="10">
        <f>'23-07'!$K51+('23-07'!$J51/90)</f>
        <v>73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2"/>
      <c r="J52" s="8">
        <v>-130</v>
      </c>
      <c r="K52" s="9">
        <v>5</v>
      </c>
      <c r="L52" s="10">
        <f>'23-07'!$K52+('23-07'!$J52/90)</f>
        <v>3.5555555555555554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737</v>
      </c>
      <c r="J53" s="8"/>
      <c r="K53" s="9">
        <v>60</v>
      </c>
      <c r="L53" s="10">
        <f>'23-07'!$K53+('23-07'!$J53/90)</f>
        <v>60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2297</v>
      </c>
      <c r="J54" s="8">
        <v>-200</v>
      </c>
      <c r="K54" s="9">
        <v>-795</v>
      </c>
      <c r="L54" s="10">
        <f>'23-07'!$K54+('23-07'!$J54/90)</f>
        <v>-797.22222222222217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457</v>
      </c>
      <c r="J55" s="8"/>
      <c r="K55" s="9">
        <v>85</v>
      </c>
      <c r="L55" s="10">
        <f>'23-07'!$K55+('23-07'!$J55/90)</f>
        <v>85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90</v>
      </c>
      <c r="K56" s="9">
        <v>5</v>
      </c>
      <c r="L56" s="10">
        <f>'23-07'!$K56+('23-07'!$J56/90)</f>
        <v>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43" t="s">
        <v>28</v>
      </c>
      <c r="I57" s="40" t="s">
        <v>2298</v>
      </c>
      <c r="J57" s="8">
        <v>515</v>
      </c>
      <c r="K57" s="9">
        <v>-20</v>
      </c>
      <c r="L57" s="10">
        <f>'23-07'!$K57+('23-07'!$J57/90)</f>
        <v>-14.277777777777779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1719</v>
      </c>
      <c r="J58" s="8"/>
      <c r="K58" s="9">
        <v>35</v>
      </c>
      <c r="L58" s="10">
        <f>'23-07'!$K58+('23-07'!$J58/90)</f>
        <v>35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95</v>
      </c>
      <c r="J59" s="8"/>
      <c r="K59" s="9">
        <v>25</v>
      </c>
      <c r="L59" s="10">
        <f>'23-07'!$K59+('23-07'!$J59/90)</f>
        <v>25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8"/>
      <c r="K60" s="9">
        <v>-25</v>
      </c>
      <c r="L60" s="10">
        <f>'23-07'!$K60+('23-07'!$J60/90)</f>
        <v>-25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350</v>
      </c>
      <c r="K61" s="9">
        <v>3</v>
      </c>
      <c r="L61" s="10">
        <f>'23-07'!$K61+('23-07'!$J61/90)</f>
        <v>6.8888888888888893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389</v>
      </c>
      <c r="J62" s="8"/>
      <c r="K62" s="9">
        <v>-726</v>
      </c>
      <c r="L62" s="10">
        <f>'23-07'!$K62+('23-07'!$J62/90)</f>
        <v>-726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57</v>
      </c>
      <c r="J63" s="8">
        <v>2000</v>
      </c>
      <c r="K63" s="9"/>
      <c r="L63" s="10">
        <f>'23-07'!$K63+('23-07'!$J63/90)</f>
        <v>22.222222222222221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43</v>
      </c>
      <c r="J64" s="8">
        <v>-2000</v>
      </c>
      <c r="K64" s="9"/>
      <c r="L64" s="10">
        <f>'23-07'!$K64+('23-07'!$J64/90)</f>
        <v>-22.222222222222221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850</v>
      </c>
      <c r="K65" s="36"/>
      <c r="L65" s="37">
        <f>'23-07'!$K65+('23-07'!$J65/90)</f>
        <v>9.4444444444444446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1796</v>
      </c>
      <c r="I66" s="44" t="s">
        <v>2255</v>
      </c>
      <c r="J66" s="38"/>
      <c r="K66" s="39">
        <v>306</v>
      </c>
      <c r="L66" s="37">
        <f>'23-07'!$K66+('23-07'!$J66/90)</f>
        <v>306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-306</v>
      </c>
      <c r="L67" s="37">
        <f>'23-07'!$K67+('23-07'!$J67/90)</f>
        <v>-306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25</v>
      </c>
      <c r="L68" s="37">
        <f>'23-07'!$K68+('23-07'!$J68/90)</f>
        <v>25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420</v>
      </c>
      <c r="K69" s="36"/>
      <c r="L69" s="37">
        <f>'23-07'!$K69+('23-07'!$J69/90)</f>
        <v>4.666666666666667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180</v>
      </c>
      <c r="K70" s="36">
        <v>10</v>
      </c>
      <c r="L70" s="37">
        <f>'23-07'!$K70+('23-07'!$J70/90)</f>
        <v>12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180</v>
      </c>
      <c r="K71" s="9"/>
      <c r="L71" s="10">
        <f>'23-07'!$K71+('23-07'!$J71/90)</f>
        <v>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</v>
      </c>
      <c r="K72" s="9">
        <v>1</v>
      </c>
      <c r="L72" s="10">
        <f>'23-07'!$K72+('23-07'!$J72/90)</f>
        <v>1.1111111111111112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1627</v>
      </c>
      <c r="J73" s="8">
        <v>-270</v>
      </c>
      <c r="K73" s="9">
        <v>-725</v>
      </c>
      <c r="L73" s="10">
        <f>'23-07'!$K73+('23-07'!$J73/90)</f>
        <v>-728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937</v>
      </c>
      <c r="J74" s="8">
        <v>250</v>
      </c>
      <c r="K74" s="9">
        <v>25</v>
      </c>
      <c r="L74" s="10">
        <f>'23-07'!$K74+('23-07'!$J74/90)</f>
        <v>27.777777777777779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2299</v>
      </c>
      <c r="J75" s="8"/>
      <c r="K75" s="9">
        <v>-100</v>
      </c>
      <c r="L75" s="10">
        <f>'23-07'!$K75+('23-07'!$J75/90)</f>
        <v>-100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74</v>
      </c>
      <c r="L76" s="10">
        <f>'23-07'!$K76+('23-07'!$J76/90)</f>
        <v>74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-100</v>
      </c>
      <c r="K77" s="9">
        <v>38</v>
      </c>
      <c r="L77" s="10">
        <f>'23-07'!$K77+('23-07'!$J77/90)</f>
        <v>36.888888888888886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90</v>
      </c>
      <c r="K78" s="9">
        <v>5</v>
      </c>
      <c r="L78" s="10">
        <f>'23-07'!$K78+('23-07'!$J78/90)</f>
        <v>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5</v>
      </c>
      <c r="L79" s="10">
        <f>'23-07'!$K79+('23-07'!$J79/90)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1350</v>
      </c>
      <c r="K80" s="9"/>
      <c r="L80" s="10">
        <f>'23-07'!$K80+('23-07'!$J80/90)</f>
        <v>15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/>
      <c r="J81" s="8">
        <v>-200</v>
      </c>
      <c r="K81" s="9">
        <v>-20</v>
      </c>
      <c r="L81" s="10">
        <f>'23-07'!$K81+('23-07'!$J81/90)</f>
        <v>-22.222222222222221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 t="s">
        <v>214</v>
      </c>
      <c r="J82" s="8">
        <v>400</v>
      </c>
      <c r="K82" s="9"/>
      <c r="L82" s="10">
        <f>'23-07'!$K82+('23-07'!$J82/90)</f>
        <v>4.4444444444444446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1960</v>
      </c>
      <c r="J83" s="8">
        <v>270</v>
      </c>
      <c r="K83" s="9"/>
      <c r="L83" s="10">
        <f>'23-07'!$K83+('23-07'!$J83/90)</f>
        <v>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1796</v>
      </c>
      <c r="I84" s="2" t="s">
        <v>1683</v>
      </c>
      <c r="J84" s="8">
        <v>100</v>
      </c>
      <c r="K84" s="9">
        <v>1295</v>
      </c>
      <c r="L84" s="10">
        <f>'23-07'!$K84+('23-07'!$J84/90)</f>
        <v>1296.1111111111111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180</v>
      </c>
      <c r="K85" s="9"/>
      <c r="L85" s="10">
        <f>'23-07'!$K85+('23-07'!$J85/90)</f>
        <v>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63</v>
      </c>
      <c r="J86" s="8">
        <v>250</v>
      </c>
      <c r="K86" s="9"/>
      <c r="L86" s="10">
        <f>'23-07'!$K86+('23-07'!$J86/90)</f>
        <v>2.7777777777777777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15</v>
      </c>
      <c r="L87" s="10">
        <f>'23-07'!$K87+('23-07'!$J87/90)</f>
        <v>15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40</v>
      </c>
      <c r="K88" s="9"/>
      <c r="L88" s="10">
        <f>'23-07'!$K88+('23-07'!$J88/90)</f>
        <v>0.44444444444444442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10</v>
      </c>
      <c r="L89" s="10">
        <f>'23-07'!$K89+('23-07'!$J89/90)</f>
        <v>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220</v>
      </c>
      <c r="K90" s="9"/>
      <c r="L90" s="10">
        <f>'23-07'!$K90+('23-07'!$J90/90)</f>
        <v>2.4444444444444446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-250</v>
      </c>
      <c r="K91" s="9"/>
      <c r="L91" s="10">
        <f>'23-07'!$K91+('23-07'!$J91/90)</f>
        <v>-2.7777777777777777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2300</v>
      </c>
      <c r="J92" s="8"/>
      <c r="K92" s="9">
        <v>310</v>
      </c>
      <c r="L92" s="10">
        <f>'23-07'!$K92+('23-07'!$J92/90)</f>
        <v>310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275</v>
      </c>
      <c r="J93" s="8">
        <v>100</v>
      </c>
      <c r="K93" s="9">
        <v>5</v>
      </c>
      <c r="L93" s="10">
        <f>'23-07'!$K93+('23-07'!$J93/90)</f>
        <v>6.1111111111111107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316</v>
      </c>
      <c r="J94" s="8">
        <v>-50</v>
      </c>
      <c r="K94" s="9">
        <v>30</v>
      </c>
      <c r="L94" s="10">
        <f>'23-07'!$K94+('23-07'!$J94/90)</f>
        <v>29.444444444444443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120</v>
      </c>
      <c r="K95" s="9"/>
      <c r="L95" s="10">
        <f>'23-07'!$K95+('23-07'!$J95/90)</f>
        <v>1.3333333333333333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56</v>
      </c>
      <c r="J96" s="8">
        <v>-950</v>
      </c>
      <c r="K96" s="9">
        <v>15</v>
      </c>
      <c r="L96" s="10">
        <f>'23-07'!$K96+('23-07'!$J96/90)</f>
        <v>4.4444444444444446</v>
      </c>
      <c r="M96" s="3"/>
      <c r="N96" s="45" t="s">
        <v>118</v>
      </c>
      <c r="O96" s="9"/>
      <c r="P96" s="84">
        <v>4780</v>
      </c>
      <c r="Q96" s="9"/>
      <c r="R96" s="9"/>
      <c r="S96" s="85">
        <v>6770</v>
      </c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89</v>
      </c>
      <c r="J97" s="8">
        <v>450</v>
      </c>
      <c r="K97" s="9"/>
      <c r="L97" s="10">
        <f>'23-07'!$K97+('23-07'!$J97/90)</f>
        <v>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132</v>
      </c>
      <c r="J98" s="8">
        <v>300</v>
      </c>
      <c r="K98" s="9"/>
      <c r="L98" s="10">
        <f>'23-07'!$K98+('23-07'!$J98/90)</f>
        <v>3.3333333333333335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153</v>
      </c>
      <c r="J99" s="8"/>
      <c r="K99" s="9">
        <v>30</v>
      </c>
      <c r="L99" s="10">
        <f>'23-07'!$K99+('23-07'!$J99/90)</f>
        <v>30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1002</v>
      </c>
      <c r="J100" s="8"/>
      <c r="K100" s="9">
        <v>30</v>
      </c>
      <c r="L100" s="10">
        <f>'23-07'!$K100+('23-07'!$J100/90)</f>
        <v>30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-315</v>
      </c>
      <c r="K101" s="9">
        <v>10</v>
      </c>
      <c r="L101" s="10">
        <f>'23-07'!$K101+('23-07'!$J101/90)</f>
        <v>6.5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-500</v>
      </c>
      <c r="K102" s="9">
        <v>-10</v>
      </c>
      <c r="L102" s="10">
        <f>'23-07'!$K102+('23-07'!$J102/90)</f>
        <v>-15.555555555555555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-100</v>
      </c>
      <c r="K103" s="9">
        <v>20</v>
      </c>
      <c r="L103" s="10">
        <f>'23-07'!$K103+('23-07'!$J103/90)</f>
        <v>18.888888888888889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5</v>
      </c>
      <c r="L104" s="10">
        <f>'23-07'!$K104+('23-07'!$J104/90)</f>
        <v>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200</v>
      </c>
      <c r="K105" s="9"/>
      <c r="L105" s="10">
        <f>'23-07'!$K105+('23-07'!$J105/90)</f>
        <v>2.2222222222222223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360</v>
      </c>
      <c r="K106" s="9"/>
      <c r="L106" s="10">
        <f>'23-07'!$K106+('23-07'!$J106/90)</f>
        <v>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2" t="s">
        <v>2302</v>
      </c>
      <c r="J107" s="8"/>
      <c r="K107" s="9">
        <v>-115</v>
      </c>
      <c r="L107" s="10">
        <f>'23-07'!$K107+('23-07'!$J107/90)</f>
        <v>-115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/>
      <c r="J108" s="8"/>
      <c r="K108" s="9">
        <v>-3750</v>
      </c>
      <c r="L108" s="10">
        <f>'23-07'!$K108+('23-07'!$J108/90)</f>
        <v>-3750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2301</v>
      </c>
      <c r="J109" s="8"/>
      <c r="K109" s="9">
        <v>45</v>
      </c>
      <c r="L109" s="10">
        <f>'23-07'!$K109+('23-07'!$J109/90)</f>
        <v>45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-400</v>
      </c>
      <c r="K110" s="9">
        <v>15</v>
      </c>
      <c r="L110" s="10">
        <f>'23-07'!$K110+('23-07'!$J110/90)</f>
        <v>10.555555555555555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220</v>
      </c>
      <c r="K111" s="9"/>
      <c r="L111" s="10">
        <f>'23-07'!$K111+('23-07'!$J111/90)</f>
        <v>2.4444444444444446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1796</v>
      </c>
      <c r="I112" s="2" t="s">
        <v>881</v>
      </c>
      <c r="J112" s="8"/>
      <c r="K112" s="9">
        <v>265</v>
      </c>
      <c r="L112" s="10">
        <f>'23-07'!$K112+('23-07'!$J112/90)</f>
        <v>265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6</v>
      </c>
      <c r="L113" s="10">
        <f>'23-07'!$K113+('23-07'!$J113/90)</f>
        <v>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40</v>
      </c>
      <c r="K114" s="9"/>
      <c r="L114" s="10">
        <f>'23-07'!$K114+('23-07'!$J114/90)</f>
        <v>0.44444444444444442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2303</v>
      </c>
      <c r="J115" s="8"/>
      <c r="K115" s="9">
        <v>115</v>
      </c>
      <c r="L115" s="10">
        <f>'23-07'!$K115+('23-07'!$J115/90)</f>
        <v>115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130</v>
      </c>
      <c r="K116" s="9"/>
      <c r="L116" s="10">
        <f>'23-07'!$K116+('23-07'!$J116/90)</f>
        <v>1.4444444444444444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-270</v>
      </c>
      <c r="K117" s="9">
        <v>30</v>
      </c>
      <c r="L117" s="10">
        <f>'23-07'!$K117+('23-07'!$J117/90)</f>
        <v>27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</v>
      </c>
      <c r="K118" s="9"/>
      <c r="L118" s="10">
        <f>'23-07'!$K118+('23-07'!$J118/90)</f>
        <v>1.1111111111111112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26</v>
      </c>
      <c r="L119" s="10">
        <f>'23-07'!$K119+('23-07'!$J119/90)</f>
        <v>26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56</v>
      </c>
      <c r="J120" s="8">
        <v>300</v>
      </c>
      <c r="K120" s="9"/>
      <c r="L120" s="10">
        <f>'23-07'!$K120+('23-07'!$J120/90)</f>
        <v>3.3333333333333335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2" t="s">
        <v>35</v>
      </c>
      <c r="J121" s="8">
        <v>-300</v>
      </c>
      <c r="K121" s="9"/>
      <c r="L121" s="10">
        <f>'23-07'!$K121+('23-07'!$J121/90)</f>
        <v>-3.3333333333333335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319</v>
      </c>
      <c r="J122" s="8">
        <v>-310</v>
      </c>
      <c r="K122" s="9">
        <v>120</v>
      </c>
      <c r="L122" s="10">
        <f>'23-07'!$K122+('23-07'!$J122/90)</f>
        <v>116.55555555555556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-20</v>
      </c>
      <c r="K123" s="9">
        <v>14</v>
      </c>
      <c r="L123" s="10">
        <f>'23-07'!$K123+('23-07'!$J123/90)</f>
        <v>13.777777777777779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2202</v>
      </c>
      <c r="J124" s="8"/>
      <c r="K124" s="9">
        <v>100</v>
      </c>
      <c r="L124" s="10">
        <f>'23-07'!$K124+('23-07'!$J124/90)</f>
        <v>100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10</v>
      </c>
      <c r="L125" s="10">
        <f>'23-07'!$K125+('23-07'!$J125/90)</f>
        <v>10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13</v>
      </c>
      <c r="J126" s="8"/>
      <c r="K126" s="9">
        <v>-225</v>
      </c>
      <c r="L126" s="10">
        <f>'23-07'!$K126+('23-07'!$J126/90)</f>
        <v>-225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15</v>
      </c>
      <c r="K127" s="9"/>
      <c r="L127" s="10">
        <f>'23-07'!$K127+('23-07'!$J127/90)</f>
        <v>0.16666666666666666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1298</v>
      </c>
      <c r="J128" s="8">
        <v>50</v>
      </c>
      <c r="K128" s="9"/>
      <c r="L128" s="10">
        <f>'23-07'!$K128+('23-07'!$J128/90)</f>
        <v>0.55555555555555558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214</v>
      </c>
      <c r="J129" s="8">
        <v>200</v>
      </c>
      <c r="K129" s="9">
        <v>10</v>
      </c>
      <c r="L129" s="10">
        <f>'23-07'!$K129+('23-07'!$J129/90)</f>
        <v>12.222222222222221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6</v>
      </c>
      <c r="L130" s="10">
        <f>'23-07'!$K130+('23-07'!$J130/90)</f>
        <v>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2304</v>
      </c>
      <c r="J131" s="8">
        <v>-90</v>
      </c>
      <c r="K131" s="9">
        <v>-22</v>
      </c>
      <c r="L131" s="10">
        <f>'23-07'!$K131+('23-07'!$J131/90)</f>
        <v>-23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1796</v>
      </c>
      <c r="I132" s="2" t="s">
        <v>1740</v>
      </c>
      <c r="J132" s="8"/>
      <c r="K132" s="9">
        <v>137</v>
      </c>
      <c r="L132" s="10">
        <f>'23-07'!$K132+('23-07'!$J132/90)</f>
        <v>137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35</v>
      </c>
      <c r="L133" s="10">
        <f>'23-07'!$K133+('23-07'!$J133/90)</f>
        <v>35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56</v>
      </c>
      <c r="J134" s="8">
        <v>30</v>
      </c>
      <c r="K134" s="9">
        <v>-415</v>
      </c>
      <c r="L134" s="10">
        <f>'23-07'!$K134+('23-07'!$J134/90)</f>
        <v>-414.66666666666669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10</v>
      </c>
      <c r="L135" s="10">
        <f>'23-07'!$K135+('23-07'!$J135/90)</f>
        <v>10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95</v>
      </c>
      <c r="J136" s="8"/>
      <c r="K136" s="9">
        <v>-600</v>
      </c>
      <c r="L136" s="10">
        <f>'23-07'!$K136+('23-07'!$J136/90)</f>
        <v>-600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57</v>
      </c>
      <c r="J137" s="8">
        <v>2000</v>
      </c>
      <c r="K137" s="9"/>
      <c r="L137" s="10">
        <f>'23-07'!$K137+('23-07'!$J137/90)</f>
        <v>22.222222222222221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28</v>
      </c>
      <c r="I138" s="2" t="s">
        <v>99</v>
      </c>
      <c r="J138" s="8">
        <v>-2000</v>
      </c>
      <c r="K138" s="9"/>
      <c r="L138" s="10">
        <f>'23-07'!$K138+('23-07'!$J138/90)</f>
        <v>-22.222222222222221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 t="s">
        <v>95</v>
      </c>
      <c r="J139" s="8"/>
      <c r="K139" s="9">
        <v>50</v>
      </c>
      <c r="L139" s="10">
        <f>'23-07'!$K139+('23-07'!$J139/90)</f>
        <v>50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95</v>
      </c>
      <c r="J140" s="8"/>
      <c r="K140" s="9">
        <v>-50</v>
      </c>
      <c r="L140" s="10">
        <f>'23-07'!$K140+('23-07'!$J140/90)</f>
        <v>-50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'23-07'!$K141+('23-07'!$J141/90)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67ED0E29-CA8C-4255-B61B-F7BB70FABEC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2F20-F649-470D-9682-B9527CE4F98F}">
  <sheetPr codeName="Sheet100">
    <pageSetUpPr fitToPage="1"/>
  </sheetPr>
  <dimension ref="A1:Z118"/>
  <sheetViews>
    <sheetView rightToLeft="1" topLeftCell="A25" workbookViewId="0">
      <selection activeCell="I39" sqref="I3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880</v>
      </c>
      <c r="K1" s="3">
        <f t="shared" si="0"/>
        <v>49</v>
      </c>
      <c r="L1" s="3">
        <f t="shared" si="0"/>
        <v>58.777777777777779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335</v>
      </c>
      <c r="J3" s="8">
        <v>-50</v>
      </c>
      <c r="K3" s="9"/>
      <c r="L3" s="10">
        <f t="shared" ref="L3:L18" si="1">K3+(J3/90)</f>
        <v>-0.55555555555555558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2306</v>
      </c>
      <c r="J4" s="8"/>
      <c r="K4" s="9">
        <v>30</v>
      </c>
      <c r="L4" s="10">
        <f t="shared" si="1"/>
        <v>30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-120</v>
      </c>
      <c r="K5" s="9">
        <v>25</v>
      </c>
      <c r="L5" s="10">
        <f t="shared" si="1"/>
        <v>23.666666666666668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700</v>
      </c>
      <c r="K6" s="9"/>
      <c r="L6" s="10">
        <f t="shared" si="1"/>
        <v>7.7777777777777777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650</v>
      </c>
      <c r="K8" s="9">
        <v>-6</v>
      </c>
      <c r="L8" s="10">
        <f t="shared" si="1"/>
        <v>1.2222222222222223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2293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SUM('24-07'!$J$22:$J$118)</f>
        <v>-4230</v>
      </c>
      <c r="K20" s="3">
        <f>SUM('24-07'!$K$22:$K$118)</f>
        <v>-101</v>
      </c>
      <c r="L20" s="3">
        <f>SUM('24-07'!$L$22:$L$118)</f>
        <v>-147.9999999999994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28</v>
      </c>
      <c r="I22" s="2" t="s">
        <v>437</v>
      </c>
      <c r="J22" s="8">
        <v>-300</v>
      </c>
      <c r="K22" s="9"/>
      <c r="L22" s="10">
        <f>'24-07'!$K22+('24-07'!$J22/90)</f>
        <v>-3.3333333333333335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7</v>
      </c>
      <c r="S22" s="16">
        <f t="shared" ref="S22:S26" si="5">Q22*R22</f>
        <v>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11</v>
      </c>
      <c r="F23" s="16">
        <f t="shared" si="3"/>
        <v>110</v>
      </c>
      <c r="G23" s="7"/>
      <c r="H23" s="7" t="s">
        <v>6</v>
      </c>
      <c r="I23" s="2"/>
      <c r="J23" s="8">
        <v>300</v>
      </c>
      <c r="K23" s="9"/>
      <c r="L23" s="10">
        <f>'24-07'!$K23+('24-07'!$J23/90)</f>
        <v>3.3333333333333335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13</v>
      </c>
      <c r="S23" s="16">
        <f t="shared" si="5"/>
        <v>130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36</v>
      </c>
      <c r="C24" s="14">
        <f t="shared" si="2"/>
        <v>360</v>
      </c>
      <c r="D24" s="15">
        <v>20</v>
      </c>
      <c r="E24" s="1">
        <v>19</v>
      </c>
      <c r="F24" s="16">
        <f t="shared" si="3"/>
        <v>380</v>
      </c>
      <c r="G24" s="7"/>
      <c r="H24" s="7" t="s">
        <v>6</v>
      </c>
      <c r="I24" s="2"/>
      <c r="J24" s="8">
        <v>-360</v>
      </c>
      <c r="K24" s="9">
        <v>10</v>
      </c>
      <c r="L24" s="10">
        <f>'24-07'!$K24+('24-07'!$J24/90)</f>
        <v>6</v>
      </c>
      <c r="M24" s="3"/>
      <c r="N24" s="13">
        <v>10</v>
      </c>
      <c r="O24" s="1">
        <v>38</v>
      </c>
      <c r="P24" s="14">
        <f t="shared" si="4"/>
        <v>380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12</v>
      </c>
      <c r="C25" s="14">
        <f t="shared" si="2"/>
        <v>240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/>
      <c r="K25" s="9">
        <v>2</v>
      </c>
      <c r="L25" s="10">
        <f>'24-07'!$K25+('24-07'!$J25/90)</f>
        <v>2</v>
      </c>
      <c r="M25" s="3"/>
      <c r="N25" s="13">
        <v>20</v>
      </c>
      <c r="O25" s="1">
        <v>8</v>
      </c>
      <c r="P25" s="14">
        <f t="shared" si="4"/>
        <v>160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72</v>
      </c>
      <c r="F26" s="16">
        <f t="shared" si="3"/>
        <v>7200</v>
      </c>
      <c r="G26" s="7"/>
      <c r="H26" s="7" t="s">
        <v>6</v>
      </c>
      <c r="I26" s="2"/>
      <c r="J26" s="8">
        <v>250</v>
      </c>
      <c r="K26" s="9"/>
      <c r="L26" s="10">
        <f>'24-07'!$K26+('24-07'!$J26/90)</f>
        <v>2.7777777777777777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65</v>
      </c>
      <c r="S26" s="16">
        <f t="shared" si="5"/>
        <v>6500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7740</v>
      </c>
      <c r="G27" s="7"/>
      <c r="H27" s="7" t="s">
        <v>6</v>
      </c>
      <c r="I27" s="2"/>
      <c r="J27" s="8">
        <v>1000</v>
      </c>
      <c r="K27" s="9"/>
      <c r="L27" s="10">
        <f>'24-07'!$K27+('24-07'!$J27/90)</f>
        <v>11.111111111111111</v>
      </c>
      <c r="M27" s="3"/>
      <c r="N27" s="13">
        <v>100</v>
      </c>
      <c r="O27" s="1">
        <v>29</v>
      </c>
      <c r="P27" s="14">
        <f t="shared" si="4"/>
        <v>2900</v>
      </c>
      <c r="Q27" s="12" t="s">
        <v>11</v>
      </c>
      <c r="R27" s="12"/>
      <c r="S27" s="17">
        <f>SUM(S22:S26)</f>
        <v>6665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731</v>
      </c>
      <c r="D28" s="1"/>
      <c r="E28" s="1"/>
      <c r="F28" s="1"/>
      <c r="G28" s="1"/>
      <c r="H28" s="7" t="s">
        <v>6</v>
      </c>
      <c r="I28" s="2"/>
      <c r="J28" s="8">
        <v>120</v>
      </c>
      <c r="K28" s="9"/>
      <c r="L28" s="10">
        <f>'24-07'!$K28+('24-07'!$J28/90)</f>
        <v>1.3333333333333333</v>
      </c>
      <c r="M28" s="3"/>
      <c r="N28" s="12" t="s">
        <v>11</v>
      </c>
      <c r="O28" s="12"/>
      <c r="P28" s="6">
        <f>SUM(P22:P27)</f>
        <v>3605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2560</v>
      </c>
      <c r="G29" s="1"/>
      <c r="H29" s="7" t="s">
        <v>6</v>
      </c>
      <c r="I29" s="2"/>
      <c r="J29" s="8">
        <v>220</v>
      </c>
      <c r="K29" s="9"/>
      <c r="L29" s="10">
        <f>'24-07'!$K29+('24-07'!$J29/90)</f>
        <v>2.4444444444444446</v>
      </c>
      <c r="M29" s="3"/>
      <c r="N29" s="1"/>
      <c r="O29" s="1"/>
      <c r="P29" s="18"/>
      <c r="Q29" s="237" t="s">
        <v>21</v>
      </c>
      <c r="R29" s="238"/>
      <c r="S29" s="17">
        <f>SUM('24-07'!$J$22:$J$118)</f>
        <v>-4230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-819</v>
      </c>
      <c r="D30" s="1"/>
      <c r="E30" s="1"/>
      <c r="F30" s="8"/>
      <c r="G30" s="1"/>
      <c r="H30" s="7" t="s">
        <v>6</v>
      </c>
      <c r="I30" s="2"/>
      <c r="J30" s="8">
        <v>350</v>
      </c>
      <c r="K30" s="9"/>
      <c r="L30" s="10">
        <f>'24-07'!$K30+('24-07'!$J30/90)</f>
        <v>3.8888888888888888</v>
      </c>
      <c r="M30" s="3"/>
      <c r="N30" s="237" t="s">
        <v>23</v>
      </c>
      <c r="O30" s="238"/>
      <c r="P30" s="6">
        <f>SUM('24-07'!$K$22:$K$118)</f>
        <v>-101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200</v>
      </c>
      <c r="K31" s="9">
        <v>20</v>
      </c>
      <c r="L31" s="10">
        <f>'24-07'!$K31+('24-07'!$J31/90)</f>
        <v>22.222222222222221</v>
      </c>
      <c r="M31" s="3"/>
      <c r="N31" s="1"/>
      <c r="O31" s="1"/>
      <c r="P31" s="18"/>
      <c r="Q31" s="12" t="s">
        <v>25</v>
      </c>
      <c r="R31" s="12"/>
      <c r="S31" s="17">
        <f>S27-S29-F27</f>
        <v>3155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100</v>
      </c>
      <c r="K32" s="9"/>
      <c r="L32" s="10">
        <f>'24-07'!$K32+('24-07'!$J32/90)</f>
        <v>1.1111111111111112</v>
      </c>
      <c r="M32" s="3"/>
      <c r="N32" s="12" t="s">
        <v>25</v>
      </c>
      <c r="O32" s="12"/>
      <c r="P32" s="6">
        <f>P28-P30-C28</f>
        <v>2975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1530</v>
      </c>
      <c r="K33" s="9"/>
      <c r="L33" s="10">
        <f>'24-07'!$K33+('24-07'!$J33/90)</f>
        <v>17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8"/>
      <c r="K34" s="9">
        <v>-310</v>
      </c>
      <c r="L34" s="10">
        <f>'24-07'!$K34+('24-07'!$J34/90)</f>
        <v>-310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630</v>
      </c>
      <c r="K35" s="9"/>
      <c r="L35" s="10">
        <f>'24-07'!$K35+('24-07'!$J35/90)</f>
        <v>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475</v>
      </c>
      <c r="K36" s="9"/>
      <c r="L36" s="10">
        <f>'24-07'!$K36+('24-07'!$J36/90)</f>
        <v>5.2777777777777777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225</v>
      </c>
      <c r="K37" s="9"/>
      <c r="L37" s="10">
        <f>'24-07'!$K37+('24-07'!$J37/90)</f>
        <v>2.5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2307</v>
      </c>
      <c r="J38" s="8"/>
      <c r="K38" s="9">
        <v>22.73</v>
      </c>
      <c r="L38" s="10">
        <f>'24-07'!$K38+('24-07'!$J38/90)</f>
        <v>22.73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2" t="s">
        <v>2307</v>
      </c>
      <c r="J39" s="8"/>
      <c r="K39" s="9">
        <v>-22.73</v>
      </c>
      <c r="L39" s="10">
        <f>'24-07'!$K39+('24-07'!$J39/90)</f>
        <v>-22.73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95</v>
      </c>
      <c r="J40" s="8">
        <v>-5000</v>
      </c>
      <c r="K40" s="9"/>
      <c r="L40" s="10">
        <f>'24-07'!$K40+('24-07'!$J40/90)</f>
        <v>-55.555555555555557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878</v>
      </c>
      <c r="J41" s="8">
        <v>-120</v>
      </c>
      <c r="K41" s="9">
        <v>10</v>
      </c>
      <c r="L41" s="10">
        <f>'24-07'!$K41+('24-07'!$J41/90)</f>
        <v>8.6666666666666661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61</v>
      </c>
      <c r="J42" s="8"/>
      <c r="K42" s="9">
        <v>31</v>
      </c>
      <c r="L42" s="10">
        <f>'24-07'!$K42+('24-07'!$J42/90)</f>
        <v>31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2308</v>
      </c>
      <c r="J43" s="8"/>
      <c r="K43" s="9">
        <v>-67</v>
      </c>
      <c r="L43" s="10">
        <f>'24-07'!$K43+('24-07'!$J43/90)</f>
        <v>-67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'24-07'!$K44+('24-07'!$J44/90)</f>
        <v>1.1111111111111112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-500</v>
      </c>
      <c r="K45" s="9">
        <v>10</v>
      </c>
      <c r="L45" s="10">
        <f>'24-07'!$K45+('24-07'!$J45/90)</f>
        <v>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1796</v>
      </c>
      <c r="I46" s="2" t="s">
        <v>119</v>
      </c>
      <c r="J46" s="8"/>
      <c r="K46" s="9">
        <v>2000</v>
      </c>
      <c r="L46" s="10">
        <f>'24-07'!$K46+('24-07'!$J46/90)</f>
        <v>2000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95</v>
      </c>
      <c r="J47" s="8"/>
      <c r="K47" s="9">
        <v>-2000</v>
      </c>
      <c r="L47" s="10">
        <f>'24-07'!$K47+('24-07'!$J47/90)</f>
        <v>-2000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95</v>
      </c>
      <c r="J48" s="8"/>
      <c r="K48" s="9">
        <v>220</v>
      </c>
      <c r="L48" s="10">
        <f>'24-07'!$K48+('24-07'!$J48/90)</f>
        <v>220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2" t="s">
        <v>95</v>
      </c>
      <c r="J49" s="8"/>
      <c r="K49" s="9">
        <v>-220</v>
      </c>
      <c r="L49" s="10">
        <f>'24-07'!$K49+('24-07'!$J49/90)</f>
        <v>-220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10</v>
      </c>
      <c r="L50" s="10">
        <f>'24-07'!$K50+('24-07'!$J50/90)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-250</v>
      </c>
      <c r="K51" s="9">
        <v>10</v>
      </c>
      <c r="L51" s="10">
        <f>'24-07'!$K51+('24-07'!$J51/90)</f>
        <v>7.2222222222222223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400</v>
      </c>
      <c r="K52" s="9"/>
      <c r="L52" s="10">
        <f>'24-07'!$K52+('24-07'!$J52/90)</f>
        <v>4.4444444444444446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1330</v>
      </c>
      <c r="J53" s="8"/>
      <c r="K53" s="9">
        <v>100</v>
      </c>
      <c r="L53" s="10">
        <f>'24-07'!$K53+('24-07'!$J53/90)</f>
        <v>100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 t="s">
        <v>95</v>
      </c>
      <c r="J54" s="8"/>
      <c r="K54" s="9">
        <v>-402</v>
      </c>
      <c r="L54" s="10">
        <f>'24-07'!$K54+('24-07'!$J54/90)</f>
        <v>-402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-90</v>
      </c>
      <c r="K55" s="9">
        <v>10</v>
      </c>
      <c r="L55" s="10">
        <f>'24-07'!$K55+('24-07'!$J55/90)</f>
        <v>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1796</v>
      </c>
      <c r="I56" s="2" t="s">
        <v>119</v>
      </c>
      <c r="J56" s="8"/>
      <c r="K56" s="9">
        <v>2000</v>
      </c>
      <c r="L56" s="10">
        <f>'24-07'!$K56+('24-07'!$J56/90)</f>
        <v>2000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-200</v>
      </c>
      <c r="K57" s="9">
        <v>40</v>
      </c>
      <c r="L57" s="10">
        <f>'24-07'!$K57+('24-07'!$J57/90)</f>
        <v>37.777777777777779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15</v>
      </c>
      <c r="L58" s="10">
        <f>'24-07'!$K58+('24-07'!$J58/90)</f>
        <v>15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-300</v>
      </c>
      <c r="K59" s="9">
        <v>10</v>
      </c>
      <c r="L59" s="10">
        <f>'24-07'!$K59+('24-07'!$J59/90)</f>
        <v>6.6666666666666661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1800</v>
      </c>
      <c r="K60" s="9"/>
      <c r="L60" s="10">
        <f>'24-07'!$K60+('24-07'!$J60/90)</f>
        <v>20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250</v>
      </c>
      <c r="K61" s="9"/>
      <c r="L61" s="10">
        <f>'24-07'!$K61+('24-07'!$J61/90)</f>
        <v>2.7777777777777777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-225</v>
      </c>
      <c r="K62" s="9">
        <v>5</v>
      </c>
      <c r="L62" s="10">
        <f>'24-07'!$K62+('24-07'!$J62/90)</f>
        <v>2.5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55</v>
      </c>
      <c r="L63" s="10">
        <f>'24-07'!$K63+('24-07'!$J63/90)</f>
        <v>55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1796</v>
      </c>
      <c r="I64" s="40" t="s">
        <v>292</v>
      </c>
      <c r="J64" s="8"/>
      <c r="K64" s="9">
        <v>300</v>
      </c>
      <c r="L64" s="10">
        <f>'24-07'!$K64+('24-07'!$J64/90)</f>
        <v>300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-90</v>
      </c>
      <c r="K65" s="36">
        <v>15</v>
      </c>
      <c r="L65" s="37">
        <f>'24-07'!$K65+('24-07'!$J65/90)</f>
        <v>14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180</v>
      </c>
      <c r="K66" s="39"/>
      <c r="L66" s="37">
        <f>'24-07'!$K66+('24-07'!$J66/90)</f>
        <v>2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540</v>
      </c>
      <c r="K67" s="36"/>
      <c r="L67" s="37">
        <f>'24-07'!$K67+('24-07'!$J67/90)</f>
        <v>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-180</v>
      </c>
      <c r="K68" s="39">
        <v>15</v>
      </c>
      <c r="L68" s="37">
        <f>'24-07'!$K68+('24-07'!$J68/90)</f>
        <v>13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-220</v>
      </c>
      <c r="K69" s="36">
        <v>5</v>
      </c>
      <c r="L69" s="37">
        <f>'24-07'!$K69+('24-07'!$J69/90)</f>
        <v>2.5555555555555554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150</v>
      </c>
      <c r="K70" s="36"/>
      <c r="L70" s="37">
        <f>'24-07'!$K70+('24-07'!$J70/90)</f>
        <v>1.6666666666666667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-660</v>
      </c>
      <c r="K71" s="9">
        <v>10</v>
      </c>
      <c r="L71" s="10">
        <f>'24-07'!$K71+('24-07'!$J71/90)</f>
        <v>2.666666666666667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-200</v>
      </c>
      <c r="K72" s="9">
        <v>10</v>
      </c>
      <c r="L72" s="10">
        <f>'24-07'!$K72+('24-07'!$J72/90)</f>
        <v>7.7777777777777777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-300</v>
      </c>
      <c r="K73" s="9">
        <v>5</v>
      </c>
      <c r="L73" s="10">
        <f>'24-07'!$K73+('24-07'!$J73/90)</f>
        <v>1.6666666666666665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-300</v>
      </c>
      <c r="K74" s="9">
        <v>30</v>
      </c>
      <c r="L74" s="10">
        <f>'24-07'!$K74+('24-07'!$J74/90)</f>
        <v>26.666666666666668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300</v>
      </c>
      <c r="K75" s="9"/>
      <c r="L75" s="10">
        <f>'24-07'!$K75+('24-07'!$J75/90)</f>
        <v>3.3333333333333335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-100</v>
      </c>
      <c r="K76" s="9">
        <v>90</v>
      </c>
      <c r="L76" s="10">
        <f>'24-07'!$K76+('24-07'!$J76/90)</f>
        <v>88.888888888888886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1796</v>
      </c>
      <c r="I77" s="40" t="s">
        <v>2206</v>
      </c>
      <c r="J77" s="8">
        <v>1180</v>
      </c>
      <c r="K77" s="9"/>
      <c r="L77" s="10">
        <f>'24-07'!$K77+('24-07'!$J77/90)</f>
        <v>13.111111111111111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-300</v>
      </c>
      <c r="K78" s="9">
        <v>30</v>
      </c>
      <c r="L78" s="10">
        <f>'24-07'!$K78+('24-07'!$J78/90)</f>
        <v>26.666666666666668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-200</v>
      </c>
      <c r="K79" s="9">
        <v>10</v>
      </c>
      <c r="L79" s="10">
        <f>'24-07'!$K79+('24-07'!$J79/90)</f>
        <v>7.7777777777777777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100</v>
      </c>
      <c r="K80" s="9"/>
      <c r="L80" s="10">
        <f>'24-07'!$K80+('24-07'!$J80/90)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800</v>
      </c>
      <c r="K81" s="9"/>
      <c r="L81" s="10">
        <f>'24-07'!$K81+('24-07'!$J81/90)</f>
        <v>8.8888888888888893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150</v>
      </c>
      <c r="K82" s="9"/>
      <c r="L82" s="10">
        <f>'24-07'!$K82+('24-07'!$J82/90)</f>
        <v>1.6666666666666667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-20</v>
      </c>
      <c r="K83" s="9">
        <v>5</v>
      </c>
      <c r="L83" s="10">
        <f>'24-07'!$K83+('24-07'!$J83/90)</f>
        <v>4.7777777777777777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2309</v>
      </c>
      <c r="J84" s="8"/>
      <c r="K84" s="9">
        <v>23</v>
      </c>
      <c r="L84" s="10">
        <f>'24-07'!$K84+('24-07'!$J84/90)</f>
        <v>23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95</v>
      </c>
      <c r="J85" s="8"/>
      <c r="K85" s="9">
        <v>-23</v>
      </c>
      <c r="L85" s="10">
        <f>'24-07'!$K85+('24-07'!$J85/90)</f>
        <v>-23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2" t="s">
        <v>2310</v>
      </c>
      <c r="J86" s="8"/>
      <c r="K86" s="9">
        <v>-500</v>
      </c>
      <c r="L86" s="10">
        <f>'24-07'!$K86+('24-07'!$J86/90)</f>
        <v>-500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-300</v>
      </c>
      <c r="K87" s="9">
        <v>5</v>
      </c>
      <c r="L87" s="10">
        <f>'24-07'!$K87+('24-07'!$J87/90)</f>
        <v>1.6666666666666665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-300</v>
      </c>
      <c r="K88" s="9">
        <v>10</v>
      </c>
      <c r="L88" s="10">
        <f>'24-07'!$K88+('24-07'!$J88/90)</f>
        <v>6.6666666666666661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1553</v>
      </c>
      <c r="J89" s="8"/>
      <c r="K89" s="9">
        <v>300</v>
      </c>
      <c r="L89" s="10">
        <f>'24-07'!$K89+('24-07'!$J89/90)</f>
        <v>300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600</v>
      </c>
      <c r="K90" s="9"/>
      <c r="L90" s="10">
        <f>'24-07'!$K90+('24-07'!$J90/90)</f>
        <v>6.666666666666667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-180</v>
      </c>
      <c r="K91" s="9">
        <v>30</v>
      </c>
      <c r="L91" s="10">
        <f>'24-07'!$K91+('24-07'!$J91/90)</f>
        <v>28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'24-07'!$K92+('24-07'!$J92/90)</f>
        <v>10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2" t="s">
        <v>57</v>
      </c>
      <c r="J93" s="8"/>
      <c r="K93" s="9">
        <v>160</v>
      </c>
      <c r="L93" s="10">
        <f>'24-07'!$K93+('24-07'!$J93/90)</f>
        <v>160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2" t="s">
        <v>2311</v>
      </c>
      <c r="J94" s="8"/>
      <c r="K94" s="9">
        <v>-160</v>
      </c>
      <c r="L94" s="10">
        <f>'24-07'!$K94+('24-07'!$J94/90)</f>
        <v>-160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154</v>
      </c>
      <c r="J95" s="8">
        <v>100</v>
      </c>
      <c r="K95" s="9"/>
      <c r="L95" s="10">
        <f>'24-07'!$K95+('24-07'!$J95/90)</f>
        <v>1.1111111111111112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-130</v>
      </c>
      <c r="K96" s="9">
        <v>25</v>
      </c>
      <c r="L96" s="10">
        <f>'24-07'!$K96+('24-07'!$J96/90)</f>
        <v>23.555555555555557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185</v>
      </c>
      <c r="L97" s="10">
        <f>'24-07'!$K97+('24-07'!$J97/90)</f>
        <v>182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10</v>
      </c>
      <c r="L98" s="10">
        <f>'24-07'!$K98+('24-07'!$J98/90)</f>
        <v>10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90</v>
      </c>
      <c r="K99" s="9"/>
      <c r="L99" s="10">
        <f>'24-07'!$K99+('24-07'!$J99/90)</f>
        <v>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-500</v>
      </c>
      <c r="K100" s="9">
        <v>10</v>
      </c>
      <c r="L100" s="10">
        <f>'24-07'!$K100+('24-07'!$J100/90)</f>
        <v>4.4444444444444446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20</v>
      </c>
      <c r="L101" s="10">
        <f>'24-07'!$K101+('24-07'!$J101/90)</f>
        <v>20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2312</v>
      </c>
      <c r="J102" s="8"/>
      <c r="K102" s="9">
        <v>100</v>
      </c>
      <c r="L102" s="10">
        <f>'24-07'!$K102+('24-07'!$J102/90)</f>
        <v>100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-200</v>
      </c>
      <c r="K103" s="9">
        <v>45</v>
      </c>
      <c r="L103" s="10">
        <f>'24-07'!$K103+('24-07'!$J103/90)</f>
        <v>42.777777777777779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180</v>
      </c>
      <c r="K104" s="9">
        <v>10</v>
      </c>
      <c r="L104" s="10">
        <f>'24-07'!$K104+('24-07'!$J104/90)</f>
        <v>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56</v>
      </c>
      <c r="J105" s="8">
        <v>-1600</v>
      </c>
      <c r="K105" s="9">
        <v>530</v>
      </c>
      <c r="L105" s="10">
        <f>'24-07'!$K105+('24-07'!$J105/90)</f>
        <v>512.22222222222217</v>
      </c>
      <c r="M105" s="3"/>
      <c r="N105" s="45" t="s">
        <v>118</v>
      </c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45</v>
      </c>
      <c r="K106" s="9">
        <v>20</v>
      </c>
      <c r="L106" s="10">
        <f>'24-07'!$K106+('24-07'!$J106/90)</f>
        <v>20.5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350</v>
      </c>
      <c r="K107" s="9"/>
      <c r="L107" s="10">
        <f>'24-07'!$K107+('24-07'!$J107/90)</f>
        <v>3.8888888888888888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500</v>
      </c>
      <c r="K108" s="9"/>
      <c r="L108" s="10">
        <f>'24-07'!$K108+('24-07'!$J108/90)</f>
        <v>5.5555555555555554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-100</v>
      </c>
      <c r="K109" s="9">
        <v>5</v>
      </c>
      <c r="L109" s="10">
        <f>'24-07'!$K109+('24-07'!$J109/90)</f>
        <v>3.8888888888888888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2" t="s">
        <v>95</v>
      </c>
      <c r="J110" s="8">
        <v>-5000</v>
      </c>
      <c r="K110" s="9">
        <v>-3000</v>
      </c>
      <c r="L110" s="10">
        <f>'24-07'!$K110+('24-07'!$J110/90)</f>
        <v>-3055.5555555555557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28</v>
      </c>
      <c r="I111" s="2" t="s">
        <v>437</v>
      </c>
      <c r="J111" s="8">
        <v>-300</v>
      </c>
      <c r="K111" s="9"/>
      <c r="L111" s="10">
        <f>'24-07'!$K111+('24-07'!$J111/90)</f>
        <v>-3.3333333333333335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200</v>
      </c>
      <c r="K112" s="9"/>
      <c r="L112" s="10">
        <f>'24-07'!$K112+('24-07'!$J112/90)</f>
        <v>2.2222222222222223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1150</v>
      </c>
      <c r="K113" s="9"/>
      <c r="L113" s="10">
        <f>'24-07'!$K113+('24-07'!$J113/90)</f>
        <v>12.777777777777779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/>
      <c r="L114" s="10">
        <f>'24-07'!$K114+('24-07'!$J114/90)</f>
        <v>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/>
      <c r="L115" s="10">
        <f>'24-07'!$K115+('24-07'!$J115/90)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/>
      <c r="L116" s="10">
        <f>'24-07'!$K116+('24-07'!$J116/90)</f>
        <v>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/>
      <c r="L117" s="10">
        <f>'24-07'!$K117+('24-07'!$J117/90)</f>
        <v>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/>
      <c r="L118" s="10">
        <f>'24-07'!$K118+('24-07'!$J118/90)</f>
        <v>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8" xr:uid="{D996E7B1-698A-46FF-A93D-5141F3CDF06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44C7-9233-4A6E-B603-6CF1BAA44978}">
  <sheetPr codeName="Sheet101">
    <pageSetUpPr fitToPage="1"/>
  </sheetPr>
  <dimension ref="A1:Z167"/>
  <sheetViews>
    <sheetView rightToLeft="1" topLeftCell="A152" workbookViewId="0">
      <selection activeCell="I166" sqref="I16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-650</v>
      </c>
      <c r="K1" s="3">
        <f t="shared" si="0"/>
        <v>55</v>
      </c>
      <c r="L1" s="3">
        <f t="shared" si="0"/>
        <v>47.777777777777779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1763</v>
      </c>
      <c r="J3" s="8">
        <v>-300</v>
      </c>
      <c r="K3" s="9">
        <v>10</v>
      </c>
      <c r="L3" s="10">
        <f t="shared" ref="L3:L18" si="1">K3+(J3/90)</f>
        <v>6.6666666666666661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383</v>
      </c>
      <c r="J4" s="8">
        <v>-220</v>
      </c>
      <c r="K4" s="9">
        <v>30</v>
      </c>
      <c r="L4" s="10">
        <f t="shared" si="1"/>
        <v>27.555555555555557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2314</v>
      </c>
      <c r="J5" s="8">
        <v>50</v>
      </c>
      <c r="K5" s="9">
        <v>5</v>
      </c>
      <c r="L5" s="10">
        <f t="shared" si="1"/>
        <v>5.5555555555555554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2315</v>
      </c>
      <c r="J6" s="8">
        <v>-270</v>
      </c>
      <c r="K6" s="9">
        <v>10</v>
      </c>
      <c r="L6" s="10">
        <f t="shared" si="1"/>
        <v>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56</v>
      </c>
      <c r="J7" s="8">
        <v>90</v>
      </c>
      <c r="K7" s="9"/>
      <c r="L7" s="10">
        <f t="shared" si="1"/>
        <v>1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2305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SUM('25-07'!$J$22:$J$167)</f>
        <v>-35</v>
      </c>
      <c r="K20" s="3">
        <f>SUM('25-07'!$K$22:$K$167)</f>
        <v>-230</v>
      </c>
      <c r="L20" s="3">
        <f>SUM('25-07'!$L$22:$L$167)</f>
        <v>-230.38888888888886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28</v>
      </c>
      <c r="I22" s="2"/>
      <c r="J22" s="8">
        <v>-200</v>
      </c>
      <c r="K22" s="9"/>
      <c r="L22" s="10">
        <f>'25-07'!$K22+('25-07'!$J22/90)</f>
        <v>-2.2222222222222223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</v>
      </c>
      <c r="S22" s="16">
        <f t="shared" ref="S22:S26" si="5">Q22*R22</f>
        <v>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6</v>
      </c>
      <c r="F23" s="16">
        <f t="shared" si="3"/>
        <v>60</v>
      </c>
      <c r="G23" s="7"/>
      <c r="H23" s="7" t="s">
        <v>6</v>
      </c>
      <c r="I23" s="2"/>
      <c r="J23" s="8">
        <v>-220</v>
      </c>
      <c r="K23" s="9">
        <v>5</v>
      </c>
      <c r="L23" s="10">
        <f>'25-07'!$K23+('25-07'!$J23/90)</f>
        <v>2.5555555555555554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60</v>
      </c>
      <c r="S23" s="16">
        <f t="shared" si="5"/>
        <v>600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40</v>
      </c>
      <c r="C24" s="14">
        <f t="shared" si="2"/>
        <v>400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2316</v>
      </c>
      <c r="J24" s="8">
        <v>1800</v>
      </c>
      <c r="K24" s="9"/>
      <c r="L24" s="10">
        <f>'25-07'!$K24+('25-07'!$J24/90)</f>
        <v>20</v>
      </c>
      <c r="M24" s="3"/>
      <c r="N24" s="13">
        <v>10</v>
      </c>
      <c r="O24" s="1">
        <v>35</v>
      </c>
      <c r="P24" s="14">
        <f t="shared" si="4"/>
        <v>350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-270</v>
      </c>
      <c r="K25" s="9">
        <v>20</v>
      </c>
      <c r="L25" s="10">
        <f>'25-07'!$K25+('25-07'!$J25/90)</f>
        <v>17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27</v>
      </c>
      <c r="F26" s="16">
        <f t="shared" si="3"/>
        <v>2700</v>
      </c>
      <c r="G26" s="7"/>
      <c r="H26" s="7" t="s">
        <v>6</v>
      </c>
      <c r="I26" s="2"/>
      <c r="J26" s="8"/>
      <c r="K26" s="9">
        <v>215</v>
      </c>
      <c r="L26" s="10">
        <f>'25-07'!$K26+('25-07'!$J26/90)</f>
        <v>215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100</v>
      </c>
      <c r="S26" s="16">
        <f t="shared" si="5"/>
        <v>10000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2860</v>
      </c>
      <c r="G27" s="7"/>
      <c r="H27" s="7" t="s">
        <v>6</v>
      </c>
      <c r="I27" s="2"/>
      <c r="J27" s="8">
        <v>-100</v>
      </c>
      <c r="K27" s="9">
        <v>10</v>
      </c>
      <c r="L27" s="10">
        <f>'25-07'!$K27+('25-07'!$J27/90)</f>
        <v>8.8888888888888893</v>
      </c>
      <c r="M27" s="3"/>
      <c r="N27" s="13">
        <v>100</v>
      </c>
      <c r="O27" s="1">
        <v>9</v>
      </c>
      <c r="P27" s="14">
        <f t="shared" si="4"/>
        <v>900</v>
      </c>
      <c r="Q27" s="12" t="s">
        <v>11</v>
      </c>
      <c r="R27" s="12"/>
      <c r="S27" s="17">
        <f>SUM(S22:S26)</f>
        <v>10645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685</v>
      </c>
      <c r="D28" s="1"/>
      <c r="E28" s="1"/>
      <c r="F28" s="1"/>
      <c r="G28" s="1"/>
      <c r="H28" s="7" t="s">
        <v>6</v>
      </c>
      <c r="I28" s="2"/>
      <c r="J28" s="8">
        <v>-100</v>
      </c>
      <c r="K28" s="9">
        <v>5</v>
      </c>
      <c r="L28" s="10">
        <f>'25-07'!$K28+('25-07'!$J28/90)</f>
        <v>3.8888888888888888</v>
      </c>
      <c r="M28" s="3"/>
      <c r="N28" s="12" t="s">
        <v>11</v>
      </c>
      <c r="O28" s="12"/>
      <c r="P28" s="6">
        <f>SUM(P22:P27)</f>
        <v>1700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-4880</v>
      </c>
      <c r="G29" s="1"/>
      <c r="H29" s="7" t="s">
        <v>6</v>
      </c>
      <c r="I29" s="2"/>
      <c r="J29" s="8">
        <v>-360</v>
      </c>
      <c r="K29" s="9">
        <v>10</v>
      </c>
      <c r="L29" s="10">
        <f>'25-07'!$K29+('25-07'!$J29/90)</f>
        <v>6</v>
      </c>
      <c r="M29" s="3"/>
      <c r="N29" s="1"/>
      <c r="O29" s="1"/>
      <c r="P29" s="18"/>
      <c r="Q29" s="237" t="s">
        <v>21</v>
      </c>
      <c r="R29" s="238"/>
      <c r="S29" s="17">
        <f>SUM('25-07'!$J$22:$J$167)</f>
        <v>-35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-46</v>
      </c>
      <c r="D30" s="1"/>
      <c r="E30" s="1"/>
      <c r="F30" s="8"/>
      <c r="G30" s="1"/>
      <c r="H30" s="7" t="s">
        <v>28</v>
      </c>
      <c r="I30" s="40" t="s">
        <v>335</v>
      </c>
      <c r="J30" s="8">
        <v>-50</v>
      </c>
      <c r="K30" s="9"/>
      <c r="L30" s="10">
        <f>'25-07'!$K30+('25-07'!$J30/90)</f>
        <v>-0.55555555555555558</v>
      </c>
      <c r="M30" s="3"/>
      <c r="N30" s="237" t="s">
        <v>23</v>
      </c>
      <c r="O30" s="238"/>
      <c r="P30" s="6">
        <f>SUM('25-07'!$K$22:$K$167)</f>
        <v>-230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800</v>
      </c>
      <c r="K31" s="9"/>
      <c r="L31" s="10">
        <f>'25-07'!$K31+('25-07'!$J31/90)</f>
        <v>8.8888888888888893</v>
      </c>
      <c r="M31" s="3"/>
      <c r="N31" s="1"/>
      <c r="O31" s="1"/>
      <c r="P31" s="18"/>
      <c r="Q31" s="12" t="s">
        <v>25</v>
      </c>
      <c r="R31" s="12"/>
      <c r="S31" s="17">
        <f>S27-S29-F27</f>
        <v>7820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60</v>
      </c>
      <c r="L32" s="10">
        <f>'25-07'!$K32+('25-07'!$J32/90)</f>
        <v>60</v>
      </c>
      <c r="M32" s="3"/>
      <c r="N32" s="12" t="s">
        <v>25</v>
      </c>
      <c r="O32" s="12"/>
      <c r="P32" s="6">
        <f>P28-P30-C28</f>
        <v>1245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-300</v>
      </c>
      <c r="K33" s="9">
        <v>10</v>
      </c>
      <c r="L33" s="10">
        <f>'25-07'!$K33+('25-07'!$J33/90)</f>
        <v>6.6666666666666661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129</v>
      </c>
      <c r="J34" s="8">
        <v>-540</v>
      </c>
      <c r="K34" s="9">
        <v>60</v>
      </c>
      <c r="L34" s="10">
        <f>'25-07'!$K34+('25-07'!$J34/90)</f>
        <v>54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-90</v>
      </c>
      <c r="K35" s="9">
        <v>5</v>
      </c>
      <c r="L35" s="10">
        <f>'25-07'!$K35+('25-07'!$J35/90)</f>
        <v>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225</v>
      </c>
      <c r="K36" s="9"/>
      <c r="L36" s="10">
        <f>'25-07'!$K36+('25-07'!$J36/90)</f>
        <v>2.5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2317</v>
      </c>
      <c r="J37" s="8">
        <v>9100</v>
      </c>
      <c r="K37" s="9">
        <v>95</v>
      </c>
      <c r="L37" s="10">
        <f>'25-07'!$K37+('25-07'!$J37/90)</f>
        <v>196.11111111111111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-90</v>
      </c>
      <c r="K38" s="9">
        <v>5</v>
      </c>
      <c r="L38" s="10">
        <f>'25-07'!$K38+('25-07'!$J38/90)</f>
        <v>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2318</v>
      </c>
      <c r="J39" s="8"/>
      <c r="K39" s="9">
        <v>-400</v>
      </c>
      <c r="L39" s="10">
        <f>'25-07'!$K39+('25-07'!$J39/90)</f>
        <v>-400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150</v>
      </c>
      <c r="K40" s="9"/>
      <c r="L40" s="10">
        <f>'25-07'!$K40+('25-07'!$J40/90)</f>
        <v>1.6666666666666667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50</v>
      </c>
      <c r="L41" s="10">
        <f>'25-07'!$K41+('25-07'!$J41/90)</f>
        <v>50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150</v>
      </c>
      <c r="K42" s="9"/>
      <c r="L42" s="10">
        <f>'25-07'!$K42+('25-07'!$J42/90)</f>
        <v>1.6666666666666667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-120</v>
      </c>
      <c r="K43" s="9">
        <v>5</v>
      </c>
      <c r="L43" s="10">
        <f>'25-07'!$K43+('25-07'!$J43/90)</f>
        <v>3.666666666666667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36</v>
      </c>
      <c r="L44" s="10">
        <f>'25-07'!$K44+('25-07'!$J44/90)</f>
        <v>36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-360</v>
      </c>
      <c r="K45" s="9">
        <v>10</v>
      </c>
      <c r="L45" s="10">
        <f>'25-07'!$K45+('25-07'!$J45/90)</f>
        <v>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630</v>
      </c>
      <c r="K46" s="9"/>
      <c r="L46" s="10">
        <f>'25-07'!$K46+('25-07'!$J46/90)</f>
        <v>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-220</v>
      </c>
      <c r="K47" s="9">
        <v>15</v>
      </c>
      <c r="L47" s="10">
        <f>'25-07'!$K47+('25-07'!$J47/90)</f>
        <v>12.555555555555555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2319</v>
      </c>
      <c r="J48" s="8"/>
      <c r="K48" s="9">
        <v>50</v>
      </c>
      <c r="L48" s="10">
        <f>'25-07'!$K48+('25-07'!$J48/90)</f>
        <v>50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229</v>
      </c>
      <c r="J49" s="8"/>
      <c r="K49" s="9">
        <v>-70</v>
      </c>
      <c r="L49" s="10">
        <f>'25-07'!$K49+('25-07'!$J49/90)</f>
        <v>-70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100</v>
      </c>
      <c r="K50" s="9"/>
      <c r="L50" s="10">
        <f>'25-07'!$K50+('25-07'!$J50/90)</f>
        <v>1.1111111111111112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200</v>
      </c>
      <c r="K51" s="9"/>
      <c r="L51" s="10">
        <f>'25-07'!$K51+('25-07'!$J51/90)</f>
        <v>2.2222222222222223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5</v>
      </c>
      <c r="L52" s="10">
        <f>'25-07'!$K52+('25-07'!$J52/90)</f>
        <v>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200</v>
      </c>
      <c r="K53" s="9">
        <v>20</v>
      </c>
      <c r="L53" s="10">
        <f>'25-07'!$K53+('25-07'!$J53/90)</f>
        <v>22.222222222222221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43" t="s">
        <v>40</v>
      </c>
      <c r="I54" s="40" t="s">
        <v>953</v>
      </c>
      <c r="J54" s="8"/>
      <c r="K54" s="9">
        <v>-100</v>
      </c>
      <c r="L54" s="10">
        <f>'25-07'!$K54+('25-07'!$J54/90)</f>
        <v>-100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-410</v>
      </c>
      <c r="K55" s="9">
        <v>5</v>
      </c>
      <c r="L55" s="10">
        <f>'25-07'!$K55+('25-07'!$J55/90)</f>
        <v>0.44444444444444464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33</v>
      </c>
      <c r="L56" s="10">
        <f>'25-07'!$K56+('25-07'!$J56/90)</f>
        <v>33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/>
      <c r="J57" s="8"/>
      <c r="K57" s="9">
        <v>-33</v>
      </c>
      <c r="L57" s="10">
        <f>'25-07'!$K57+('25-07'!$J57/90)</f>
        <v>-33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45</v>
      </c>
      <c r="L58" s="10">
        <f>'25-07'!$K58+('25-07'!$J58/90)</f>
        <v>45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-720</v>
      </c>
      <c r="K59" s="9">
        <v>10</v>
      </c>
      <c r="L59" s="10">
        <f>'25-07'!$K59+('25-07'!$J59/90)</f>
        <v>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160</v>
      </c>
      <c r="K60" s="9"/>
      <c r="L60" s="10">
        <f>'25-07'!$K60+('25-07'!$J60/90)</f>
        <v>1.7777777777777777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43" t="s">
        <v>28</v>
      </c>
      <c r="I61" s="40" t="s">
        <v>2320</v>
      </c>
      <c r="J61" s="8">
        <v>-50</v>
      </c>
      <c r="K61" s="9"/>
      <c r="L61" s="10">
        <f>'25-07'!$K61+('25-07'!$J61/90)</f>
        <v>-0.55555555555555558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600</v>
      </c>
      <c r="K62" s="9"/>
      <c r="L62" s="10">
        <f>'25-07'!$K62+('25-07'!$J62/90)</f>
        <v>6.666666666666667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-400</v>
      </c>
      <c r="K63" s="9">
        <v>20</v>
      </c>
      <c r="L63" s="10">
        <f>'25-07'!$K63+('25-07'!$J63/90)</f>
        <v>15.555555555555555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41</v>
      </c>
      <c r="L64" s="10">
        <f>'25-07'!$K64+('25-07'!$J64/90)</f>
        <v>41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50</v>
      </c>
      <c r="K65" s="36">
        <v>5</v>
      </c>
      <c r="L65" s="37">
        <f>'25-07'!$K65+('25-07'!$J65/90)</f>
        <v>5.5555555555555554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270</v>
      </c>
      <c r="K66" s="39"/>
      <c r="L66" s="37">
        <f>'25-07'!$K66+('25-07'!$J66/90)</f>
        <v>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450</v>
      </c>
      <c r="K67" s="36">
        <v>10</v>
      </c>
      <c r="L67" s="37">
        <f>'25-07'!$K67+('25-07'!$J67/90)</f>
        <v>15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120</v>
      </c>
      <c r="K68" s="39"/>
      <c r="L68" s="37">
        <f>'25-07'!$K68+('25-07'!$J68/90)</f>
        <v>1.3333333333333333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20</v>
      </c>
      <c r="K69" s="36"/>
      <c r="L69" s="37">
        <f>'25-07'!$K69+('25-07'!$J69/90)</f>
        <v>0.22222222222222221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214</v>
      </c>
      <c r="J70" s="35"/>
      <c r="K70" s="36">
        <v>130</v>
      </c>
      <c r="L70" s="37">
        <f>'25-07'!$K70+('25-07'!$J70/90)</f>
        <v>130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1796</v>
      </c>
      <c r="I71" s="40" t="s">
        <v>2318</v>
      </c>
      <c r="J71" s="8"/>
      <c r="K71" s="9">
        <v>260</v>
      </c>
      <c r="L71" s="10">
        <f>'25-07'!$K71+('25-07'!$J71/90)</f>
        <v>260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-100</v>
      </c>
      <c r="K72" s="9">
        <v>5</v>
      </c>
      <c r="L72" s="10">
        <f>'25-07'!$K72+('25-07'!$J72/90)</f>
        <v>3.8888888888888888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450</v>
      </c>
      <c r="K73" s="9"/>
      <c r="L73" s="10">
        <f>'25-07'!$K73+('25-07'!$J73/90)</f>
        <v>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-220</v>
      </c>
      <c r="K74" s="9">
        <v>10</v>
      </c>
      <c r="L74" s="10">
        <f>'25-07'!$K74+('25-07'!$J74/90)</f>
        <v>7.5555555555555554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229</v>
      </c>
      <c r="J75" s="8"/>
      <c r="K75" s="9">
        <v>-7</v>
      </c>
      <c r="L75" s="10">
        <f>'25-07'!$K75+('25-07'!$J75/90)</f>
        <v>-7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-200</v>
      </c>
      <c r="K76" s="9">
        <v>10</v>
      </c>
      <c r="L76" s="10">
        <f>'25-07'!$K76+('25-07'!$J76/90)</f>
        <v>7.7777777777777777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-70</v>
      </c>
      <c r="K77" s="9">
        <v>5</v>
      </c>
      <c r="L77" s="10">
        <f>'25-07'!$K77+('25-07'!$J77/90)</f>
        <v>4.2222222222222223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5</v>
      </c>
      <c r="L78" s="10">
        <f>'25-07'!$K78+('25-07'!$J78/90)</f>
        <v>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103</v>
      </c>
      <c r="J79" s="8">
        <v>-100</v>
      </c>
      <c r="K79" s="9">
        <v>15</v>
      </c>
      <c r="L79" s="10">
        <f>'25-07'!$K79+('25-07'!$J79/90)</f>
        <v>13.888888888888889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100</v>
      </c>
      <c r="K80" s="9"/>
      <c r="L80" s="10">
        <f>'25-07'!$K80+('25-07'!$J80/90)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-630</v>
      </c>
      <c r="K81" s="9">
        <v>60</v>
      </c>
      <c r="L81" s="10">
        <f>'25-07'!$K81+('25-07'!$J81/90)</f>
        <v>53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45</v>
      </c>
      <c r="L82" s="10">
        <f>'25-07'!$K82+('25-07'!$J82/90)</f>
        <v>45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-600</v>
      </c>
      <c r="K83" s="9">
        <v>10</v>
      </c>
      <c r="L83" s="10">
        <f>'25-07'!$K83+('25-07'!$J83/90)</f>
        <v>3.333333333333333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-900</v>
      </c>
      <c r="K84" s="9">
        <v>10</v>
      </c>
      <c r="L84" s="10">
        <f>'25-07'!$K84+('25-07'!$J84/90)</f>
        <v>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/>
      <c r="L85" s="10">
        <f>'25-07'!$K85+('25-07'!$J85/90)</f>
        <v>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10</v>
      </c>
      <c r="L86" s="10">
        <f>'25-07'!$K86+('25-07'!$J86/90)</f>
        <v>10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20</v>
      </c>
      <c r="L87" s="10">
        <f>'25-07'!$K87+('25-07'!$J87/90)</f>
        <v>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-320</v>
      </c>
      <c r="K88" s="9"/>
      <c r="L88" s="10">
        <f>'25-07'!$K88+('25-07'!$J88/90)</f>
        <v>-3.5555555555555554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20</v>
      </c>
      <c r="L89" s="10">
        <f>'25-07'!$K89+('25-07'!$J89/90)</f>
        <v>20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-450</v>
      </c>
      <c r="K90" s="9"/>
      <c r="L90" s="10">
        <f>'25-07'!$K90+('25-07'!$J90/90)</f>
        <v>-5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70</v>
      </c>
      <c r="K91" s="9"/>
      <c r="L91" s="10">
        <f>'25-07'!$K91+('25-07'!$J91/90)</f>
        <v>0.77777777777777779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340</v>
      </c>
      <c r="K92" s="9"/>
      <c r="L92" s="10">
        <f>'25-07'!$K92+('25-07'!$J92/90)</f>
        <v>3.7777777777777777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180</v>
      </c>
      <c r="K93" s="9">
        <v>20</v>
      </c>
      <c r="L93" s="10">
        <f>'25-07'!$K93+('25-07'!$J93/90)</f>
        <v>22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10</v>
      </c>
      <c r="K94" s="9"/>
      <c r="L94" s="10">
        <f>'25-07'!$K94+('25-07'!$J94/90)</f>
        <v>0.1111111111111111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-450</v>
      </c>
      <c r="K95" s="9">
        <v>50</v>
      </c>
      <c r="L95" s="10">
        <f>'25-07'!$K95+('25-07'!$J95/90)</f>
        <v>45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220</v>
      </c>
      <c r="K96" s="9">
        <v>20</v>
      </c>
      <c r="L96" s="10">
        <f>'25-07'!$K96+('25-07'!$J96/90)</f>
        <v>22.444444444444443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118</v>
      </c>
      <c r="J97" s="8">
        <v>30</v>
      </c>
      <c r="K97" s="9">
        <v>60</v>
      </c>
      <c r="L97" s="10">
        <f>'25-07'!$K97+('25-07'!$J97/90)</f>
        <v>60.333333333333336</v>
      </c>
      <c r="M97" s="3"/>
      <c r="N97" s="45" t="s">
        <v>118</v>
      </c>
      <c r="O97" s="9"/>
      <c r="P97" s="84">
        <v>1700</v>
      </c>
      <c r="Q97" s="9"/>
      <c r="R97" s="9"/>
      <c r="S97" s="85">
        <v>10645</v>
      </c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-450</v>
      </c>
      <c r="K98" s="9">
        <v>30</v>
      </c>
      <c r="L98" s="10">
        <f>'25-07'!$K98+('25-07'!$J98/90)</f>
        <v>25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/>
      <c r="L99" s="10">
        <f>'25-07'!$K99+('25-07'!$J99/90)</f>
        <v>1.1111111111111112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2</v>
      </c>
      <c r="L100" s="10">
        <f>'25-07'!$K100+('25-07'!$J100/90)</f>
        <v>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90</v>
      </c>
      <c r="K101" s="9"/>
      <c r="L101" s="10">
        <f>'25-07'!$K101+('25-07'!$J101/90)</f>
        <v>1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10</v>
      </c>
      <c r="L102" s="10">
        <f>'25-07'!$K102+('25-07'!$J102/90)</f>
        <v>10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300</v>
      </c>
      <c r="K103" s="9"/>
      <c r="L103" s="10">
        <f>'25-07'!$K103+('25-07'!$J103/90)</f>
        <v>3.3333333333333335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43" t="s">
        <v>28</v>
      </c>
      <c r="I104" s="40" t="s">
        <v>456</v>
      </c>
      <c r="J104" s="8">
        <v>-100</v>
      </c>
      <c r="K104" s="9"/>
      <c r="L104" s="10">
        <f>'25-07'!$K104+('25-07'!$J104/90)</f>
        <v>-1.1111111111111112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534</v>
      </c>
      <c r="J105" s="8">
        <v>-630</v>
      </c>
      <c r="K105" s="9">
        <v>100</v>
      </c>
      <c r="L105" s="10">
        <f>'25-07'!$K105+('25-07'!$J105/90)</f>
        <v>93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-300</v>
      </c>
      <c r="K106" s="9">
        <v>10</v>
      </c>
      <c r="L106" s="10">
        <f>'25-07'!$K106+('25-07'!$J106/90)</f>
        <v>6.6666666666666661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16</v>
      </c>
      <c r="J107" s="8"/>
      <c r="K107" s="9">
        <v>60</v>
      </c>
      <c r="L107" s="10">
        <f>'25-07'!$K107+('25-07'!$J107/90)</f>
        <v>60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-350</v>
      </c>
      <c r="K108" s="9">
        <v>10</v>
      </c>
      <c r="L108" s="10">
        <f>'25-07'!$K108+('25-07'!$J108/90)</f>
        <v>6.1111111111111107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82</v>
      </c>
      <c r="L109" s="10">
        <f>'25-07'!$K109+('25-07'!$J109/90)</f>
        <v>82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9</v>
      </c>
      <c r="L110" s="10">
        <f>'25-07'!$K110+('25-07'!$J110/90)</f>
        <v>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200</v>
      </c>
      <c r="K111" s="9"/>
      <c r="L111" s="10">
        <f>'25-07'!$K111+('25-07'!$J111/90)</f>
        <v>2.2222222222222223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300</v>
      </c>
      <c r="K112" s="9">
        <v>10</v>
      </c>
      <c r="L112" s="10">
        <f>'25-07'!$K112+('25-07'!$J112/90)</f>
        <v>13.333333333333334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2321</v>
      </c>
      <c r="J113" s="8"/>
      <c r="K113" s="9">
        <v>50</v>
      </c>
      <c r="L113" s="10">
        <f>'25-07'!$K113+('25-07'!$J113/90)</f>
        <v>50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1272</v>
      </c>
      <c r="J114" s="8"/>
      <c r="K114" s="9">
        <v>20</v>
      </c>
      <c r="L114" s="10">
        <f>'25-07'!$K114+('25-07'!$J114/90)</f>
        <v>20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615</v>
      </c>
      <c r="J115" s="8">
        <v>-450</v>
      </c>
      <c r="K115" s="9"/>
      <c r="L115" s="10">
        <f>'25-07'!$K115+('25-07'!$J115/90)</f>
        <v>-5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-300</v>
      </c>
      <c r="K116" s="9">
        <v>10</v>
      </c>
      <c r="L116" s="10">
        <f>'25-07'!$K116+('25-07'!$J116/90)</f>
        <v>6.6666666666666661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100</v>
      </c>
      <c r="K117" s="9"/>
      <c r="L117" s="10">
        <f>'25-07'!$K117+('25-07'!$J117/90)</f>
        <v>1.1111111111111112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200</v>
      </c>
      <c r="K118" s="9"/>
      <c r="L118" s="10">
        <f>'25-07'!$K118+('25-07'!$J118/90)</f>
        <v>2.2222222222222223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200</v>
      </c>
      <c r="K119" s="9">
        <v>20</v>
      </c>
      <c r="L119" s="10">
        <f>'25-07'!$K119+('25-07'!$J119/90)</f>
        <v>22.222222222222221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1374</v>
      </c>
      <c r="J120" s="8"/>
      <c r="K120" s="9">
        <v>300</v>
      </c>
      <c r="L120" s="10">
        <f>'25-07'!$K120+('25-07'!$J120/90)</f>
        <v>300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200</v>
      </c>
      <c r="K121" s="9"/>
      <c r="L121" s="10">
        <f>'25-07'!$K121+('25-07'!$J121/90)</f>
        <v>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2322</v>
      </c>
      <c r="J122" s="8"/>
      <c r="K122" s="9">
        <v>-12</v>
      </c>
      <c r="L122" s="10">
        <f>'25-07'!$K122+('25-07'!$J122/90)</f>
        <v>-12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220</v>
      </c>
      <c r="L123" s="10">
        <f>'25-07'!$K123+('25-07'!$J123/90)</f>
        <v>220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50</v>
      </c>
      <c r="K124" s="9"/>
      <c r="L124" s="10">
        <f>'25-07'!$K124+('25-07'!$J124/90)</f>
        <v>0.55555555555555558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-270</v>
      </c>
      <c r="K125" s="9">
        <v>10</v>
      </c>
      <c r="L125" s="10">
        <f>'25-07'!$K125+('25-07'!$J125/90)</f>
        <v>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95</v>
      </c>
      <c r="J126" s="8"/>
      <c r="K126" s="9">
        <v>9</v>
      </c>
      <c r="L126" s="10">
        <f>'25-07'!$K126+('25-07'!$J126/90)</f>
        <v>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95</v>
      </c>
      <c r="J127" s="8"/>
      <c r="K127" s="9">
        <v>-9</v>
      </c>
      <c r="L127" s="10">
        <f>'25-07'!$K127+('25-07'!$J127/90)</f>
        <v>-9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637</v>
      </c>
      <c r="J128" s="8"/>
      <c r="K128" s="9">
        <v>640</v>
      </c>
      <c r="L128" s="10">
        <f>'25-07'!$K128+('25-07'!$J128/90)</f>
        <v>640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340</v>
      </c>
      <c r="K129" s="9"/>
      <c r="L129" s="10">
        <f>'25-07'!$K129+('25-07'!$J129/90)</f>
        <v>3.7777777777777777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400</v>
      </c>
      <c r="K130" s="9"/>
      <c r="L130" s="10">
        <f>'25-07'!$K130+('25-07'!$J130/90)</f>
        <v>4.4444444444444446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350</v>
      </c>
      <c r="K131" s="9"/>
      <c r="L131" s="10">
        <f>'25-07'!$K131+('25-07'!$J131/90)</f>
        <v>3.8888888888888888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800</v>
      </c>
      <c r="K132" s="9"/>
      <c r="L132" s="10">
        <f>'25-07'!$K132+('25-07'!$J132/90)</f>
        <v>8.8888888888888893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100</v>
      </c>
      <c r="K133" s="9"/>
      <c r="L133" s="10">
        <f>'25-07'!$K133+('25-07'!$J133/90)</f>
        <v>1.1111111111111112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121</v>
      </c>
      <c r="J134" s="8">
        <v>300</v>
      </c>
      <c r="K134" s="9"/>
      <c r="L134" s="10">
        <f>'25-07'!$K134+('25-07'!$J134/90)</f>
        <v>3.3333333333333335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-70</v>
      </c>
      <c r="K135" s="9">
        <v>5</v>
      </c>
      <c r="L135" s="10">
        <f>'25-07'!$K135+('25-07'!$J135/90)</f>
        <v>4.2222222222222223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-600</v>
      </c>
      <c r="K136" s="9">
        <v>10</v>
      </c>
      <c r="L136" s="10">
        <f>'25-07'!$K136+('25-07'!$J136/90)</f>
        <v>3.333333333333333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50</v>
      </c>
      <c r="K137" s="9"/>
      <c r="L137" s="10">
        <f>'25-07'!$K137+('25-07'!$J137/90)</f>
        <v>0.55555555555555558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220</v>
      </c>
      <c r="K138" s="9"/>
      <c r="L138" s="10">
        <f>'25-07'!$K138+('25-07'!$J138/90)</f>
        <v>2.4444444444444446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200</v>
      </c>
      <c r="K139" s="9"/>
      <c r="L139" s="10">
        <f>'25-07'!$K139+('25-07'!$J139/90)</f>
        <v>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40" t="s">
        <v>16</v>
      </c>
      <c r="J140" s="8"/>
      <c r="K140" s="9">
        <v>64</v>
      </c>
      <c r="L140" s="10">
        <f>'25-07'!$K140+('25-07'!$J140/90)</f>
        <v>64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40" t="s">
        <v>229</v>
      </c>
      <c r="J141" s="8">
        <v>-380</v>
      </c>
      <c r="K141" s="9"/>
      <c r="L141" s="10">
        <f>'25-07'!$K141+('25-07'!$J141/90)</f>
        <v>-4.2222222222222223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2323</v>
      </c>
      <c r="J142" s="8">
        <v>-300</v>
      </c>
      <c r="K142" s="9">
        <v>50</v>
      </c>
      <c r="L142" s="10">
        <f>'25-07'!$K142+('25-07'!$J142/90)</f>
        <v>46.666666666666664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100</v>
      </c>
      <c r="K143" s="9">
        <v>15</v>
      </c>
      <c r="L143" s="10">
        <f>'25-07'!$K143+('25-07'!$J143/90)</f>
        <v>16.111111111111111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30</v>
      </c>
      <c r="K144" s="9"/>
      <c r="L144" s="10">
        <f>'25-07'!$K144+('25-07'!$J144/90)</f>
        <v>0.33333333333333331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-50</v>
      </c>
      <c r="K145" s="9">
        <v>10</v>
      </c>
      <c r="L145" s="10">
        <f>'25-07'!$K145+('25-07'!$J145/90)</f>
        <v>9.4444444444444446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40" t="s">
        <v>383</v>
      </c>
      <c r="J146" s="8"/>
      <c r="K146" s="9">
        <v>-50</v>
      </c>
      <c r="L146" s="10">
        <f>'25-07'!$K146+('25-07'!$J146/90)</f>
        <v>-50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40" t="s">
        <v>229</v>
      </c>
      <c r="J147" s="8">
        <v>-360</v>
      </c>
      <c r="K147" s="9">
        <v>-60</v>
      </c>
      <c r="L147" s="10">
        <f>'25-07'!$K147+('25-07'!$J147/90)</f>
        <v>-64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100</v>
      </c>
      <c r="K148" s="9"/>
      <c r="L148" s="10">
        <f>'25-07'!$K148+('25-07'!$J148/90)</f>
        <v>1.1111111111111112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-300</v>
      </c>
      <c r="K149" s="9">
        <v>90</v>
      </c>
      <c r="L149" s="10">
        <f>'25-07'!$K149+('25-07'!$J149/90)</f>
        <v>86.666666666666671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>
        <v>45</v>
      </c>
      <c r="L150" s="10">
        <f>'25-07'!$K150+('25-07'!$J150/90)</f>
        <v>45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40" t="s">
        <v>2324</v>
      </c>
      <c r="J151" s="8"/>
      <c r="K151" s="9">
        <v>228</v>
      </c>
      <c r="L151" s="10">
        <f>'25-07'!$K151+('25-07'!$J151/90)</f>
        <v>228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40</v>
      </c>
      <c r="I152" s="40" t="s">
        <v>95</v>
      </c>
      <c r="J152" s="8"/>
      <c r="K152" s="9">
        <v>-228</v>
      </c>
      <c r="L152" s="10">
        <f>'25-07'!$K152+('25-07'!$J152/90)</f>
        <v>-228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40</v>
      </c>
      <c r="I153" s="40" t="s">
        <v>95</v>
      </c>
      <c r="J153" s="8">
        <v>-9000</v>
      </c>
      <c r="K153" s="9">
        <v>-3100</v>
      </c>
      <c r="L153" s="10">
        <f>'25-07'!$K153+('25-07'!$J153/90)</f>
        <v>-3200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40</v>
      </c>
      <c r="I154" s="40" t="s">
        <v>399</v>
      </c>
      <c r="J154" s="8"/>
      <c r="K154" s="9">
        <v>-10</v>
      </c>
      <c r="L154" s="10">
        <f>'25-07'!$K154+('25-07'!$J154/90)</f>
        <v>-10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>
        <v>10</v>
      </c>
      <c r="L155" s="10">
        <f>'25-07'!$K155+('25-07'!$J155/90)</f>
        <v>10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40" t="s">
        <v>57</v>
      </c>
      <c r="J156" s="8">
        <v>1800</v>
      </c>
      <c r="K156" s="9"/>
      <c r="L156" s="10">
        <f>'25-07'!$K156+('25-07'!$J156/90)</f>
        <v>20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28</v>
      </c>
      <c r="I157" s="40" t="s">
        <v>43</v>
      </c>
      <c r="J157" s="8">
        <v>-1800</v>
      </c>
      <c r="K157" s="9"/>
      <c r="L157" s="10">
        <f>'25-07'!$K157+('25-07'!$J157/90)</f>
        <v>-20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>
        <v>-300</v>
      </c>
      <c r="K158" s="9">
        <v>60</v>
      </c>
      <c r="L158" s="10">
        <f>'25-07'!$K158+('25-07'!$J158/90)</f>
        <v>56.666666666666664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8">
        <v>150</v>
      </c>
      <c r="K159" s="9"/>
      <c r="L159" s="10">
        <f>'25-07'!$K159+('25-07'!$J159/90)</f>
        <v>1.6666666666666667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>
        <v>120</v>
      </c>
      <c r="K160" s="9"/>
      <c r="L160" s="10">
        <f>'25-07'!$K160+('25-07'!$J160/90)</f>
        <v>1.3333333333333333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>
        <v>200</v>
      </c>
      <c r="K161" s="9"/>
      <c r="L161" s="10">
        <f>'25-07'!$K161+('25-07'!$J161/90)</f>
        <v>2.2222222222222223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>
        <v>1300</v>
      </c>
      <c r="K162" s="9"/>
      <c r="L162" s="10">
        <f>'25-07'!$K162+('25-07'!$J162/90)</f>
        <v>14.444444444444445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>
        <v>-110</v>
      </c>
      <c r="K163" s="9">
        <v>35</v>
      </c>
      <c r="L163" s="10">
        <f>'25-07'!$K163+('25-07'!$J163/90)</f>
        <v>33.777777777777779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8"/>
      <c r="K164" s="9"/>
      <c r="L164" s="10">
        <f>'25-07'!$K164+('25-07'!$J164/90)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8"/>
      <c r="K165" s="9"/>
      <c r="L165" s="10">
        <f>'25-07'!$K165+('25-07'!$J165/90)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/>
      <c r="K166" s="9"/>
      <c r="L166" s="10">
        <f>'25-07'!$K166+('25-07'!$J166/90)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/>
      <c r="K167" s="9"/>
      <c r="L167" s="10">
        <f>'25-07'!$K167+('25-07'!$J167/90)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7" xr:uid="{48593C00-3C90-424D-BFC0-2BD7F644151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C935-8F20-489F-91FC-BA76DD78C409}">
  <sheetPr codeName="Sheet102">
    <pageSetUpPr fitToPage="1"/>
  </sheetPr>
  <dimension ref="A1:Z156"/>
  <sheetViews>
    <sheetView rightToLeft="1" topLeftCell="A135" workbookViewId="0">
      <selection activeCell="K113" sqref="K11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-1910</v>
      </c>
      <c r="K1" s="3">
        <f t="shared" si="0"/>
        <v>-25</v>
      </c>
      <c r="L1" s="3">
        <f t="shared" si="0"/>
        <v>-46.222222222222214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2327</v>
      </c>
      <c r="J3" s="8"/>
      <c r="K3" s="9">
        <v>60</v>
      </c>
      <c r="L3" s="10">
        <f t="shared" ref="L3:L18" si="1">K3+(J3/90)</f>
        <v>60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95</v>
      </c>
      <c r="J5" s="8"/>
      <c r="K5" s="9">
        <v>-10</v>
      </c>
      <c r="L5" s="10">
        <f t="shared" si="1"/>
        <v>-10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95</v>
      </c>
      <c r="J6" s="8">
        <v>-300</v>
      </c>
      <c r="K6" s="9">
        <v>-100</v>
      </c>
      <c r="L6" s="10">
        <f t="shared" si="1"/>
        <v>-103.33333333333333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390</v>
      </c>
      <c r="K7" s="9"/>
      <c r="L7" s="10">
        <f t="shared" si="1"/>
        <v>4.333333333333333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2326</v>
      </c>
      <c r="J8" s="8">
        <v>-50</v>
      </c>
      <c r="K8" s="9"/>
      <c r="L8" s="10">
        <f t="shared" si="1"/>
        <v>-0.55555555555555558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-80</v>
      </c>
      <c r="L9" s="10">
        <f t="shared" si="1"/>
        <v>-80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28</v>
      </c>
      <c r="I10" s="11" t="s">
        <v>99</v>
      </c>
      <c r="J10" s="8">
        <v>-1100</v>
      </c>
      <c r="K10" s="9">
        <v>-10</v>
      </c>
      <c r="L10" s="10">
        <f t="shared" si="1"/>
        <v>-22.222222222222221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2"/>
      <c r="J11" s="8">
        <v>140</v>
      </c>
      <c r="K11" s="9">
        <v>40</v>
      </c>
      <c r="L11" s="10">
        <f t="shared" si="1"/>
        <v>41.555555555555557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2328</v>
      </c>
      <c r="J12" s="8"/>
      <c r="K12" s="9">
        <v>30</v>
      </c>
      <c r="L12" s="10">
        <f t="shared" si="1"/>
        <v>30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>
        <v>25</v>
      </c>
      <c r="L13" s="10">
        <f t="shared" si="1"/>
        <v>25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28</v>
      </c>
      <c r="I14" s="2" t="s">
        <v>42</v>
      </c>
      <c r="J14" s="8">
        <v>-120</v>
      </c>
      <c r="K14" s="9"/>
      <c r="L14" s="10">
        <f t="shared" si="1"/>
        <v>-1.3333333333333333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>
        <v>-870</v>
      </c>
      <c r="K15" s="9">
        <v>10</v>
      </c>
      <c r="L15" s="10">
        <f t="shared" si="1"/>
        <v>0.33333333333333393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2313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SUM('27-07'!$J$22:$J$156)</f>
        <v>2065</v>
      </c>
      <c r="K20" s="3">
        <f>SUM('27-07'!$K$22:$K$156)</f>
        <v>115</v>
      </c>
      <c r="L20" s="3">
        <f>SUM('27-07'!$L$22:$L$156)</f>
        <v>137.94444444444434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40</v>
      </c>
      <c r="I22" s="2" t="s">
        <v>57</v>
      </c>
      <c r="J22" s="8">
        <v>1000</v>
      </c>
      <c r="K22" s="9"/>
      <c r="L22" s="10">
        <f>'27-07'!$K22+('27-07'!$J22/90)</f>
        <v>11.111111111111111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40</v>
      </c>
      <c r="F23" s="16">
        <f t="shared" si="3"/>
        <v>400</v>
      </c>
      <c r="G23" s="7"/>
      <c r="H23" s="7" t="s">
        <v>6</v>
      </c>
      <c r="I23" s="2"/>
      <c r="J23" s="8">
        <v>-270</v>
      </c>
      <c r="K23" s="9">
        <v>40</v>
      </c>
      <c r="L23" s="10">
        <f>'27-07'!$K23+('27-07'!$J23/90)</f>
        <v>37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49</v>
      </c>
      <c r="S23" s="16">
        <f t="shared" si="5"/>
        <v>490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20</v>
      </c>
      <c r="C24" s="14">
        <f t="shared" si="2"/>
        <v>200</v>
      </c>
      <c r="D24" s="15">
        <v>20</v>
      </c>
      <c r="E24" s="1">
        <v>3</v>
      </c>
      <c r="F24" s="16">
        <f t="shared" si="3"/>
        <v>60</v>
      </c>
      <c r="G24" s="7"/>
      <c r="H24" s="7" t="s">
        <v>40</v>
      </c>
      <c r="I24" s="2" t="s">
        <v>57</v>
      </c>
      <c r="J24" s="8">
        <v>300</v>
      </c>
      <c r="K24" s="9"/>
      <c r="L24" s="10">
        <f>'27-07'!$K24+('27-07'!$J24/90)</f>
        <v>3.3333333333333335</v>
      </c>
      <c r="M24" s="3"/>
      <c r="N24" s="13">
        <v>10</v>
      </c>
      <c r="O24" s="1">
        <v>34</v>
      </c>
      <c r="P24" s="14">
        <f t="shared" si="4"/>
        <v>340</v>
      </c>
      <c r="Q24" s="15">
        <v>20</v>
      </c>
      <c r="R24" s="1">
        <v>34</v>
      </c>
      <c r="S24" s="16">
        <f t="shared" si="5"/>
        <v>680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7</v>
      </c>
      <c r="F25" s="16">
        <f t="shared" si="3"/>
        <v>350</v>
      </c>
      <c r="G25" s="7"/>
      <c r="H25" s="7" t="s">
        <v>28</v>
      </c>
      <c r="I25" s="2" t="s">
        <v>99</v>
      </c>
      <c r="J25" s="8">
        <v>-300</v>
      </c>
      <c r="K25" s="9"/>
      <c r="L25" s="10">
        <f>'27-07'!$K25+('27-07'!$J25/90)</f>
        <v>-3.3333333333333335</v>
      </c>
      <c r="M25" s="3"/>
      <c r="N25" s="13">
        <v>20</v>
      </c>
      <c r="O25" s="1">
        <v>16</v>
      </c>
      <c r="P25" s="14">
        <f t="shared" si="4"/>
        <v>320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</v>
      </c>
      <c r="F26" s="16">
        <f t="shared" si="3"/>
        <v>100</v>
      </c>
      <c r="G26" s="7"/>
      <c r="H26" s="7" t="s">
        <v>1796</v>
      </c>
      <c r="I26" s="2" t="s">
        <v>64</v>
      </c>
      <c r="J26" s="8"/>
      <c r="K26" s="9">
        <v>150</v>
      </c>
      <c r="L26" s="10">
        <f>'27-07'!$K26+('27-07'!$J26/90)</f>
        <v>150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64</v>
      </c>
      <c r="S26" s="16">
        <f t="shared" si="5"/>
        <v>6400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915</v>
      </c>
      <c r="G27" s="7"/>
      <c r="H27" s="7" t="s">
        <v>6</v>
      </c>
      <c r="I27" s="2"/>
      <c r="J27" s="8">
        <v>-360</v>
      </c>
      <c r="K27" s="9">
        <v>40</v>
      </c>
      <c r="L27" s="10">
        <f>'27-07'!$K27+('27-07'!$J27/90)</f>
        <v>36</v>
      </c>
      <c r="M27" s="3"/>
      <c r="N27" s="13">
        <v>100</v>
      </c>
      <c r="O27" s="1">
        <v>9</v>
      </c>
      <c r="P27" s="14">
        <f t="shared" si="4"/>
        <v>900</v>
      </c>
      <c r="Q27" s="12" t="s">
        <v>11</v>
      </c>
      <c r="R27" s="12"/>
      <c r="S27" s="17">
        <f>SUM(S22:S26)</f>
        <v>7630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430</v>
      </c>
      <c r="D28" s="1"/>
      <c r="E28" s="1"/>
      <c r="F28" s="1"/>
      <c r="G28" s="1"/>
      <c r="H28" s="7" t="s">
        <v>6</v>
      </c>
      <c r="I28" s="2"/>
      <c r="J28" s="8">
        <v>-150</v>
      </c>
      <c r="K28" s="9">
        <v>10</v>
      </c>
      <c r="L28" s="10">
        <f>'27-07'!$K28+('27-07'!$J28/90)</f>
        <v>8.3333333333333339</v>
      </c>
      <c r="M28" s="3"/>
      <c r="N28" s="12" t="s">
        <v>11</v>
      </c>
      <c r="O28" s="12"/>
      <c r="P28" s="6">
        <f>SUM(P22:P27)</f>
        <v>1752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-1945</v>
      </c>
      <c r="G29" s="1"/>
      <c r="H29" s="7" t="s">
        <v>6</v>
      </c>
      <c r="I29" s="2"/>
      <c r="J29" s="8">
        <v>180</v>
      </c>
      <c r="K29" s="9">
        <v>20</v>
      </c>
      <c r="L29" s="10">
        <f>'27-07'!$K29+('27-07'!$J29/90)</f>
        <v>22</v>
      </c>
      <c r="M29" s="3"/>
      <c r="N29" s="1"/>
      <c r="O29" s="1"/>
      <c r="P29" s="18"/>
      <c r="Q29" s="237" t="s">
        <v>21</v>
      </c>
      <c r="R29" s="238"/>
      <c r="S29" s="17">
        <f>SUM('27-07'!$J$22:$J$156)</f>
        <v>2065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-255</v>
      </c>
      <c r="D30" s="1"/>
      <c r="E30" s="1"/>
      <c r="F30" s="8"/>
      <c r="G30" s="1"/>
      <c r="H30" s="7" t="s">
        <v>1796</v>
      </c>
      <c r="I30" s="2" t="s">
        <v>95</v>
      </c>
      <c r="J30" s="8"/>
      <c r="K30" s="9">
        <v>100</v>
      </c>
      <c r="L30" s="10">
        <f>'27-07'!$K30+('27-07'!$J30/90)</f>
        <v>100</v>
      </c>
      <c r="M30" s="3"/>
      <c r="N30" s="237" t="s">
        <v>23</v>
      </c>
      <c r="O30" s="238"/>
      <c r="P30" s="6">
        <f>SUM('27-07'!$K$22:$K$156)</f>
        <v>115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95</v>
      </c>
      <c r="J31" s="8"/>
      <c r="K31" s="9">
        <v>-100</v>
      </c>
      <c r="L31" s="10">
        <f>'27-07'!$K31+('27-07'!$J31/90)</f>
        <v>-100</v>
      </c>
      <c r="M31" s="3"/>
      <c r="N31" s="1"/>
      <c r="O31" s="1"/>
      <c r="P31" s="18"/>
      <c r="Q31" s="12" t="s">
        <v>25</v>
      </c>
      <c r="R31" s="12"/>
      <c r="S31" s="17">
        <f>S27-S29-F27</f>
        <v>4650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751</v>
      </c>
      <c r="J32" s="8">
        <v>230</v>
      </c>
      <c r="K32" s="9">
        <v>10</v>
      </c>
      <c r="L32" s="10">
        <f>'27-07'!$K32+('27-07'!$J32/90)</f>
        <v>12.555555555555555</v>
      </c>
      <c r="M32" s="3"/>
      <c r="N32" s="12" t="s">
        <v>25</v>
      </c>
      <c r="O32" s="12"/>
      <c r="P32" s="6">
        <f>P28-P30-C28</f>
        <v>1207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2" t="s">
        <v>2329</v>
      </c>
      <c r="J33" s="8">
        <v>-1000</v>
      </c>
      <c r="K33" s="9"/>
      <c r="L33" s="10">
        <f>'27-07'!$K33+('27-07'!$J33/90)</f>
        <v>-11.111111111111111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57</v>
      </c>
      <c r="J34" s="8">
        <v>400</v>
      </c>
      <c r="K34" s="9"/>
      <c r="L34" s="10">
        <f>'27-07'!$K34+('27-07'!$J34/90)</f>
        <v>4.4444444444444446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250</v>
      </c>
      <c r="K35" s="9"/>
      <c r="L35" s="10">
        <f>'27-07'!$K35+('27-07'!$J35/90)</f>
        <v>2.7777777777777777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1024</v>
      </c>
      <c r="J36" s="8"/>
      <c r="K36" s="9">
        <v>-120</v>
      </c>
      <c r="L36" s="10">
        <f>'27-07'!$K36+('27-07'!$J36/90)</f>
        <v>-120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50</v>
      </c>
      <c r="K37" s="9">
        <v>1</v>
      </c>
      <c r="L37" s="10">
        <f>'27-07'!$K37+('27-07'!$J37/90)</f>
        <v>1.5555555555555556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100</v>
      </c>
      <c r="K38" s="9"/>
      <c r="L38" s="10">
        <f>'27-07'!$K38+('27-07'!$J38/90)</f>
        <v>1.1111111111111112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43" t="s">
        <v>28</v>
      </c>
      <c r="I39" s="40" t="s">
        <v>35</v>
      </c>
      <c r="J39" s="8">
        <v>-300</v>
      </c>
      <c r="K39" s="9"/>
      <c r="L39" s="10">
        <f>'27-07'!$K39+('27-07'!$J39/90)</f>
        <v>-3.3333333333333335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1600</v>
      </c>
      <c r="K40" s="9"/>
      <c r="L40" s="10">
        <f>'27-07'!$K40+('27-07'!$J40/90)</f>
        <v>17.777777777777779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153</v>
      </c>
      <c r="J41" s="8"/>
      <c r="K41" s="9">
        <v>100</v>
      </c>
      <c r="L41" s="10">
        <f>'27-07'!$K41+('27-07'!$J41/90)</f>
        <v>100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150</v>
      </c>
      <c r="K42" s="9"/>
      <c r="L42" s="10">
        <f>'27-07'!$K42+('27-07'!$J42/90)</f>
        <v>1.6666666666666667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-150</v>
      </c>
      <c r="K43" s="9">
        <v>5</v>
      </c>
      <c r="L43" s="10">
        <f>'27-07'!$K43+('27-07'!$J43/90)</f>
        <v>3.333333333333333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150</v>
      </c>
      <c r="K44" s="9"/>
      <c r="L44" s="10">
        <f>'27-07'!$K44+('27-07'!$J44/90)</f>
        <v>1.6666666666666667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1025</v>
      </c>
      <c r="J45" s="8"/>
      <c r="K45" s="9">
        <v>200</v>
      </c>
      <c r="L45" s="10">
        <f>'27-07'!$K45+('27-07'!$J45/90)</f>
        <v>200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95</v>
      </c>
      <c r="J46" s="8"/>
      <c r="K46" s="9">
        <v>-200</v>
      </c>
      <c r="L46" s="10">
        <f>'27-07'!$K46+('27-07'!$J46/90)</f>
        <v>-200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50</v>
      </c>
      <c r="K47" s="9">
        <v>9</v>
      </c>
      <c r="L47" s="10">
        <f>'27-07'!$K47+('27-07'!$J47/90)</f>
        <v>9.5555555555555554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300</v>
      </c>
      <c r="K48" s="9"/>
      <c r="L48" s="10">
        <f>'27-07'!$K48+('27-07'!$J48/90)</f>
        <v>3.3333333333333335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1390</v>
      </c>
      <c r="J49" s="8"/>
      <c r="K49" s="9">
        <v>200</v>
      </c>
      <c r="L49" s="10">
        <f>'27-07'!$K49+('27-07'!$J49/90)</f>
        <v>200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2</v>
      </c>
      <c r="L50" s="10">
        <f>'27-07'!$K50+('27-07'!$J50/90)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550</v>
      </c>
      <c r="K51" s="9"/>
      <c r="L51" s="10">
        <f>'27-07'!$K51+('27-07'!$J51/90)</f>
        <v>6.1111111111111107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40</v>
      </c>
      <c r="L52" s="10">
        <f>'27-07'!$K52+('27-07'!$J52/90)</f>
        <v>40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-270</v>
      </c>
      <c r="K53" s="9">
        <v>30</v>
      </c>
      <c r="L53" s="10">
        <f>'27-07'!$K53+('27-07'!$J53/90)</f>
        <v>27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8</v>
      </c>
      <c r="L54" s="10">
        <f>'27-07'!$K54+('27-07'!$J54/90)</f>
        <v>8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-600</v>
      </c>
      <c r="K55" s="9">
        <v>10</v>
      </c>
      <c r="L55" s="10">
        <f>'27-07'!$K55+('27-07'!$J55/90)</f>
        <v>3.333333333333333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350</v>
      </c>
      <c r="K56" s="9"/>
      <c r="L56" s="10">
        <f>'27-07'!$K56+('27-07'!$J56/90)</f>
        <v>3.8888888888888888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340</v>
      </c>
      <c r="K57" s="9"/>
      <c r="L57" s="10">
        <f>'27-07'!$K57+('27-07'!$J57/90)</f>
        <v>3.7777777777777777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350</v>
      </c>
      <c r="K58" s="9"/>
      <c r="L58" s="10">
        <f>'27-07'!$K58+('27-07'!$J58/90)</f>
        <v>3.8888888888888888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7</v>
      </c>
      <c r="L59" s="10">
        <f>'27-07'!$K59+('27-07'!$J59/90)</f>
        <v>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1</v>
      </c>
      <c r="L60" s="10">
        <f>'27-07'!$K60+('27-07'!$J60/90)</f>
        <v>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600</v>
      </c>
      <c r="K61" s="9"/>
      <c r="L61" s="10">
        <f>'27-07'!$K61+('27-07'!$J61/90)</f>
        <v>6.666666666666667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821</v>
      </c>
      <c r="J62" s="8"/>
      <c r="K62" s="9">
        <v>150</v>
      </c>
      <c r="L62" s="10">
        <f>'27-07'!$K62+('27-07'!$J62/90)</f>
        <v>150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18</v>
      </c>
      <c r="L63" s="10">
        <f>'27-07'!$K63+('27-07'!$J63/90)</f>
        <v>18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135</v>
      </c>
      <c r="L64" s="10">
        <f>'27-07'!$K64+('27-07'!$J64/90)</f>
        <v>135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850</v>
      </c>
      <c r="K65" s="36"/>
      <c r="L65" s="37">
        <f>'27-07'!$K65+('27-07'!$J65/90)</f>
        <v>9.4444444444444446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2330</v>
      </c>
      <c r="J66" s="38">
        <v>700</v>
      </c>
      <c r="K66" s="39"/>
      <c r="L66" s="37">
        <f>'27-07'!$K66+('27-07'!$J66/90)</f>
        <v>7.7777777777777777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-110</v>
      </c>
      <c r="K67" s="36"/>
      <c r="L67" s="37">
        <f>'27-07'!$K67+('27-07'!$J67/90)</f>
        <v>-1.2222222222222223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100</v>
      </c>
      <c r="K68" s="39">
        <v>10</v>
      </c>
      <c r="L68" s="37">
        <f>'27-07'!$K68+('27-07'!$J68/90)</f>
        <v>11.111111111111111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20</v>
      </c>
      <c r="L69" s="37">
        <f>'27-07'!$K69+('27-07'!$J69/90)</f>
        <v>20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400</v>
      </c>
      <c r="K70" s="36"/>
      <c r="L70" s="37">
        <f>'27-07'!$K70+('27-07'!$J70/90)</f>
        <v>4.4444444444444446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-20</v>
      </c>
      <c r="K71" s="9">
        <v>30</v>
      </c>
      <c r="L71" s="10">
        <f>'27-07'!$K71+('27-07'!$J71/90)</f>
        <v>29.777777777777779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1044</v>
      </c>
      <c r="J72" s="8"/>
      <c r="K72" s="9">
        <v>-515</v>
      </c>
      <c r="L72" s="10">
        <f>'27-07'!$K72+('27-07'!$J72/90)</f>
        <v>-515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2331</v>
      </c>
      <c r="J73" s="8"/>
      <c r="K73" s="9">
        <v>80</v>
      </c>
      <c r="L73" s="10">
        <f>'27-07'!$K73+('27-07'!$J73/90)</f>
        <v>80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-100</v>
      </c>
      <c r="K74" s="9">
        <v>9</v>
      </c>
      <c r="L74" s="10">
        <f>'27-07'!$K74+('27-07'!$J74/90)</f>
        <v>7.8888888888888893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43" t="s">
        <v>1796</v>
      </c>
      <c r="I75" s="40" t="s">
        <v>95</v>
      </c>
      <c r="J75" s="8"/>
      <c r="K75" s="9">
        <v>853</v>
      </c>
      <c r="L75" s="10">
        <f>'27-07'!$K75+('27-07'!$J75/90)</f>
        <v>853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95</v>
      </c>
      <c r="J76" s="8"/>
      <c r="K76" s="9">
        <v>-853</v>
      </c>
      <c r="L76" s="10">
        <f>'27-07'!$K76+('27-07'!$J76/90)</f>
        <v>-853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-270</v>
      </c>
      <c r="K77" s="9">
        <v>20</v>
      </c>
      <c r="L77" s="10">
        <f>'27-07'!$K77+('27-07'!$J77/90)</f>
        <v>17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20</v>
      </c>
      <c r="K78" s="9"/>
      <c r="L78" s="10">
        <f>'27-07'!$K78+('27-07'!$J78/90)</f>
        <v>0.22222222222222221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-100</v>
      </c>
      <c r="K79" s="9">
        <v>5</v>
      </c>
      <c r="L79" s="10">
        <f>'27-07'!$K79+('27-07'!$J79/90)</f>
        <v>3.8888888888888888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320</v>
      </c>
      <c r="K80" s="9"/>
      <c r="L80" s="10">
        <f>'27-07'!$K80+('27-07'!$J80/90)</f>
        <v>3.5555555555555554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214</v>
      </c>
      <c r="J81" s="8">
        <v>100</v>
      </c>
      <c r="K81" s="9">
        <v>20</v>
      </c>
      <c r="L81" s="10">
        <f>'27-07'!$K81+('27-07'!$J81/90)</f>
        <v>21.111111111111111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700</v>
      </c>
      <c r="K82" s="9">
        <v>10</v>
      </c>
      <c r="L82" s="10">
        <f>'27-07'!$K82+('27-07'!$J82/90)</f>
        <v>17.777777777777779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-90</v>
      </c>
      <c r="K83" s="9">
        <v>15</v>
      </c>
      <c r="L83" s="10">
        <f>'27-07'!$K83+('27-07'!$J83/90)</f>
        <v>14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1365</v>
      </c>
      <c r="J84" s="8"/>
      <c r="K84" s="9">
        <v>100</v>
      </c>
      <c r="L84" s="10">
        <f>'27-07'!$K84+('27-07'!$J84/90)</f>
        <v>100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200</v>
      </c>
      <c r="K85" s="9"/>
      <c r="L85" s="10">
        <f>'27-07'!$K85+('27-07'!$J85/90)</f>
        <v>2.2222222222222223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100</v>
      </c>
      <c r="K86" s="9">
        <v>40</v>
      </c>
      <c r="L86" s="10">
        <f>'27-07'!$K86+('27-07'!$J86/90)</f>
        <v>41.111111111111114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/>
      <c r="L87" s="10">
        <f>'27-07'!$K87+('27-07'!$J87/90)</f>
        <v>1.1111111111111112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5</v>
      </c>
      <c r="L88" s="10">
        <f>'27-07'!$K88+('27-07'!$J88/90)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366</v>
      </c>
      <c r="J89" s="8"/>
      <c r="K89" s="9">
        <v>35</v>
      </c>
      <c r="L89" s="10">
        <f>'27-07'!$K89+('27-07'!$J89/90)</f>
        <v>35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600</v>
      </c>
      <c r="K90" s="9"/>
      <c r="L90" s="10">
        <f>'27-07'!$K90+('27-07'!$J90/90)</f>
        <v>6.666666666666667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/>
      <c r="L91" s="10">
        <f>'27-07'!$K91+('27-07'!$J91/90)</f>
        <v>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700</v>
      </c>
      <c r="K92" s="9"/>
      <c r="L92" s="10">
        <f>'27-07'!$K92+('27-07'!$J92/90)</f>
        <v>7.7777777777777777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56</v>
      </c>
      <c r="J93" s="8"/>
      <c r="K93" s="9"/>
      <c r="L93" s="10">
        <f>'27-07'!$K93+('27-07'!$J93/90)</f>
        <v>0</v>
      </c>
      <c r="M93" s="3"/>
      <c r="N93" s="45" t="s">
        <v>118</v>
      </c>
      <c r="O93" s="9"/>
      <c r="P93" s="84">
        <v>1180</v>
      </c>
      <c r="Q93" s="9"/>
      <c r="R93" s="9"/>
      <c r="S93" s="85">
        <v>8745</v>
      </c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2332</v>
      </c>
      <c r="J94" s="8">
        <v>-500</v>
      </c>
      <c r="K94" s="9">
        <v>25</v>
      </c>
      <c r="L94" s="10">
        <f>'27-07'!$K94+('27-07'!$J94/90)</f>
        <v>19.444444444444443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2187</v>
      </c>
      <c r="J95" s="8">
        <v>100</v>
      </c>
      <c r="K95" s="9"/>
      <c r="L95" s="10">
        <f>'27-07'!$K95+('27-07'!$J95/90)</f>
        <v>1.1111111111111112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316</v>
      </c>
      <c r="J96" s="8">
        <v>100</v>
      </c>
      <c r="K96" s="9">
        <v>33</v>
      </c>
      <c r="L96" s="10">
        <f>'27-07'!$K96+('27-07'!$J96/90)</f>
        <v>34.111111111111114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14</v>
      </c>
      <c r="L97" s="10">
        <f>'27-07'!$K97+('27-07'!$J97/90)</f>
        <v>14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-270</v>
      </c>
      <c r="K98" s="9">
        <v>40</v>
      </c>
      <c r="L98" s="10">
        <f>'27-07'!$K98+('27-07'!$J98/90)</f>
        <v>37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-720</v>
      </c>
      <c r="K99" s="9">
        <v>10</v>
      </c>
      <c r="L99" s="10">
        <f>'27-07'!$K99+('27-07'!$J99/90)</f>
        <v>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70</v>
      </c>
      <c r="K100" s="9"/>
      <c r="L100" s="10">
        <f>'27-07'!$K100+('27-07'!$J100/90)</f>
        <v>0.77777777777777779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2331</v>
      </c>
      <c r="J101" s="8"/>
      <c r="K101" s="9">
        <v>90</v>
      </c>
      <c r="L101" s="10">
        <f>'27-07'!$K101+('27-07'!$J101/90)</f>
        <v>90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-100</v>
      </c>
      <c r="K102" s="9">
        <v>5</v>
      </c>
      <c r="L102" s="10">
        <f>'27-07'!$K102+('27-07'!$J102/90)</f>
        <v>3.8888888888888888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180</v>
      </c>
      <c r="K103" s="9"/>
      <c r="L103" s="10">
        <f>'27-07'!$K103+('27-07'!$J103/90)</f>
        <v>2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/>
      <c r="L104" s="10">
        <f>'27-07'!$K104+('27-07'!$J104/90)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95</v>
      </c>
      <c r="J105" s="8"/>
      <c r="K105" s="9">
        <v>-60</v>
      </c>
      <c r="L105" s="10">
        <f>'27-07'!$K105+('27-07'!$J105/90)</f>
        <v>-60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5</v>
      </c>
      <c r="L106" s="10">
        <f>'27-07'!$K106+('27-07'!$J106/90)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35</v>
      </c>
      <c r="K107" s="9"/>
      <c r="L107" s="10">
        <f>'27-07'!$K107+('27-07'!$J107/90)</f>
        <v>0.3888888888888889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-400</v>
      </c>
      <c r="K108" s="9">
        <v>20</v>
      </c>
      <c r="L108" s="10">
        <f>'27-07'!$K108+('27-07'!$J108/90)</f>
        <v>15.555555555555555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-100</v>
      </c>
      <c r="K109" s="9">
        <v>20</v>
      </c>
      <c r="L109" s="10">
        <f>'27-07'!$K109+('27-07'!$J109/90)</f>
        <v>18.888888888888889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'27-07'!$K110+('27-07'!$J110/90)</f>
        <v>1.1111111111111112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540</v>
      </c>
      <c r="K111" s="9"/>
      <c r="L111" s="10">
        <f>'27-07'!$K111+('27-07'!$J111/90)</f>
        <v>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290</v>
      </c>
      <c r="L112" s="10">
        <f>'27-07'!$K112+('27-07'!$J112/90)</f>
        <v>290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500</v>
      </c>
      <c r="K113" s="9"/>
      <c r="L113" s="10">
        <f>'27-07'!$K113+('27-07'!$J113/90)</f>
        <v>5.5555555555555554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5</v>
      </c>
      <c r="L114" s="10">
        <f>'27-07'!$K114+('27-07'!$J114/90)</f>
        <v>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'27-07'!$K115+('27-07'!$J115/90)</f>
        <v>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-50</v>
      </c>
      <c r="K116" s="9">
        <v>4</v>
      </c>
      <c r="L116" s="10">
        <f>'27-07'!$K116+('27-07'!$J116/90)</f>
        <v>3.4444444444444446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-400</v>
      </c>
      <c r="K117" s="9">
        <v>10</v>
      </c>
      <c r="L117" s="10">
        <f>'27-07'!$K117+('27-07'!$J117/90)</f>
        <v>5.5555555555555554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20</v>
      </c>
      <c r="L118" s="10">
        <f>'27-07'!$K118+('27-07'!$J118/90)</f>
        <v>20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-300</v>
      </c>
      <c r="K119" s="9">
        <v>20</v>
      </c>
      <c r="L119" s="10">
        <f>'27-07'!$K119+('27-07'!$J119/90)</f>
        <v>16.666666666666668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-500</v>
      </c>
      <c r="K120" s="9">
        <v>10</v>
      </c>
      <c r="L120" s="10">
        <f>'27-07'!$K120+('27-07'!$J120/90)</f>
        <v>4.4444444444444446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95</v>
      </c>
      <c r="J121" s="8"/>
      <c r="K121" s="9">
        <v>1285</v>
      </c>
      <c r="L121" s="10">
        <f>'27-07'!$K121+('27-07'!$J121/90)</f>
        <v>1285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40" t="s">
        <v>95</v>
      </c>
      <c r="J122" s="8"/>
      <c r="K122" s="9">
        <v>-1285</v>
      </c>
      <c r="L122" s="10">
        <f>'27-07'!$K122+('27-07'!$J122/90)</f>
        <v>-1285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40" t="s">
        <v>2196</v>
      </c>
      <c r="J123" s="8">
        <v>-500</v>
      </c>
      <c r="K123" s="9"/>
      <c r="L123" s="10">
        <f>'27-07'!$K123+('27-07'!$J123/90)</f>
        <v>-5.5555555555555554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40" t="s">
        <v>57</v>
      </c>
      <c r="J124" s="8">
        <v>1100</v>
      </c>
      <c r="K124" s="9">
        <v>10</v>
      </c>
      <c r="L124" s="10">
        <f>'27-07'!$K124+('27-07'!$J124/90)</f>
        <v>22.222222222222221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40" t="s">
        <v>43</v>
      </c>
      <c r="J125" s="8">
        <v>-1100</v>
      </c>
      <c r="K125" s="9">
        <v>-10</v>
      </c>
      <c r="L125" s="10">
        <f>'27-07'!$K125+('27-07'!$J125/90)</f>
        <v>-22.222222222222221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-200</v>
      </c>
      <c r="K126" s="9">
        <v>10</v>
      </c>
      <c r="L126" s="10">
        <f>'27-07'!$K126+('27-07'!$J126/90)</f>
        <v>7.7777777777777777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56</v>
      </c>
      <c r="J127" s="8">
        <v>900</v>
      </c>
      <c r="K127" s="9">
        <v>1</v>
      </c>
      <c r="L127" s="10">
        <f>'27-07'!$K127+('27-07'!$J127/90)</f>
        <v>11</v>
      </c>
      <c r="M127" s="3"/>
      <c r="N127" s="45" t="s">
        <v>118</v>
      </c>
      <c r="O127" s="9"/>
      <c r="P127" s="84">
        <v>1752</v>
      </c>
      <c r="Q127" s="9"/>
      <c r="R127" s="9"/>
      <c r="S127" s="85">
        <v>7630</v>
      </c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80</v>
      </c>
      <c r="K128" s="9"/>
      <c r="L128" s="10">
        <f>'27-07'!$K128+('27-07'!$J128/90)</f>
        <v>0.88888888888888884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700</v>
      </c>
      <c r="K129" s="9">
        <v>20</v>
      </c>
      <c r="L129" s="10">
        <f>'27-07'!$K129+('27-07'!$J129/90)</f>
        <v>27.777777777777779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28</v>
      </c>
      <c r="I130" s="40" t="s">
        <v>29</v>
      </c>
      <c r="J130" s="8">
        <v>-300</v>
      </c>
      <c r="K130" s="9"/>
      <c r="L130" s="10">
        <f>'27-07'!$K130+('27-07'!$J130/90)</f>
        <v>-3.3333333333333335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-500</v>
      </c>
      <c r="K131" s="9">
        <v>10</v>
      </c>
      <c r="L131" s="10">
        <f>'27-07'!$K131+('27-07'!$J131/90)</f>
        <v>4.4444444444444446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2333</v>
      </c>
      <c r="J132" s="8"/>
      <c r="K132" s="9">
        <v>-65</v>
      </c>
      <c r="L132" s="10">
        <f>'27-07'!$K132+('27-07'!$J132/90)</f>
        <v>-65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-50</v>
      </c>
      <c r="K133" s="9">
        <v>5</v>
      </c>
      <c r="L133" s="10">
        <f>'27-07'!$K133+('27-07'!$J133/90)</f>
        <v>4.4444444444444446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155</v>
      </c>
      <c r="L134" s="10">
        <f>'27-07'!$K134+('27-07'!$J134/90)</f>
        <v>155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50</v>
      </c>
      <c r="L135" s="10">
        <f>'27-07'!$K135+('27-07'!$J135/90)</f>
        <v>50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778</v>
      </c>
      <c r="J136" s="8">
        <v>220</v>
      </c>
      <c r="K136" s="9"/>
      <c r="L136" s="10">
        <f>'27-07'!$K136+('27-07'!$J136/90)</f>
        <v>2.4444444444444446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1664</v>
      </c>
      <c r="J137" s="8"/>
      <c r="K137" s="9">
        <v>150</v>
      </c>
      <c r="L137" s="10">
        <f>'27-07'!$K137+('27-07'!$J137/90)</f>
        <v>150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1664</v>
      </c>
      <c r="J138" s="8"/>
      <c r="K138" s="9">
        <v>100</v>
      </c>
      <c r="L138" s="10">
        <f>'27-07'!$K138+('27-07'!$J138/90)</f>
        <v>100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/>
      <c r="K139" s="9">
        <v>-100</v>
      </c>
      <c r="L139" s="10">
        <f>'27-07'!$K139+('27-07'!$J139/90)</f>
        <v>-100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229</v>
      </c>
      <c r="J140" s="8">
        <v>-220</v>
      </c>
      <c r="K140" s="9"/>
      <c r="L140" s="10">
        <f>'27-07'!$K140+('27-07'!$J140/90)</f>
        <v>-2.4444444444444446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 t="s">
        <v>161</v>
      </c>
      <c r="J141" s="8"/>
      <c r="K141" s="9">
        <v>70</v>
      </c>
      <c r="L141" s="10">
        <f>'27-07'!$K141+('27-07'!$J141/90)</f>
        <v>70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-50</v>
      </c>
      <c r="K142" s="9">
        <v>2</v>
      </c>
      <c r="L142" s="10">
        <f>'27-07'!$K142+('27-07'!$J142/90)</f>
        <v>1.4444444444444444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209</v>
      </c>
      <c r="J143" s="8">
        <v>100</v>
      </c>
      <c r="K143" s="9"/>
      <c r="L143" s="10">
        <f>'27-07'!$K143+('27-07'!$J143/90)</f>
        <v>1.1111111111111112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450</v>
      </c>
      <c r="K144" s="9"/>
      <c r="L144" s="10">
        <f>'27-07'!$K144+('27-07'!$J144/90)</f>
        <v>5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>
        <v>15</v>
      </c>
      <c r="L145" s="10">
        <f>'27-07'!$K145+('27-07'!$J145/90)</f>
        <v>15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-3</v>
      </c>
      <c r="L146" s="10">
        <f>'27-07'!$K146+('27-07'!$J146/90)</f>
        <v>-3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-100</v>
      </c>
      <c r="K147" s="9">
        <v>84</v>
      </c>
      <c r="L147" s="10">
        <f>'27-07'!$K147+('27-07'!$J147/90)</f>
        <v>82.888888888888886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95</v>
      </c>
      <c r="J148" s="8">
        <v>-5000</v>
      </c>
      <c r="K148" s="9">
        <v>-1700</v>
      </c>
      <c r="L148" s="10">
        <f>'27-07'!$K148+('27-07'!$J148/90)</f>
        <v>-1755.5555555555557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50</v>
      </c>
      <c r="K149" s="9"/>
      <c r="L149" s="10">
        <f>'27-07'!$K149+('27-07'!$J149/90)</f>
        <v>0.55555555555555558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50</v>
      </c>
      <c r="K150" s="9"/>
      <c r="L150" s="10">
        <f>'27-07'!$K150+('27-07'!$J150/90)</f>
        <v>0.55555555555555558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40" t="s">
        <v>2338</v>
      </c>
      <c r="J151" s="8"/>
      <c r="K151" s="9">
        <v>2000</v>
      </c>
      <c r="L151" s="10">
        <f>'27-07'!$K151+('27-07'!$J151/90)</f>
        <v>2000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40</v>
      </c>
      <c r="I152" s="40" t="s">
        <v>95</v>
      </c>
      <c r="J152" s="8"/>
      <c r="K152" s="9">
        <v>-2000</v>
      </c>
      <c r="L152" s="10">
        <f>'27-07'!$K152+('27-07'!$J152/90)</f>
        <v>-2000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'27-07'!$K153+('27-07'!$J153/90)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/>
      <c r="K154" s="9"/>
      <c r="L154" s="10">
        <f>'27-07'!$K154+('27-07'!$J154/90)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'27-07'!$K155+('27-07'!$J155/90)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/>
      <c r="L156" s="10">
        <f>'27-07'!$K156+('27-07'!$J156/90)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56 H3:H18" xr:uid="{CF66FF5A-2E3E-48D0-AF82-4314E8A4E75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DDE5-DB19-45EA-9738-2C75D9BDB718}">
  <sheetPr codeName="Sheet103">
    <pageSetUpPr fitToPage="1"/>
  </sheetPr>
  <dimension ref="A1:Z128"/>
  <sheetViews>
    <sheetView rightToLeft="1" topLeftCell="A7" workbookViewId="0">
      <selection activeCell="J12" sqref="J1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</v>
      </c>
      <c r="K1" s="3">
        <f t="shared" si="0"/>
        <v>222</v>
      </c>
      <c r="L1" s="3">
        <f t="shared" si="0"/>
        <v>223.66666666666666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-200</v>
      </c>
      <c r="K3" s="9">
        <v>10</v>
      </c>
      <c r="L3" s="10">
        <f t="shared" ref="L3:L18" si="1">K3+(J3/90)</f>
        <v>7.7777777777777777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60</v>
      </c>
      <c r="L5" s="10">
        <f t="shared" si="1"/>
        <v>60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400</v>
      </c>
      <c r="K6" s="9"/>
      <c r="L6" s="10">
        <f t="shared" si="1"/>
        <v>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1610</v>
      </c>
      <c r="J7" s="8"/>
      <c r="K7" s="9">
        <v>120</v>
      </c>
      <c r="L7" s="10">
        <f t="shared" si="1"/>
        <v>120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-200</v>
      </c>
      <c r="K8" s="9">
        <v>5</v>
      </c>
      <c r="L8" s="10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-130</v>
      </c>
      <c r="K9" s="9">
        <v>5</v>
      </c>
      <c r="L9" s="10">
        <f t="shared" si="1"/>
        <v>3.5555555555555554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>
        <v>7</v>
      </c>
      <c r="L10" s="10">
        <f t="shared" si="1"/>
        <v>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100</v>
      </c>
      <c r="K11" s="9"/>
      <c r="L11" s="10">
        <f t="shared" si="1"/>
        <v>1.1111111111111112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180</v>
      </c>
      <c r="K12" s="9">
        <v>5</v>
      </c>
      <c r="L12" s="10">
        <f t="shared" si="1"/>
        <v>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2325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SUM('28-07'!$J$22:$J$128)</f>
        <v>1770</v>
      </c>
      <c r="K20" s="3">
        <f>SUM('28-07'!$K$22:$K$128)</f>
        <v>-517</v>
      </c>
      <c r="L20" s="3">
        <f>SUM('28-07'!$L$22:$L$128)</f>
        <v>-497.33333333333314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7</v>
      </c>
      <c r="C22" s="14">
        <f t="shared" ref="C22:C27" si="2">A22*B22</f>
        <v>7</v>
      </c>
      <c r="D22" s="15">
        <v>5</v>
      </c>
      <c r="E22" s="1">
        <v>2</v>
      </c>
      <c r="F22" s="16">
        <f t="shared" ref="F22:F26" si="3">D22*E22</f>
        <v>10</v>
      </c>
      <c r="G22" s="7"/>
      <c r="H22" s="7" t="s">
        <v>6</v>
      </c>
      <c r="I22" s="2"/>
      <c r="J22" s="8">
        <v>70</v>
      </c>
      <c r="K22" s="9"/>
      <c r="L22" s="10">
        <f>'28-07'!$K22+('28-07'!$J22/90)</f>
        <v>0.77777777777777779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4</v>
      </c>
      <c r="S22" s="16">
        <f t="shared" ref="S22:S26" si="5">Q22*R22</f>
        <v>20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44</v>
      </c>
      <c r="F23" s="16">
        <f t="shared" si="3"/>
        <v>440</v>
      </c>
      <c r="G23" s="7"/>
      <c r="H23" s="7" t="s">
        <v>6</v>
      </c>
      <c r="I23" s="2"/>
      <c r="J23" s="8"/>
      <c r="K23" s="9">
        <v>5</v>
      </c>
      <c r="L23" s="10">
        <f>'28-07'!$K23+('28-07'!$J23/90)</f>
        <v>5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19</v>
      </c>
      <c r="S23" s="16">
        <f t="shared" si="5"/>
        <v>190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31</v>
      </c>
      <c r="C24" s="14">
        <f t="shared" si="2"/>
        <v>310</v>
      </c>
      <c r="D24" s="15">
        <v>20</v>
      </c>
      <c r="E24" s="1">
        <v>24</v>
      </c>
      <c r="F24" s="16">
        <f t="shared" si="3"/>
        <v>480</v>
      </c>
      <c r="G24" s="7"/>
      <c r="H24" s="7" t="s">
        <v>28</v>
      </c>
      <c r="I24" s="40" t="s">
        <v>335</v>
      </c>
      <c r="J24" s="8">
        <v>-50</v>
      </c>
      <c r="K24" s="9"/>
      <c r="L24" s="10">
        <f>'28-07'!$K24+('28-07'!$J24/90)</f>
        <v>-0.55555555555555558</v>
      </c>
      <c r="M24" s="3"/>
      <c r="N24" s="13">
        <v>10</v>
      </c>
      <c r="O24" s="1">
        <v>24</v>
      </c>
      <c r="P24" s="14">
        <f t="shared" si="4"/>
        <v>240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12</v>
      </c>
      <c r="C25" s="14">
        <f t="shared" si="2"/>
        <v>240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100</v>
      </c>
      <c r="K25" s="9"/>
      <c r="L25" s="10">
        <f>'28-07'!$K25+('28-07'!$J25/90)</f>
        <v>1.1111111111111112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22</v>
      </c>
      <c r="F26" s="16">
        <f t="shared" si="3"/>
        <v>2200</v>
      </c>
      <c r="G26" s="7"/>
      <c r="H26" s="7" t="s">
        <v>6</v>
      </c>
      <c r="I26" s="2"/>
      <c r="J26" s="8">
        <v>-20</v>
      </c>
      <c r="K26" s="9">
        <v>23</v>
      </c>
      <c r="L26" s="10">
        <f>'28-07'!$K26+('28-07'!$J26/90)</f>
        <v>22.777777777777779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13</v>
      </c>
      <c r="S26" s="16">
        <f t="shared" si="5"/>
        <v>1300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3130</v>
      </c>
      <c r="G27" s="7"/>
      <c r="H27" s="7" t="s">
        <v>6</v>
      </c>
      <c r="I27" s="2"/>
      <c r="J27" s="8"/>
      <c r="K27" s="9">
        <v>5</v>
      </c>
      <c r="L27" s="10">
        <f>'28-07'!$K27+('28-07'!$J27/90)</f>
        <v>5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1530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767</v>
      </c>
      <c r="D28" s="1"/>
      <c r="E28" s="1"/>
      <c r="F28" s="1"/>
      <c r="G28" s="1"/>
      <c r="H28" s="7" t="s">
        <v>6</v>
      </c>
      <c r="I28" s="2"/>
      <c r="J28" s="8"/>
      <c r="K28" s="9">
        <v>3</v>
      </c>
      <c r="L28" s="10">
        <f>'28-07'!$K28+('28-07'!$J28/90)</f>
        <v>3</v>
      </c>
      <c r="M28" s="3"/>
      <c r="N28" s="12" t="s">
        <v>11</v>
      </c>
      <c r="O28" s="12"/>
      <c r="P28" s="6">
        <f>SUM(P22:P27)</f>
        <v>380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2215</v>
      </c>
      <c r="G29" s="1"/>
      <c r="H29" s="7" t="s">
        <v>6</v>
      </c>
      <c r="I29" s="2"/>
      <c r="J29" s="8"/>
      <c r="K29" s="9">
        <v>5</v>
      </c>
      <c r="L29" s="10">
        <f>'28-07'!$K29+('28-07'!$J29/90)</f>
        <v>5</v>
      </c>
      <c r="M29" s="3"/>
      <c r="N29" s="1"/>
      <c r="O29" s="1"/>
      <c r="P29" s="18"/>
      <c r="Q29" s="237" t="s">
        <v>21</v>
      </c>
      <c r="R29" s="238"/>
      <c r="S29" s="17">
        <f>SUM('28-07'!$J$22:$J$128)</f>
        <v>1770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337</v>
      </c>
      <c r="D30" s="1"/>
      <c r="E30" s="1"/>
      <c r="F30" s="8"/>
      <c r="G30" s="1"/>
      <c r="H30" s="7" t="s">
        <v>6</v>
      </c>
      <c r="I30" s="2"/>
      <c r="J30" s="8">
        <v>630</v>
      </c>
      <c r="K30" s="9"/>
      <c r="L30" s="10">
        <f>'28-07'!$K30+('28-07'!$J30/90)</f>
        <v>7</v>
      </c>
      <c r="M30" s="3"/>
      <c r="N30" s="237" t="s">
        <v>23</v>
      </c>
      <c r="O30" s="238"/>
      <c r="P30" s="6">
        <f>SUM('28-07'!$K$22:$K$128)</f>
        <v>-517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60</v>
      </c>
      <c r="K31" s="9"/>
      <c r="L31" s="10">
        <f>'28-07'!$K31+('28-07'!$J31/90)</f>
        <v>0.66666666666666663</v>
      </c>
      <c r="M31" s="3"/>
      <c r="N31" s="1"/>
      <c r="O31" s="1"/>
      <c r="P31" s="18"/>
      <c r="Q31" s="12" t="s">
        <v>25</v>
      </c>
      <c r="R31" s="12"/>
      <c r="S31" s="17">
        <f>S27-S29-F27</f>
        <v>-3370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150</v>
      </c>
      <c r="K32" s="9"/>
      <c r="L32" s="10">
        <f>'28-07'!$K32+('28-07'!$J32/90)</f>
        <v>1.6666666666666667</v>
      </c>
      <c r="M32" s="3"/>
      <c r="N32" s="12" t="s">
        <v>25</v>
      </c>
      <c r="O32" s="12"/>
      <c r="P32" s="6">
        <f>P28-P30-C28</f>
        <v>130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7</v>
      </c>
      <c r="L33" s="10">
        <f>'28-07'!$K33+('28-07'!$J33/90)</f>
        <v>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20</v>
      </c>
      <c r="L34" s="10">
        <f>'28-07'!$K34+('28-07'!$J34/90)</f>
        <v>20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95</v>
      </c>
      <c r="J35" s="8"/>
      <c r="K35" s="9">
        <v>27</v>
      </c>
      <c r="L35" s="10">
        <f>'28-07'!$K35+('28-07'!$J35/90)</f>
        <v>27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95</v>
      </c>
      <c r="J36" s="8"/>
      <c r="K36" s="9">
        <v>-27</v>
      </c>
      <c r="L36" s="10">
        <f>'28-07'!$K36+('28-07'!$J36/90)</f>
        <v>-27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20</v>
      </c>
      <c r="K37" s="9">
        <v>101</v>
      </c>
      <c r="L37" s="10">
        <f>'28-07'!$K37+('28-07'!$J37/90)</f>
        <v>101.22222222222223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20</v>
      </c>
      <c r="L38" s="10">
        <f>'28-07'!$K38+('28-07'!$J38/90)</f>
        <v>20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100</v>
      </c>
      <c r="K39" s="9"/>
      <c r="L39" s="10">
        <f>'28-07'!$K39+('28-07'!$J39/90)</f>
        <v>1.1111111111111112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250</v>
      </c>
      <c r="K40" s="9"/>
      <c r="L40" s="10">
        <f>'28-07'!$K40+('28-07'!$J40/90)</f>
        <v>2.7777777777777777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171</v>
      </c>
      <c r="J41" s="8"/>
      <c r="K41" s="9">
        <v>102</v>
      </c>
      <c r="L41" s="10">
        <f>'28-07'!$K41+('28-07'!$J41/90)</f>
        <v>102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150</v>
      </c>
      <c r="K42" s="9"/>
      <c r="L42" s="10">
        <f>'28-07'!$K42+('28-07'!$J42/90)</f>
        <v>1.6666666666666667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40" t="s">
        <v>373</v>
      </c>
      <c r="J43" s="8"/>
      <c r="K43" s="9">
        <v>200</v>
      </c>
      <c r="L43" s="10">
        <f>'28-07'!$K43+('28-07'!$J43/90)</f>
        <v>200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95</v>
      </c>
      <c r="J44" s="8"/>
      <c r="K44" s="9">
        <v>-200</v>
      </c>
      <c r="L44" s="10">
        <f>'28-07'!$K44+('28-07'!$J44/90)</f>
        <v>-200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180</v>
      </c>
      <c r="K45" s="9">
        <v>40</v>
      </c>
      <c r="L45" s="10">
        <f>'28-07'!$K45+('28-07'!$J45/90)</f>
        <v>42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28</v>
      </c>
      <c r="I46" s="40" t="s">
        <v>437</v>
      </c>
      <c r="J46" s="8">
        <v>-300</v>
      </c>
      <c r="K46" s="9"/>
      <c r="L46" s="10">
        <f>'28-07'!$K46+('28-07'!$J46/90)</f>
        <v>-3.3333333333333335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50</v>
      </c>
      <c r="L47" s="10">
        <f>'28-07'!$K47+('28-07'!$J47/90)</f>
        <v>50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155</v>
      </c>
      <c r="L48" s="10">
        <f>'28-07'!$K48+('28-07'!$J48/90)</f>
        <v>155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150</v>
      </c>
      <c r="K49" s="9"/>
      <c r="L49" s="10">
        <f>'28-07'!$K49+('28-07'!$J49/90)</f>
        <v>1.6666666666666667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180</v>
      </c>
      <c r="K50" s="9"/>
      <c r="L50" s="10">
        <f>'28-07'!$K50+('28-07'!$J50/90)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1715</v>
      </c>
      <c r="J51" s="8"/>
      <c r="K51" s="9">
        <v>3</v>
      </c>
      <c r="L51" s="10">
        <f>'28-07'!$K51+('28-07'!$J51/90)</f>
        <v>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146</v>
      </c>
      <c r="J52" s="8"/>
      <c r="K52" s="9">
        <v>25</v>
      </c>
      <c r="L52" s="10">
        <f>'28-07'!$K52+('28-07'!$J52/90)</f>
        <v>25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2335</v>
      </c>
      <c r="J53" s="8">
        <v>-270</v>
      </c>
      <c r="K53" s="9">
        <v>80</v>
      </c>
      <c r="L53" s="10">
        <f>'28-07'!$K53+('28-07'!$J53/90)</f>
        <v>77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112</v>
      </c>
      <c r="J54" s="8"/>
      <c r="K54" s="9">
        <v>-90</v>
      </c>
      <c r="L54" s="10">
        <f>'28-07'!$K54+('28-07'!$J54/90)</f>
        <v>-90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1796</v>
      </c>
      <c r="I55" s="40" t="s">
        <v>2336</v>
      </c>
      <c r="J55" s="8"/>
      <c r="K55" s="9">
        <v>6185</v>
      </c>
      <c r="L55" s="10">
        <f>'28-07'!$K55+('28-07'!$J55/90)</f>
        <v>6185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40" t="s">
        <v>95</v>
      </c>
      <c r="J56" s="8"/>
      <c r="K56" s="9">
        <v>-6185</v>
      </c>
      <c r="L56" s="10">
        <f>'28-07'!$K56+('28-07'!$J56/90)</f>
        <v>-6185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56</v>
      </c>
      <c r="J57" s="8">
        <v>-700</v>
      </c>
      <c r="K57" s="9">
        <v>10</v>
      </c>
      <c r="L57" s="10">
        <f>'28-07'!$K57+('28-07'!$J57/90)</f>
        <v>2.2222222222222223</v>
      </c>
      <c r="M57" s="3"/>
      <c r="N57" s="45" t="s">
        <v>118</v>
      </c>
      <c r="O57" s="9"/>
      <c r="P57" s="84">
        <v>1331</v>
      </c>
      <c r="Q57" s="9"/>
      <c r="R57" s="9"/>
      <c r="S57" s="85">
        <v>3830</v>
      </c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-50</v>
      </c>
      <c r="K58" s="9">
        <v>5</v>
      </c>
      <c r="L58" s="10">
        <f>'28-07'!$K58+('28-07'!$J58/90)</f>
        <v>4.4444444444444446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-225</v>
      </c>
      <c r="K59" s="9">
        <v>5</v>
      </c>
      <c r="L59" s="10">
        <f>'28-07'!$K59+('28-07'!$J59/90)</f>
        <v>2.5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1796</v>
      </c>
      <c r="I60" s="40" t="s">
        <v>1520</v>
      </c>
      <c r="J60" s="8"/>
      <c r="K60" s="9">
        <v>20</v>
      </c>
      <c r="L60" s="10">
        <f>'28-07'!$K60+('28-07'!$J60/90)</f>
        <v>20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100</v>
      </c>
      <c r="K61" s="9">
        <v>200</v>
      </c>
      <c r="L61" s="10">
        <f>'28-07'!$K61+('28-07'!$J61/90)</f>
        <v>201.11111111111111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-200</v>
      </c>
      <c r="K62" s="9">
        <v>5</v>
      </c>
      <c r="L62" s="10">
        <f>'28-07'!$K62+('28-07'!$J62/90)</f>
        <v>2.7777777777777777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/>
      <c r="K63" s="9">
        <v>10</v>
      </c>
      <c r="L63" s="10">
        <f>'28-07'!$K63+('28-07'!$J63/90)</f>
        <v>10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-50</v>
      </c>
      <c r="K64" s="9">
        <v>5</v>
      </c>
      <c r="L64" s="10">
        <f>'28-07'!$K64+('28-07'!$J64/90)</f>
        <v>4.4444444444444446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28</v>
      </c>
      <c r="I65" s="44" t="s">
        <v>648</v>
      </c>
      <c r="J65" s="35">
        <v>-2000</v>
      </c>
      <c r="K65" s="36"/>
      <c r="L65" s="37">
        <f>'28-07'!$K65+('28-07'!$J65/90)</f>
        <v>-22.222222222222221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2337</v>
      </c>
      <c r="J66" s="38"/>
      <c r="K66" s="39">
        <v>-60</v>
      </c>
      <c r="L66" s="37">
        <f>'28-07'!$K66+('28-07'!$J66/90)</f>
        <v>-60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2154</v>
      </c>
      <c r="J67" s="35"/>
      <c r="K67" s="36">
        <v>-526</v>
      </c>
      <c r="L67" s="37">
        <f>'28-07'!$K67+('28-07'!$J67/90)</f>
        <v>-526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310</v>
      </c>
      <c r="K68" s="39"/>
      <c r="L68" s="37">
        <f>'28-07'!$K68+('28-07'!$J68/90)</f>
        <v>3.4444444444444446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100</v>
      </c>
      <c r="K69" s="36">
        <v>10</v>
      </c>
      <c r="L69" s="37">
        <f>'28-07'!$K69+('28-07'!$J69/90)</f>
        <v>11.111111111111111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10</v>
      </c>
      <c r="L70" s="37">
        <f>'28-07'!$K70+('28-07'!$J70/90)</f>
        <v>10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630</v>
      </c>
      <c r="K71" s="9"/>
      <c r="L71" s="10">
        <f>'28-07'!$K71+('28-07'!$J71/90)</f>
        <v>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737</v>
      </c>
      <c r="J72" s="8">
        <v>-300</v>
      </c>
      <c r="K72" s="9">
        <v>40</v>
      </c>
      <c r="L72" s="10">
        <f>'28-07'!$K72+('28-07'!$J72/90)</f>
        <v>36.666666666666664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-50</v>
      </c>
      <c r="K73" s="9">
        <v>4</v>
      </c>
      <c r="L73" s="10">
        <f>'28-07'!$K73+('28-07'!$J73/90)</f>
        <v>3.4444444444444446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60</v>
      </c>
      <c r="K74" s="9"/>
      <c r="L74" s="10">
        <f>'28-07'!$K74+('28-07'!$J74/90)</f>
        <v>0.66666666666666663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-30</v>
      </c>
      <c r="K75" s="9">
        <v>5</v>
      </c>
      <c r="L75" s="10">
        <f>'28-07'!$K75+('28-07'!$J75/90)</f>
        <v>4.666666666666667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229</v>
      </c>
      <c r="J76" s="8">
        <v>-40</v>
      </c>
      <c r="K76" s="9"/>
      <c r="L76" s="10">
        <f>'28-07'!$K76+('28-07'!$J76/90)</f>
        <v>-0.44444444444444442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-100</v>
      </c>
      <c r="K77" s="9">
        <v>29</v>
      </c>
      <c r="L77" s="10">
        <f>'28-07'!$K77+('28-07'!$J77/90)</f>
        <v>27.888888888888889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150</v>
      </c>
      <c r="K78" s="9"/>
      <c r="L78" s="10">
        <f>'28-07'!$K78+('28-07'!$J78/90)</f>
        <v>1.6666666666666667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20</v>
      </c>
      <c r="L79" s="10">
        <f>'28-07'!$K79+('28-07'!$J79/90)</f>
        <v>20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-130</v>
      </c>
      <c r="K80" s="9">
        <v>80</v>
      </c>
      <c r="L80" s="10">
        <f>'28-07'!$K80+('28-07'!$J80/90)</f>
        <v>78.555555555555557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-360</v>
      </c>
      <c r="K81" s="9">
        <v>10</v>
      </c>
      <c r="L81" s="10">
        <f>'28-07'!$K81+('28-07'!$J81/90)</f>
        <v>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-220</v>
      </c>
      <c r="K82" s="9">
        <v>15</v>
      </c>
      <c r="L82" s="10">
        <f>'28-07'!$K82+('28-07'!$J82/90)</f>
        <v>12.555555555555555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150</v>
      </c>
      <c r="K83" s="9"/>
      <c r="L83" s="10">
        <f>'28-07'!$K83+('28-07'!$J83/90)</f>
        <v>1.6666666666666667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80</v>
      </c>
      <c r="K84" s="9"/>
      <c r="L84" s="10">
        <f>'28-07'!$K84+('28-07'!$J84/90)</f>
        <v>0.88888888888888884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-100</v>
      </c>
      <c r="K85" s="9">
        <v>10</v>
      </c>
      <c r="L85" s="10">
        <f>'28-07'!$K85+('28-07'!$J85/90)</f>
        <v>8.8888888888888893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439</v>
      </c>
      <c r="J86" s="8">
        <v>400</v>
      </c>
      <c r="K86" s="9">
        <v>10</v>
      </c>
      <c r="L86" s="10">
        <f>'28-07'!$K86+('28-07'!$J86/90)</f>
        <v>14.444444444444445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171</v>
      </c>
      <c r="J87" s="8"/>
      <c r="K87" s="9">
        <v>150</v>
      </c>
      <c r="L87" s="10">
        <f>'28-07'!$K87+('28-07'!$J87/90)</f>
        <v>150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230</v>
      </c>
      <c r="K88" s="9"/>
      <c r="L88" s="10">
        <f>'28-07'!$K88+('28-07'!$J88/90)</f>
        <v>2.5555555555555554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-270</v>
      </c>
      <c r="K89" s="9">
        <v>10</v>
      </c>
      <c r="L89" s="10">
        <f>'28-07'!$K89+('28-07'!$J89/90)</f>
        <v>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50</v>
      </c>
      <c r="K90" s="9"/>
      <c r="L90" s="10">
        <f>'28-07'!$K90+('28-07'!$J90/90)</f>
        <v>0.55555555555555558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25</v>
      </c>
      <c r="L91" s="10">
        <f>'28-07'!$K91+('28-07'!$J91/90)</f>
        <v>25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140</v>
      </c>
      <c r="L92" s="10">
        <f>'28-07'!$K92+('28-07'!$J92/90)</f>
        <v>140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100</v>
      </c>
      <c r="K93" s="9"/>
      <c r="L93" s="10">
        <f>'28-07'!$K93+('28-07'!$J93/90)</f>
        <v>1.1111111111111112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-100</v>
      </c>
      <c r="K94" s="9">
        <v>4</v>
      </c>
      <c r="L94" s="10">
        <f>'28-07'!$K94+('28-07'!$J94/90)</f>
        <v>2.8888888888888888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100</v>
      </c>
      <c r="K95" s="9"/>
      <c r="L95" s="10">
        <f>'28-07'!$K95+('28-07'!$J95/90)</f>
        <v>1.1111111111111112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-100</v>
      </c>
      <c r="K96" s="9">
        <v>5</v>
      </c>
      <c r="L96" s="10">
        <f>'28-07'!$K96+('28-07'!$J96/90)</f>
        <v>3.8888888888888888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-270</v>
      </c>
      <c r="K97" s="9">
        <v>25</v>
      </c>
      <c r="L97" s="10">
        <f>'28-07'!$K97+('28-07'!$J97/90)</f>
        <v>22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50</v>
      </c>
      <c r="K98" s="9"/>
      <c r="L98" s="10">
        <f>'28-07'!$K98+('28-07'!$J98/90)</f>
        <v>0.55555555555555558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-135</v>
      </c>
      <c r="K99" s="9">
        <v>10</v>
      </c>
      <c r="L99" s="10">
        <f>'28-07'!$K99+('28-07'!$J99/90)</f>
        <v>8.5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128</v>
      </c>
      <c r="J100" s="8"/>
      <c r="K100" s="9">
        <v>600</v>
      </c>
      <c r="L100" s="10">
        <f>'28-07'!$K100+('28-07'!$J100/90)</f>
        <v>600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90</v>
      </c>
      <c r="K101" s="9">
        <v>1</v>
      </c>
      <c r="L101" s="10">
        <f>'28-07'!$K101+('28-07'!$J101/90)</f>
        <v>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2251</v>
      </c>
      <c r="J102" s="8"/>
      <c r="K102" s="9">
        <v>200</v>
      </c>
      <c r="L102" s="10">
        <f>'28-07'!$K102+('28-07'!$J102/90)</f>
        <v>200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5</v>
      </c>
      <c r="L103" s="10">
        <f>'28-07'!$K103+('28-07'!$J103/90)</f>
        <v>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>
        <v>11</v>
      </c>
      <c r="L104" s="10">
        <f>'28-07'!$K104+('28-07'!$J104/90)</f>
        <v>12.111111111111111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15</v>
      </c>
      <c r="L105" s="10">
        <f>'28-07'!$K105+('28-07'!$J105/90)</f>
        <v>15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540</v>
      </c>
      <c r="K106" s="9"/>
      <c r="L106" s="10">
        <f>'28-07'!$K106+('28-07'!$J106/90)</f>
        <v>6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95</v>
      </c>
      <c r="J107" s="8"/>
      <c r="K107" s="9">
        <v>110</v>
      </c>
      <c r="L107" s="10">
        <f>'28-07'!$K107+('28-07'!$J107/90)</f>
        <v>110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 t="s">
        <v>95</v>
      </c>
      <c r="J108" s="8"/>
      <c r="K108" s="9">
        <v>-110</v>
      </c>
      <c r="L108" s="10">
        <f>'28-07'!$K108+('28-07'!$J108/90)</f>
        <v>-110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149</v>
      </c>
      <c r="J109" s="8"/>
      <c r="K109" s="9">
        <v>-1500</v>
      </c>
      <c r="L109" s="10">
        <f>'28-07'!$K109+('28-07'!$J109/90)</f>
        <v>-1500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300</v>
      </c>
      <c r="L110" s="10">
        <f>'28-07'!$K110+('28-07'!$J110/90)</f>
        <v>300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220</v>
      </c>
      <c r="K111" s="9"/>
      <c r="L111" s="10">
        <f>'28-07'!$K111+('28-07'!$J111/90)</f>
        <v>2.4444444444444446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25</v>
      </c>
      <c r="L112" s="10">
        <f>'28-07'!$K112+('28-07'!$J112/90)</f>
        <v>25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2339</v>
      </c>
      <c r="J113" s="8"/>
      <c r="K113" s="9">
        <v>-10</v>
      </c>
      <c r="L113" s="10">
        <f>'28-07'!$K113+('28-07'!$J113/90)</f>
        <v>-10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-1000</v>
      </c>
      <c r="L114" s="10">
        <f>'28-07'!$K114+('28-07'!$J114/90)</f>
        <v>-1000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'28-07'!$K115+('28-07'!$J115/90)</f>
        <v>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240</v>
      </c>
      <c r="K116" s="9"/>
      <c r="L116" s="10">
        <f>'28-07'!$K116+('28-07'!$J116/90)</f>
        <v>2.6666666666666665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-380</v>
      </c>
      <c r="K117" s="9">
        <v>15</v>
      </c>
      <c r="L117" s="10">
        <f>'28-07'!$K117+('28-07'!$J117/90)</f>
        <v>10.777777777777779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1850</v>
      </c>
      <c r="K118" s="9">
        <v>11</v>
      </c>
      <c r="L118" s="10">
        <f>'28-07'!$K118+('28-07'!$J118/90)</f>
        <v>31.555555555555557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-670</v>
      </c>
      <c r="K119" s="9"/>
      <c r="L119" s="10">
        <f>'28-07'!$K119+('28-07'!$J119/90)</f>
        <v>-7.4444444444444446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650</v>
      </c>
      <c r="K120" s="9"/>
      <c r="L120" s="10">
        <f>'28-07'!$K120+('28-07'!$J120/90)</f>
        <v>7.2222222222222223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350</v>
      </c>
      <c r="K121" s="9"/>
      <c r="L121" s="10">
        <f>'28-07'!$K121+('28-07'!$J121/90)</f>
        <v>3.8888888888888888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 t="s">
        <v>953</v>
      </c>
      <c r="J122" s="8"/>
      <c r="K122" s="9">
        <v>-30</v>
      </c>
      <c r="L122" s="10">
        <f>'28-07'!$K122+('28-07'!$J122/90)</f>
        <v>-30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57</v>
      </c>
      <c r="J123" s="8">
        <v>2000</v>
      </c>
      <c r="K123" s="9"/>
      <c r="L123" s="10">
        <f>'28-07'!$K123+('28-07'!$J123/90)</f>
        <v>22.222222222222221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28</v>
      </c>
      <c r="I124" s="2" t="s">
        <v>43</v>
      </c>
      <c r="J124" s="8">
        <v>-2000</v>
      </c>
      <c r="K124" s="9"/>
      <c r="L124" s="10">
        <f>'28-07'!$K124+('28-07'!$J124/90)</f>
        <v>-22.222222222222221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'28-07'!$K125+('28-07'!$J125/90)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'28-07'!$K126+('28-07'!$J126/90)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'28-07'!$K127+('28-07'!$J127/90)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'28-07'!$K128+('28-07'!$J128/90)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8" xr:uid="{E4C097BB-326A-4AC9-805B-DFF456EF3A1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076C-93FE-4A02-B0E1-5848E6810A9F}">
  <sheetPr codeName="Sheet104">
    <pageSetUpPr fitToPage="1"/>
  </sheetPr>
  <dimension ref="A1:Z147"/>
  <sheetViews>
    <sheetView rightToLeft="1" topLeftCell="A125" workbookViewId="0">
      <selection activeCell="K150" sqref="K15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-320</v>
      </c>
      <c r="K1" s="3">
        <f t="shared" si="0"/>
        <v>114</v>
      </c>
      <c r="L1" s="3">
        <f t="shared" si="0"/>
        <v>110.44444444444444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2341</v>
      </c>
      <c r="J3" s="8">
        <v>-630</v>
      </c>
      <c r="K3" s="9">
        <v>10</v>
      </c>
      <c r="L3" s="10">
        <f t="shared" ref="L3:L18" si="1">K3+(J3/90)</f>
        <v>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90</v>
      </c>
      <c r="K4" s="9">
        <v>10</v>
      </c>
      <c r="L4" s="10">
        <f t="shared" si="1"/>
        <v>11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456</v>
      </c>
      <c r="J5" s="8">
        <v>-100</v>
      </c>
      <c r="K5" s="9"/>
      <c r="L5" s="10">
        <f t="shared" si="1"/>
        <v>-1.1111111111111112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850</v>
      </c>
      <c r="K6" s="9"/>
      <c r="L6" s="10">
        <f t="shared" si="1"/>
        <v>9.4444444444444446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2342</v>
      </c>
      <c r="J7" s="8">
        <v>270</v>
      </c>
      <c r="K7" s="9"/>
      <c r="L7" s="10">
        <f t="shared" si="1"/>
        <v>3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1763</v>
      </c>
      <c r="J8" s="8">
        <v>-510</v>
      </c>
      <c r="K8" s="9">
        <v>19</v>
      </c>
      <c r="L8" s="10">
        <f t="shared" si="1"/>
        <v>13.333333333333332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160</v>
      </c>
      <c r="K9" s="9"/>
      <c r="L9" s="10">
        <f t="shared" si="1"/>
        <v>1.7777777777777777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2343</v>
      </c>
      <c r="J10" s="8"/>
      <c r="K10" s="9">
        <v>10</v>
      </c>
      <c r="L10" s="10">
        <f t="shared" si="1"/>
        <v>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250</v>
      </c>
      <c r="K11" s="9"/>
      <c r="L11" s="10">
        <f t="shared" si="1"/>
        <v>2.7777777777777777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-560</v>
      </c>
      <c r="K12" s="9">
        <v>20</v>
      </c>
      <c r="L12" s="10">
        <f t="shared" si="1"/>
        <v>13.777777777777779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2344</v>
      </c>
      <c r="J13" s="8">
        <v>180</v>
      </c>
      <c r="K13" s="9">
        <v>35</v>
      </c>
      <c r="L13" s="10">
        <f t="shared" si="1"/>
        <v>37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2227</v>
      </c>
      <c r="J14" s="8"/>
      <c r="K14" s="9">
        <v>10</v>
      </c>
      <c r="L14" s="10">
        <f t="shared" si="1"/>
        <v>10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229</v>
      </c>
      <c r="J15" s="8"/>
      <c r="K15" s="9">
        <v>-15</v>
      </c>
      <c r="L15" s="10">
        <f t="shared" si="1"/>
        <v>-15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8">
        <v>-320</v>
      </c>
      <c r="K16" s="9">
        <v>15</v>
      </c>
      <c r="L16" s="10">
        <f t="shared" si="1"/>
        <v>11.444444444444445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2334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SUM('29-07'!$J$22:$J$147)</f>
        <v>-3175</v>
      </c>
      <c r="K20" s="3">
        <f>SUM('29-07'!$K$22:$K$147)</f>
        <v>268</v>
      </c>
      <c r="L20" s="3">
        <f>SUM('29-07'!$L$22:$L$147)</f>
        <v>232.72222222222263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4</v>
      </c>
      <c r="C22" s="14">
        <f t="shared" ref="C22:C27" si="2">A22*B22</f>
        <v>4</v>
      </c>
      <c r="D22" s="15">
        <v>5</v>
      </c>
      <c r="E22" s="1">
        <v>4</v>
      </c>
      <c r="F22" s="16">
        <f t="shared" ref="F22:F26" si="3">D22*E22</f>
        <v>20</v>
      </c>
      <c r="G22" s="7"/>
      <c r="H22" s="7" t="s">
        <v>40</v>
      </c>
      <c r="I22" s="2" t="s">
        <v>57</v>
      </c>
      <c r="J22" s="8">
        <v>300</v>
      </c>
      <c r="K22" s="9"/>
      <c r="L22" s="10">
        <f>'29-07'!$K22+('29-07'!$J22/90)</f>
        <v>3.3333333333333335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41</v>
      </c>
      <c r="S22" s="16">
        <f t="shared" ref="S22:S26" si="5">Q22*R22</f>
        <v>205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4</v>
      </c>
      <c r="F23" s="16">
        <f t="shared" si="3"/>
        <v>40</v>
      </c>
      <c r="G23" s="7"/>
      <c r="H23" s="7" t="s">
        <v>28</v>
      </c>
      <c r="I23" s="2" t="s">
        <v>35</v>
      </c>
      <c r="J23" s="8">
        <v>-300</v>
      </c>
      <c r="K23" s="9"/>
      <c r="L23" s="10">
        <f>'29-07'!$K23+('29-07'!$J23/90)</f>
        <v>-3.3333333333333335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29</v>
      </c>
      <c r="S23" s="16">
        <f t="shared" si="5"/>
        <v>290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18</v>
      </c>
      <c r="C24" s="14">
        <f t="shared" si="2"/>
        <v>180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40" t="s">
        <v>1719</v>
      </c>
      <c r="J24" s="8">
        <v>-900</v>
      </c>
      <c r="K24" s="9">
        <v>10</v>
      </c>
      <c r="L24" s="10">
        <f>'29-07'!$K24+('29-07'!$J24/90)</f>
        <v>0</v>
      </c>
      <c r="M24" s="3"/>
      <c r="N24" s="13">
        <v>10</v>
      </c>
      <c r="O24" s="1">
        <v>22</v>
      </c>
      <c r="P24" s="14">
        <f t="shared" si="4"/>
        <v>220</v>
      </c>
      <c r="Q24" s="15">
        <v>20</v>
      </c>
      <c r="R24" s="1">
        <v>30</v>
      </c>
      <c r="S24" s="16">
        <f t="shared" si="5"/>
        <v>600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40" t="s">
        <v>953</v>
      </c>
      <c r="J25" s="8">
        <v>-1800</v>
      </c>
      <c r="K25" s="9">
        <v>20</v>
      </c>
      <c r="L25" s="10">
        <f>'29-07'!$K25+('29-07'!$J25/90)</f>
        <v>0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45</v>
      </c>
      <c r="F26" s="16">
        <f t="shared" si="3"/>
        <v>4500</v>
      </c>
      <c r="G26" s="7"/>
      <c r="H26" s="7" t="s">
        <v>6</v>
      </c>
      <c r="I26" s="2"/>
      <c r="J26" s="8">
        <v>-600</v>
      </c>
      <c r="K26" s="9">
        <v>20</v>
      </c>
      <c r="L26" s="10">
        <f>'29-07'!$K26+('29-07'!$J26/90)</f>
        <v>13.333333333333332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39</v>
      </c>
      <c r="S26" s="16">
        <f t="shared" si="5"/>
        <v>3900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4580</v>
      </c>
      <c r="G27" s="7"/>
      <c r="H27" s="7" t="s">
        <v>28</v>
      </c>
      <c r="I27" s="40" t="s">
        <v>29</v>
      </c>
      <c r="J27" s="8">
        <v>-300</v>
      </c>
      <c r="K27" s="9"/>
      <c r="L27" s="10">
        <f>'29-07'!$K27+('29-07'!$J27/90)</f>
        <v>-3.3333333333333335</v>
      </c>
      <c r="M27" s="3"/>
      <c r="N27" s="13">
        <v>100</v>
      </c>
      <c r="O27" s="1">
        <v>6</v>
      </c>
      <c r="P27" s="14">
        <f t="shared" si="4"/>
        <v>600</v>
      </c>
      <c r="Q27" s="12" t="s">
        <v>11</v>
      </c>
      <c r="R27" s="12"/>
      <c r="S27" s="17">
        <f>SUM(S22:S26)</f>
        <v>5145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364</v>
      </c>
      <c r="D28" s="1"/>
      <c r="E28" s="1"/>
      <c r="F28" s="1"/>
      <c r="G28" s="1"/>
      <c r="H28" s="7" t="s">
        <v>6</v>
      </c>
      <c r="I28" s="2"/>
      <c r="J28" s="8">
        <v>90</v>
      </c>
      <c r="K28" s="9">
        <v>5</v>
      </c>
      <c r="L28" s="10">
        <f>'29-07'!$K28+('29-07'!$J28/90)</f>
        <v>6</v>
      </c>
      <c r="M28" s="3"/>
      <c r="N28" s="12" t="s">
        <v>11</v>
      </c>
      <c r="O28" s="12"/>
      <c r="P28" s="6">
        <f>SUM(P22:P27)</f>
        <v>983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1450</v>
      </c>
      <c r="G29" s="1"/>
      <c r="H29" s="7" t="s">
        <v>6</v>
      </c>
      <c r="I29" s="2"/>
      <c r="J29" s="8">
        <v>200</v>
      </c>
      <c r="K29" s="9">
        <v>25</v>
      </c>
      <c r="L29" s="10">
        <f>'29-07'!$K29+('29-07'!$J29/90)</f>
        <v>27.222222222222221</v>
      </c>
      <c r="M29" s="3"/>
      <c r="N29" s="1"/>
      <c r="O29" s="1"/>
      <c r="P29" s="18"/>
      <c r="Q29" s="237" t="s">
        <v>21</v>
      </c>
      <c r="R29" s="238"/>
      <c r="S29" s="17">
        <f>SUM('29-07'!$J$22:$J$147)</f>
        <v>-3175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-403</v>
      </c>
      <c r="D30" s="1"/>
      <c r="E30" s="1"/>
      <c r="F30" s="8"/>
      <c r="G30" s="1"/>
      <c r="H30" s="7" t="s">
        <v>6</v>
      </c>
      <c r="I30" s="40" t="s">
        <v>1719</v>
      </c>
      <c r="J30" s="8"/>
      <c r="K30" s="9">
        <v>20</v>
      </c>
      <c r="L30" s="10">
        <f>'29-07'!$K30+('29-07'!$J30/90)</f>
        <v>20</v>
      </c>
      <c r="M30" s="3"/>
      <c r="N30" s="237" t="s">
        <v>23</v>
      </c>
      <c r="O30" s="238"/>
      <c r="P30" s="6">
        <f>SUM('29-07'!$K$22:$K$147)</f>
        <v>268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/>
      <c r="L31" s="10">
        <f>'29-07'!$K31+('29-07'!$J31/90)</f>
        <v>1.1111111111111112</v>
      </c>
      <c r="M31" s="3"/>
      <c r="N31" s="1"/>
      <c r="O31" s="1"/>
      <c r="P31" s="18"/>
      <c r="Q31" s="12" t="s">
        <v>25</v>
      </c>
      <c r="R31" s="12"/>
      <c r="S31" s="17">
        <f>S27-S29-F27</f>
        <v>3740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500</v>
      </c>
      <c r="K32" s="9"/>
      <c r="L32" s="10">
        <f>'29-07'!$K32+('29-07'!$J32/90)</f>
        <v>5.5555555555555554</v>
      </c>
      <c r="M32" s="3"/>
      <c r="N32" s="12" t="s">
        <v>25</v>
      </c>
      <c r="O32" s="12"/>
      <c r="P32" s="6">
        <f>P28-P30-C28</f>
        <v>351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4</v>
      </c>
      <c r="L33" s="10">
        <f>'29-07'!$K33+('29-07'!$J33/90)</f>
        <v>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95</v>
      </c>
      <c r="J34" s="8"/>
      <c r="K34" s="9">
        <v>205</v>
      </c>
      <c r="L34" s="10">
        <f>'29-07'!$K34+('29-07'!$J34/90)</f>
        <v>205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-205</v>
      </c>
      <c r="L35" s="10">
        <f>'29-07'!$K35+('29-07'!$J35/90)</f>
        <v>-205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150</v>
      </c>
      <c r="K36" s="9"/>
      <c r="L36" s="10">
        <f>'29-07'!$K36+('29-07'!$J36/90)</f>
        <v>1.6666666666666667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100</v>
      </c>
      <c r="K37" s="9">
        <v>9</v>
      </c>
      <c r="L37" s="10">
        <f>'29-07'!$K37+('29-07'!$J37/90)</f>
        <v>10.111111111111111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10</v>
      </c>
      <c r="L38" s="10">
        <f>'29-07'!$K38+('29-07'!$J38/90)</f>
        <v>10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95</v>
      </c>
      <c r="J39" s="8"/>
      <c r="K39" s="9">
        <v>80</v>
      </c>
      <c r="L39" s="10">
        <f>'29-07'!$K39+('29-07'!$J39/90)</f>
        <v>80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40" t="s">
        <v>95</v>
      </c>
      <c r="J40" s="8"/>
      <c r="K40" s="9">
        <v>-80</v>
      </c>
      <c r="L40" s="10">
        <f>'29-07'!$K40+('29-07'!$J40/90)</f>
        <v>-80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40" t="s">
        <v>95</v>
      </c>
      <c r="J41" s="8"/>
      <c r="K41" s="9">
        <v>250</v>
      </c>
      <c r="L41" s="10">
        <f>'29-07'!$K41+('29-07'!$J41/90)</f>
        <v>250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28</v>
      </c>
      <c r="I42" s="40" t="s">
        <v>2345</v>
      </c>
      <c r="J42" s="8"/>
      <c r="K42" s="9">
        <v>-250</v>
      </c>
      <c r="L42" s="10">
        <f>'29-07'!$K42+('29-07'!$J42/90)</f>
        <v>-250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40" t="s">
        <v>95</v>
      </c>
      <c r="J43" s="8"/>
      <c r="K43" s="9">
        <v>100</v>
      </c>
      <c r="L43" s="10">
        <f>'29-07'!$K43+('29-07'!$J43/90)</f>
        <v>100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95</v>
      </c>
      <c r="J44" s="8"/>
      <c r="K44" s="9">
        <v>-100</v>
      </c>
      <c r="L44" s="10">
        <f>'29-07'!$K44+('29-07'!$J44/90)</f>
        <v>-100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15</v>
      </c>
      <c r="L45" s="10">
        <f>'29-07'!$K45+('29-07'!$J45/90)</f>
        <v>15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8</v>
      </c>
      <c r="L46" s="10">
        <f>'29-07'!$K46+('29-07'!$J46/90)</f>
        <v>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80</v>
      </c>
      <c r="K47" s="9"/>
      <c r="L47" s="10">
        <f>'29-07'!$K47+('29-07'!$J47/90)</f>
        <v>0.88888888888888884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-140</v>
      </c>
      <c r="K48" s="9">
        <v>5</v>
      </c>
      <c r="L48" s="10">
        <f>'29-07'!$K48+('29-07'!$J48/90)</f>
        <v>3.4444444444444446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-300</v>
      </c>
      <c r="K49" s="9">
        <v>30</v>
      </c>
      <c r="L49" s="10">
        <f>'29-07'!$K49+('29-07'!$J49/90)</f>
        <v>26.666666666666668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50</v>
      </c>
      <c r="K50" s="9"/>
      <c r="L50" s="10">
        <f>'29-07'!$K50+('29-07'!$J50/90)</f>
        <v>0.55555555555555558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50</v>
      </c>
      <c r="K51" s="9"/>
      <c r="L51" s="10">
        <f>'29-07'!$K51+('29-07'!$J51/90)</f>
        <v>0.55555555555555558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250</v>
      </c>
      <c r="K52" s="9">
        <v>5</v>
      </c>
      <c r="L52" s="10">
        <f>'29-07'!$K52+('29-07'!$J52/90)</f>
        <v>7.7777777777777777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8</v>
      </c>
      <c r="L53" s="10">
        <f>'29-07'!$K53+('29-07'!$J53/90)</f>
        <v>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28</v>
      </c>
      <c r="I54" s="40" t="s">
        <v>335</v>
      </c>
      <c r="J54" s="8">
        <v>-50</v>
      </c>
      <c r="K54" s="9"/>
      <c r="L54" s="10">
        <f>'29-07'!$K54+('29-07'!$J54/90)</f>
        <v>-0.55555555555555558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1020</v>
      </c>
      <c r="K55" s="9">
        <v>1</v>
      </c>
      <c r="L55" s="10">
        <f>'29-07'!$K55+('29-07'!$J55/90)</f>
        <v>12.333333333333334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-100</v>
      </c>
      <c r="K56" s="9">
        <v>5</v>
      </c>
      <c r="L56" s="10">
        <f>'29-07'!$K56+('29-07'!$J56/90)</f>
        <v>3.8888888888888888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389</v>
      </c>
      <c r="J57" s="8"/>
      <c r="K57" s="9">
        <v>140</v>
      </c>
      <c r="L57" s="10">
        <f>'29-07'!$K57+('29-07'!$J57/90)</f>
        <v>140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150</v>
      </c>
      <c r="K58" s="9"/>
      <c r="L58" s="10">
        <f>'29-07'!$K58+('29-07'!$J58/90)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120</v>
      </c>
      <c r="K59" s="9"/>
      <c r="L59" s="10">
        <f>'29-07'!$K59+('29-07'!$J59/90)</f>
        <v>1.3333333333333333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11</v>
      </c>
      <c r="L60" s="10">
        <f>'29-07'!$K60+('29-07'!$J60/90)</f>
        <v>11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70</v>
      </c>
      <c r="K61" s="9"/>
      <c r="L61" s="10">
        <f>'29-07'!$K61+('29-07'!$J61/90)</f>
        <v>0.77777777777777779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75</v>
      </c>
      <c r="L62" s="10">
        <f>'29-07'!$K62+('29-07'!$J62/90)</f>
        <v>75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2346</v>
      </c>
      <c r="J63" s="8"/>
      <c r="K63" s="9">
        <v>-278</v>
      </c>
      <c r="L63" s="10">
        <f>'29-07'!$K63+('29-07'!$J63/90)</f>
        <v>-278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180</v>
      </c>
      <c r="K64" s="9"/>
      <c r="L64" s="10">
        <f>'29-07'!$K64+('29-07'!$J64/90)</f>
        <v>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2347</v>
      </c>
      <c r="J65" s="35">
        <v>-300</v>
      </c>
      <c r="K65" s="36"/>
      <c r="L65" s="37">
        <f>'29-07'!$K65+('29-07'!$J65/90)</f>
        <v>-3.3333333333333335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-360</v>
      </c>
      <c r="K66" s="39">
        <v>10</v>
      </c>
      <c r="L66" s="37">
        <f>'29-07'!$K66+('29-07'!$J66/90)</f>
        <v>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>
        <v>120</v>
      </c>
      <c r="L67" s="37">
        <f>'29-07'!$K67+('29-07'!$J67/90)</f>
        <v>120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50</v>
      </c>
      <c r="L68" s="37">
        <f>'29-07'!$K68+('29-07'!$J68/90)</f>
        <v>50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43" t="s">
        <v>40</v>
      </c>
      <c r="I69" s="44" t="s">
        <v>95</v>
      </c>
      <c r="J69" s="35"/>
      <c r="K69" s="36">
        <v>-50</v>
      </c>
      <c r="L69" s="37">
        <f>'29-07'!$K69+('29-07'!$J69/90)</f>
        <v>-50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350</v>
      </c>
      <c r="K70" s="36"/>
      <c r="L70" s="37">
        <f>'29-07'!$K70+('29-07'!$J70/90)</f>
        <v>3.8888888888888888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-30</v>
      </c>
      <c r="K71" s="9">
        <v>20</v>
      </c>
      <c r="L71" s="10">
        <f>'29-07'!$K71+('29-07'!$J71/90)</f>
        <v>19.666666666666668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-110</v>
      </c>
      <c r="K72" s="9">
        <v>5</v>
      </c>
      <c r="L72" s="10">
        <f>'29-07'!$K72+('29-07'!$J72/90)</f>
        <v>3.7777777777777777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95</v>
      </c>
      <c r="J73" s="8"/>
      <c r="K73" s="9">
        <v>120</v>
      </c>
      <c r="L73" s="10">
        <f>'29-07'!$K73+('29-07'!$J73/90)</f>
        <v>120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43" t="s">
        <v>40</v>
      </c>
      <c r="I74" s="40" t="s">
        <v>95</v>
      </c>
      <c r="J74" s="8"/>
      <c r="K74" s="9">
        <v>-120</v>
      </c>
      <c r="L74" s="10">
        <f>'29-07'!$K74+('29-07'!$J74/90)</f>
        <v>-120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350</v>
      </c>
      <c r="K75" s="9"/>
      <c r="L75" s="10">
        <f>'29-07'!$K75+('29-07'!$J75/90)</f>
        <v>3.8888888888888888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2348</v>
      </c>
      <c r="J76" s="8"/>
      <c r="K76" s="9">
        <v>100</v>
      </c>
      <c r="L76" s="10">
        <f>'29-07'!$K76+('29-07'!$J76/90)</f>
        <v>100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350</v>
      </c>
      <c r="K77" s="9"/>
      <c r="L77" s="10">
        <f>'29-07'!$K77+('29-07'!$J77/90)</f>
        <v>3.8888888888888888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43</v>
      </c>
      <c r="J78" s="8"/>
      <c r="K78" s="9">
        <v>-20</v>
      </c>
      <c r="L78" s="10">
        <f>'29-07'!$K78+('29-07'!$J78/90)</f>
        <v>-20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-250</v>
      </c>
      <c r="K79" s="9">
        <v>5</v>
      </c>
      <c r="L79" s="10">
        <f>'29-07'!$K79+('29-07'!$J79/90)</f>
        <v>2.2222222222222223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130</v>
      </c>
      <c r="K80" s="9"/>
      <c r="L80" s="10">
        <f>'29-07'!$K80+('29-07'!$J80/90)</f>
        <v>1.4444444444444444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220</v>
      </c>
      <c r="K81" s="9"/>
      <c r="L81" s="10">
        <f>'29-07'!$K81+('29-07'!$J81/90)</f>
        <v>2.4444444444444446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200</v>
      </c>
      <c r="K82" s="9"/>
      <c r="L82" s="10">
        <f>'29-07'!$K82+('29-07'!$J82/90)</f>
        <v>2.2222222222222223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43" t="s">
        <v>40</v>
      </c>
      <c r="I83" s="40" t="s">
        <v>2349</v>
      </c>
      <c r="J83" s="8"/>
      <c r="K83" s="9">
        <v>-100</v>
      </c>
      <c r="L83" s="10">
        <f>'29-07'!$K83+('29-07'!$J83/90)</f>
        <v>-100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2020</v>
      </c>
      <c r="J84" s="8">
        <v>900</v>
      </c>
      <c r="K84" s="9">
        <v>120</v>
      </c>
      <c r="L84" s="10">
        <f>'29-07'!$K84+('29-07'!$J84/90)</f>
        <v>130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20</v>
      </c>
      <c r="L85" s="10">
        <f>'29-07'!$K85+('29-07'!$J85/90)</f>
        <v>20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56</v>
      </c>
      <c r="J86" s="8">
        <v>195</v>
      </c>
      <c r="K86" s="9">
        <v>191</v>
      </c>
      <c r="L86" s="10">
        <f>'29-07'!$K86+('29-07'!$J86/90)</f>
        <v>193.16666666666666</v>
      </c>
      <c r="M86" s="3"/>
      <c r="N86" s="45" t="s">
        <v>118</v>
      </c>
      <c r="O86" s="9"/>
      <c r="P86" s="84">
        <v>983</v>
      </c>
      <c r="Q86" s="9"/>
      <c r="R86" s="9"/>
      <c r="S86" s="85">
        <v>5145</v>
      </c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900</v>
      </c>
      <c r="K87" s="9"/>
      <c r="L87" s="10">
        <f>'29-07'!$K87+('29-07'!$J87/90)</f>
        <v>10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-50</v>
      </c>
      <c r="K88" s="9">
        <v>10</v>
      </c>
      <c r="L88" s="10">
        <f>'29-07'!$K88+('29-07'!$J88/90)</f>
        <v>9.4444444444444446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500</v>
      </c>
      <c r="K89" s="9"/>
      <c r="L89" s="10">
        <f>'29-07'!$K89+('29-07'!$J89/90)</f>
        <v>5.5555555555555554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440</v>
      </c>
      <c r="J90" s="8"/>
      <c r="K90" s="9">
        <v>110</v>
      </c>
      <c r="L90" s="10">
        <f>'29-07'!$K90+('29-07'!$J90/90)</f>
        <v>110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100</v>
      </c>
      <c r="K91" s="9"/>
      <c r="L91" s="10">
        <f>'29-07'!$K91+('29-07'!$J91/90)</f>
        <v>1.1111111111111112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5</v>
      </c>
      <c r="L92" s="10">
        <f>'29-07'!$K92+('29-07'!$J92/90)</f>
        <v>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50</v>
      </c>
      <c r="K93" s="9"/>
      <c r="L93" s="10">
        <f>'29-07'!$K93+('29-07'!$J93/90)</f>
        <v>0.55555555555555558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10</v>
      </c>
      <c r="L94" s="10">
        <f>'29-07'!$K94+('29-07'!$J94/90)</f>
        <v>10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43" t="s">
        <v>40</v>
      </c>
      <c r="I95" s="40" t="s">
        <v>2350</v>
      </c>
      <c r="J95" s="8"/>
      <c r="K95" s="9">
        <v>-140</v>
      </c>
      <c r="L95" s="10">
        <f>'29-07'!$K95+('29-07'!$J95/90)</f>
        <v>-140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-225</v>
      </c>
      <c r="K96" s="9">
        <v>5</v>
      </c>
      <c r="L96" s="10">
        <f>'29-07'!$K96+('29-07'!$J96/90)</f>
        <v>2.5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120</v>
      </c>
      <c r="K97" s="9"/>
      <c r="L97" s="10">
        <f>'29-07'!$K97+('29-07'!$J97/90)</f>
        <v>1.3333333333333333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-50</v>
      </c>
      <c r="K98" s="9">
        <v>10</v>
      </c>
      <c r="L98" s="10">
        <f>'29-07'!$K98+('29-07'!$J98/90)</f>
        <v>9.4444444444444446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360</v>
      </c>
      <c r="K99" s="9"/>
      <c r="L99" s="10">
        <f>'29-07'!$K99+('29-07'!$J99/90)</f>
        <v>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83</v>
      </c>
      <c r="L100" s="10">
        <f>'29-07'!$K100+('29-07'!$J100/90)</f>
        <v>83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-350</v>
      </c>
      <c r="K101" s="9">
        <v>30</v>
      </c>
      <c r="L101" s="10">
        <f>'29-07'!$K101+('29-07'!$J101/90)</f>
        <v>26.111111111111111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14</v>
      </c>
      <c r="L102" s="10">
        <f>'29-07'!$K102+('29-07'!$J102/90)</f>
        <v>14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2351</v>
      </c>
      <c r="J103" s="8">
        <v>-180</v>
      </c>
      <c r="K103" s="9"/>
      <c r="L103" s="10">
        <f>'29-07'!$K103+('29-07'!$J103/90)</f>
        <v>-2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-250</v>
      </c>
      <c r="K104" s="9">
        <v>5</v>
      </c>
      <c r="L104" s="10">
        <f>'29-07'!$K104+('29-07'!$J104/90)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2352</v>
      </c>
      <c r="J105" s="8"/>
      <c r="K105" s="9">
        <v>-5</v>
      </c>
      <c r="L105" s="10">
        <f>'29-07'!$K105+('29-07'!$J105/90)</f>
        <v>-5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95</v>
      </c>
      <c r="J106" s="8"/>
      <c r="K106" s="9">
        <v>10</v>
      </c>
      <c r="L106" s="10">
        <f>'29-07'!$K106+('29-07'!$J106/90)</f>
        <v>10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40" t="s">
        <v>95</v>
      </c>
      <c r="J107" s="8"/>
      <c r="K107" s="9">
        <v>-10</v>
      </c>
      <c r="L107" s="10">
        <f>'29-07'!$K107+('29-07'!$J107/90)</f>
        <v>-10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-650</v>
      </c>
      <c r="K108" s="9">
        <v>10</v>
      </c>
      <c r="L108" s="10">
        <f>'29-07'!$K108+('29-07'!$J108/90)</f>
        <v>2.7777777777777777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52" t="s">
        <v>314</v>
      </c>
      <c r="J109" s="8">
        <v>-270</v>
      </c>
      <c r="K109" s="9">
        <v>10</v>
      </c>
      <c r="L109" s="10">
        <f>'29-07'!$K109+('29-07'!$J109/90)</f>
        <v>7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180</v>
      </c>
      <c r="K110" s="9">
        <v>5</v>
      </c>
      <c r="L110" s="10">
        <f>'29-07'!$K110+('29-07'!$J110/90)</f>
        <v>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540</v>
      </c>
      <c r="K111" s="9"/>
      <c r="L111" s="10">
        <f>'29-07'!$K111+('29-07'!$J111/90)</f>
        <v>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80</v>
      </c>
      <c r="K112" s="9"/>
      <c r="L112" s="10">
        <f>'29-07'!$K112+('29-07'!$J112/90)</f>
        <v>0.88888888888888884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95</v>
      </c>
      <c r="J113" s="8"/>
      <c r="K113" s="9">
        <v>35</v>
      </c>
      <c r="L113" s="10">
        <f>'29-07'!$K113+('29-07'!$J113/90)</f>
        <v>35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40" t="s">
        <v>95</v>
      </c>
      <c r="J114" s="8"/>
      <c r="K114" s="9">
        <v>-35</v>
      </c>
      <c r="L114" s="10">
        <f>'29-07'!$K114+('29-07'!$J114/90)</f>
        <v>-35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50</v>
      </c>
      <c r="L115" s="10">
        <f>'29-07'!$K115+('29-07'!$J115/90)</f>
        <v>50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400</v>
      </c>
      <c r="K116" s="9"/>
      <c r="L116" s="10">
        <f>'29-07'!$K116+('29-07'!$J116/90)</f>
        <v>4.4444444444444446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-350</v>
      </c>
      <c r="K117" s="9">
        <v>5</v>
      </c>
      <c r="L117" s="10">
        <f>'29-07'!$K117+('29-07'!$J117/90)</f>
        <v>1.1111111111111112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6</v>
      </c>
      <c r="L118" s="10">
        <f>'29-07'!$K118+('29-07'!$J118/90)</f>
        <v>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586</v>
      </c>
      <c r="J119" s="8"/>
      <c r="K119" s="9">
        <v>440</v>
      </c>
      <c r="L119" s="10">
        <f>'29-07'!$K119+('29-07'!$J119/90)</f>
        <v>440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-180</v>
      </c>
      <c r="K120" s="9">
        <v>20</v>
      </c>
      <c r="L120" s="10">
        <f>'29-07'!$K120+('29-07'!$J120/90)</f>
        <v>18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-100</v>
      </c>
      <c r="K121" s="9">
        <v>79</v>
      </c>
      <c r="L121" s="10">
        <f>'29-07'!$K121+('29-07'!$J121/90)</f>
        <v>77.888888888888886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485</v>
      </c>
      <c r="J122" s="8">
        <v>-200</v>
      </c>
      <c r="K122" s="9">
        <v>30</v>
      </c>
      <c r="L122" s="10">
        <f>'29-07'!$K122+('29-07'!$J122/90)</f>
        <v>27.777777777777779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180</v>
      </c>
      <c r="K123" s="9"/>
      <c r="L123" s="10">
        <f>'29-07'!$K123+('29-07'!$J123/90)</f>
        <v>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10</v>
      </c>
      <c r="L124" s="10">
        <f>'29-07'!$K124+('29-07'!$J124/90)</f>
        <v>10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-200</v>
      </c>
      <c r="K125" s="9">
        <v>5</v>
      </c>
      <c r="L125" s="10">
        <f>'29-07'!$K125+('29-07'!$J125/90)</f>
        <v>2.7777777777777777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60</v>
      </c>
      <c r="K126" s="9"/>
      <c r="L126" s="10">
        <f>'29-07'!$K126+('29-07'!$J126/90)</f>
        <v>0.66666666666666663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229</v>
      </c>
      <c r="J127" s="8">
        <v>-45</v>
      </c>
      <c r="K127" s="9"/>
      <c r="L127" s="10">
        <f>'29-07'!$K127+('29-07'!$J127/90)</f>
        <v>-0.5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-700</v>
      </c>
      <c r="K128" s="9">
        <v>10</v>
      </c>
      <c r="L128" s="10">
        <f>'29-07'!$K128+('29-07'!$J128/90)</f>
        <v>2.2222222222222223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-760</v>
      </c>
      <c r="K129" s="9">
        <v>-10</v>
      </c>
      <c r="L129" s="10">
        <f>'29-07'!$K129+('29-07'!$J129/90)</f>
        <v>-18.444444444444443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>
        <v>3</v>
      </c>
      <c r="L130" s="10">
        <f>'29-07'!$K130+('29-07'!$J130/90)</f>
        <v>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95</v>
      </c>
      <c r="J131" s="8"/>
      <c r="K131" s="9">
        <v>300</v>
      </c>
      <c r="L131" s="10">
        <f>'29-07'!$K131+('29-07'!$J131/90)</f>
        <v>300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-300</v>
      </c>
      <c r="L132" s="10">
        <f>'29-07'!$K132+('29-07'!$J132/90)</f>
        <v>-300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40" t="s">
        <v>2138</v>
      </c>
      <c r="J133" s="8"/>
      <c r="K133" s="9">
        <v>-140</v>
      </c>
      <c r="L133" s="10">
        <f>'29-07'!$K133+('29-07'!$J133/90)</f>
        <v>-140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 t="s">
        <v>2353</v>
      </c>
      <c r="J134" s="8"/>
      <c r="K134" s="9">
        <v>50</v>
      </c>
      <c r="L134" s="10">
        <f>'29-07'!$K134+('29-07'!$J134/90)</f>
        <v>50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1796</v>
      </c>
      <c r="I135" s="40" t="s">
        <v>881</v>
      </c>
      <c r="J135" s="8"/>
      <c r="K135" s="9">
        <v>82</v>
      </c>
      <c r="L135" s="10">
        <f>'29-07'!$K135+('29-07'!$J135/90)</f>
        <v>82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40" t="s">
        <v>95</v>
      </c>
      <c r="J136" s="8">
        <v>-300</v>
      </c>
      <c r="K136" s="9"/>
      <c r="L136" s="10">
        <f>'29-07'!$K136+('29-07'!$J136/90)</f>
        <v>-3.3333333333333335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>
        <v>15</v>
      </c>
      <c r="L137" s="10">
        <f>'29-07'!$K137+('29-07'!$J137/90)</f>
        <v>15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340</v>
      </c>
      <c r="L138" s="10">
        <f>'29-07'!$K138+('29-07'!$J138/90)</f>
        <v>340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-380</v>
      </c>
      <c r="K139" s="9">
        <v>10</v>
      </c>
      <c r="L139" s="10">
        <f>'29-07'!$K139+('29-07'!$J139/90)</f>
        <v>5.7777777777777777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30</v>
      </c>
      <c r="K140" s="9"/>
      <c r="L140" s="10">
        <f>'29-07'!$K140+('29-07'!$J140/90)</f>
        <v>0.33333333333333331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40" t="s">
        <v>2354</v>
      </c>
      <c r="J141" s="8"/>
      <c r="K141" s="9">
        <v>-18</v>
      </c>
      <c r="L141" s="10">
        <f>'29-07'!$K141+('29-07'!$J141/90)</f>
        <v>-18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40</v>
      </c>
      <c r="I142" s="40" t="s">
        <v>95</v>
      </c>
      <c r="J142" s="8">
        <v>-2000</v>
      </c>
      <c r="K142" s="9">
        <v>-1500</v>
      </c>
      <c r="L142" s="10">
        <f>'29-07'!$K142+('29-07'!$J142/90)</f>
        <v>-1522.2222222222222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'29-07'!$K143+('29-07'!$J143/90)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'29-07'!$K144+('29-07'!$J144/90)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/>
      <c r="L145" s="10">
        <f>'29-07'!$K145+('29-07'!$J145/90)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/>
      <c r="L146" s="10">
        <f>'29-07'!$K146+('29-07'!$J146/90)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/>
      <c r="L147" s="10">
        <f>'29-07'!$K147+('29-07'!$J147/90)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7" xr:uid="{A36293F4-BD85-4BCE-8008-7FDFAEF8B93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1964-2026-4BA1-960E-DAC583541A2F}">
  <sheetPr codeName="Sheet105">
    <pageSetUpPr fitToPage="1"/>
  </sheetPr>
  <dimension ref="A1:Z166"/>
  <sheetViews>
    <sheetView rightToLeft="1" topLeftCell="A154" workbookViewId="0">
      <selection activeCell="I164" sqref="I16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5230</v>
      </c>
      <c r="K1" s="3">
        <f t="shared" si="0"/>
        <v>238</v>
      </c>
      <c r="L1" s="3">
        <f t="shared" si="0"/>
        <v>296.11111111111114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849</v>
      </c>
      <c r="J3" s="8">
        <v>4000</v>
      </c>
      <c r="K3" s="9"/>
      <c r="L3" s="10">
        <f t="shared" ref="L3:L18" si="1">K3+(J3/90)</f>
        <v>44.444444444444443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8">
        <v>-200</v>
      </c>
      <c r="K4" s="9"/>
      <c r="L4" s="10">
        <f t="shared" si="1"/>
        <v>-2.2222222222222223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45</v>
      </c>
      <c r="L5" s="10">
        <f t="shared" si="1"/>
        <v>45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10</v>
      </c>
      <c r="L6" s="10">
        <f t="shared" si="1"/>
        <v>10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-300</v>
      </c>
      <c r="K7" s="9">
        <v>6</v>
      </c>
      <c r="L7" s="10">
        <f t="shared" si="1"/>
        <v>2.6666666666666665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-300</v>
      </c>
      <c r="K8" s="9">
        <v>40</v>
      </c>
      <c r="L8" s="10">
        <f t="shared" si="1"/>
        <v>36.666666666666664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30</v>
      </c>
      <c r="K10" s="9"/>
      <c r="L10" s="10">
        <f t="shared" si="1"/>
        <v>0.33333333333333331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8"/>
      <c r="K11" s="9">
        <v>132</v>
      </c>
      <c r="L11" s="10">
        <f t="shared" si="1"/>
        <v>132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40</v>
      </c>
      <c r="I12" s="40" t="s">
        <v>849</v>
      </c>
      <c r="J12" s="8">
        <v>2000</v>
      </c>
      <c r="K12" s="9"/>
      <c r="L12" s="10">
        <f t="shared" si="1"/>
        <v>22.222222222222221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2340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SUM('30-07'!$J$22:$J$166)</f>
        <v>640</v>
      </c>
      <c r="K20" s="3">
        <f>SUM('30-07'!$K$22:$K$166)</f>
        <v>-210</v>
      </c>
      <c r="L20" s="3">
        <f>SUM('30-07'!$L$22:$L$166)</f>
        <v>-202.88888888888869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39</v>
      </c>
      <c r="F22" s="16">
        <f t="shared" ref="F22:F26" si="3">D22*E22</f>
        <v>195</v>
      </c>
      <c r="G22" s="7"/>
      <c r="H22" s="7" t="s">
        <v>6</v>
      </c>
      <c r="I22" s="2" t="s">
        <v>154</v>
      </c>
      <c r="J22" s="8">
        <v>100</v>
      </c>
      <c r="K22" s="9"/>
      <c r="L22" s="10">
        <f>'30-07'!$K22+('30-07'!$J22/90)</f>
        <v>1.1111111111111112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40</v>
      </c>
      <c r="S22" s="16">
        <f t="shared" ref="S22:S26" si="5">Q22*R22</f>
        <v>200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31</v>
      </c>
      <c r="F23" s="16">
        <f t="shared" si="3"/>
        <v>310</v>
      </c>
      <c r="G23" s="7"/>
      <c r="H23" s="7" t="s">
        <v>6</v>
      </c>
      <c r="I23" s="2"/>
      <c r="J23" s="8">
        <v>500</v>
      </c>
      <c r="K23" s="9"/>
      <c r="L23" s="10">
        <f>'30-07'!$K23+('30-07'!$J23/90)</f>
        <v>5.5555555555555554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23</v>
      </c>
      <c r="S23" s="16">
        <f t="shared" si="5"/>
        <v>230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31</v>
      </c>
      <c r="C24" s="14">
        <f t="shared" si="2"/>
        <v>310</v>
      </c>
      <c r="D24" s="15">
        <v>20</v>
      </c>
      <c r="E24" s="1">
        <v>13</v>
      </c>
      <c r="F24" s="16">
        <f t="shared" si="3"/>
        <v>260</v>
      </c>
      <c r="G24" s="7"/>
      <c r="H24" s="7" t="s">
        <v>6</v>
      </c>
      <c r="I24" s="2"/>
      <c r="J24" s="8"/>
      <c r="K24" s="9">
        <v>146</v>
      </c>
      <c r="L24" s="10">
        <f>'30-07'!$K24+('30-07'!$J24/90)</f>
        <v>146</v>
      </c>
      <c r="M24" s="3"/>
      <c r="N24" s="13">
        <v>10</v>
      </c>
      <c r="O24" s="1">
        <v>31</v>
      </c>
      <c r="P24" s="14">
        <f t="shared" si="4"/>
        <v>310</v>
      </c>
      <c r="Q24" s="15">
        <v>20</v>
      </c>
      <c r="R24" s="1">
        <v>16</v>
      </c>
      <c r="S24" s="16">
        <f t="shared" si="5"/>
        <v>320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15</v>
      </c>
      <c r="C25" s="14">
        <f t="shared" si="2"/>
        <v>300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/>
      <c r="J25" s="8"/>
      <c r="K25" s="9">
        <v>-146</v>
      </c>
      <c r="L25" s="10">
        <f>'30-07'!$K25+('30-07'!$J25/90)</f>
        <v>-146</v>
      </c>
      <c r="M25" s="3"/>
      <c r="N25" s="13">
        <v>20</v>
      </c>
      <c r="O25" s="1">
        <v>8</v>
      </c>
      <c r="P25" s="14">
        <f t="shared" si="4"/>
        <v>160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31</v>
      </c>
      <c r="F26" s="16">
        <f t="shared" si="3"/>
        <v>3100</v>
      </c>
      <c r="G26" s="7"/>
      <c r="H26" s="7" t="s">
        <v>6</v>
      </c>
      <c r="I26" s="2"/>
      <c r="J26" s="8"/>
      <c r="K26" s="9">
        <v>100</v>
      </c>
      <c r="L26" s="10">
        <f>'30-07'!$K26+('30-07'!$J26/90)</f>
        <v>100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17</v>
      </c>
      <c r="S26" s="16">
        <f t="shared" si="5"/>
        <v>1700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3865</v>
      </c>
      <c r="G27" s="7"/>
      <c r="H27" s="7" t="s">
        <v>6</v>
      </c>
      <c r="I27" s="2"/>
      <c r="J27" s="8"/>
      <c r="K27" s="9">
        <v>20</v>
      </c>
      <c r="L27" s="10">
        <f>'30-07'!$K27+('30-07'!$J27/90)</f>
        <v>20</v>
      </c>
      <c r="M27" s="3"/>
      <c r="N27" s="13">
        <v>100</v>
      </c>
      <c r="O27" s="1">
        <v>10</v>
      </c>
      <c r="P27" s="14">
        <f t="shared" si="4"/>
        <v>1000</v>
      </c>
      <c r="Q27" s="12" t="s">
        <v>11</v>
      </c>
      <c r="R27" s="12"/>
      <c r="S27" s="17">
        <f>SUM(S22:S26)</f>
        <v>2450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870</v>
      </c>
      <c r="D28" s="1"/>
      <c r="E28" s="1"/>
      <c r="F28" s="1"/>
      <c r="G28" s="1"/>
      <c r="H28" s="7" t="s">
        <v>6</v>
      </c>
      <c r="I28" s="2"/>
      <c r="J28" s="8"/>
      <c r="K28" s="9">
        <v>50</v>
      </c>
      <c r="L28" s="10">
        <f>'30-07'!$K28+('30-07'!$J28/90)</f>
        <v>50</v>
      </c>
      <c r="M28" s="3"/>
      <c r="N28" s="12" t="s">
        <v>11</v>
      </c>
      <c r="O28" s="12"/>
      <c r="P28" s="6">
        <f>SUM(P22:P27)</f>
        <v>1820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2055</v>
      </c>
      <c r="G29" s="1"/>
      <c r="H29" s="7" t="s">
        <v>6</v>
      </c>
      <c r="I29" s="2"/>
      <c r="J29" s="8">
        <v>220</v>
      </c>
      <c r="K29" s="9"/>
      <c r="L29" s="10">
        <f>'30-07'!$K29+('30-07'!$J29/90)</f>
        <v>2.4444444444444446</v>
      </c>
      <c r="M29" s="3"/>
      <c r="N29" s="1"/>
      <c r="O29" s="1"/>
      <c r="P29" s="18"/>
      <c r="Q29" s="237" t="s">
        <v>21</v>
      </c>
      <c r="R29" s="238"/>
      <c r="S29" s="17">
        <f>SUM('30-07'!$J$22:$J$166)</f>
        <v>640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506</v>
      </c>
      <c r="D30" s="1"/>
      <c r="E30" s="1"/>
      <c r="F30" s="8"/>
      <c r="G30" s="1"/>
      <c r="H30" s="7" t="s">
        <v>6</v>
      </c>
      <c r="I30" s="2"/>
      <c r="J30" s="8">
        <v>-360</v>
      </c>
      <c r="K30" s="9">
        <v>10</v>
      </c>
      <c r="L30" s="10">
        <f>'30-07'!$K30+('30-07'!$J30/90)</f>
        <v>6</v>
      </c>
      <c r="M30" s="3"/>
      <c r="N30" s="237" t="s">
        <v>23</v>
      </c>
      <c r="O30" s="238"/>
      <c r="P30" s="6">
        <f>SUM('30-07'!$K$22:$K$166)</f>
        <v>-210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-2770</v>
      </c>
      <c r="G31" s="1"/>
      <c r="H31" s="7" t="s">
        <v>40</v>
      </c>
      <c r="I31" s="40" t="s">
        <v>57</v>
      </c>
      <c r="J31" s="8">
        <v>300</v>
      </c>
      <c r="K31" s="9"/>
      <c r="L31" s="10">
        <f>'30-07'!$K31+('30-07'!$J31/90)</f>
        <v>3.3333333333333335</v>
      </c>
      <c r="M31" s="3"/>
      <c r="N31" s="1"/>
      <c r="O31" s="1"/>
      <c r="P31" s="18"/>
      <c r="Q31" s="12" t="s">
        <v>25</v>
      </c>
      <c r="R31" s="12"/>
      <c r="S31" s="17">
        <f>S27-S29-F27</f>
        <v>-2055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28</v>
      </c>
      <c r="I32" s="40" t="s">
        <v>437</v>
      </c>
      <c r="J32" s="8">
        <v>-300</v>
      </c>
      <c r="K32" s="9"/>
      <c r="L32" s="10">
        <f>'30-07'!$K32+('30-07'!$J32/90)</f>
        <v>-3.3333333333333335</v>
      </c>
      <c r="M32" s="3"/>
      <c r="N32" s="12" t="s">
        <v>25</v>
      </c>
      <c r="O32" s="12"/>
      <c r="P32" s="6">
        <f>P28-P30-C28</f>
        <v>1160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-720</v>
      </c>
      <c r="K33" s="9">
        <v>30</v>
      </c>
      <c r="L33" s="10">
        <f>'30-07'!$K33+('30-07'!$J33/90)</f>
        <v>22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64</v>
      </c>
      <c r="J34" s="8"/>
      <c r="K34" s="9">
        <v>1120</v>
      </c>
      <c r="L34" s="10">
        <f>'30-07'!$K34+('30-07'!$J34/90)</f>
        <v>1120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8"/>
      <c r="K35" s="9">
        <v>-200</v>
      </c>
      <c r="L35" s="10">
        <f>'30-07'!$K35+('30-07'!$J35/90)</f>
        <v>-200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/>
      <c r="L36" s="10">
        <f>'30-07'!$K36+('30-07'!$J36/90)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-100</v>
      </c>
      <c r="K37" s="9">
        <v>10</v>
      </c>
      <c r="L37" s="10">
        <f>'30-07'!$K37+('30-07'!$J37/90)</f>
        <v>8.8888888888888893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-100</v>
      </c>
      <c r="K38" s="9">
        <v>5</v>
      </c>
      <c r="L38" s="10">
        <f>'30-07'!$K38+('30-07'!$J38/90)</f>
        <v>3.8888888888888888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-360</v>
      </c>
      <c r="K39" s="9">
        <v>20</v>
      </c>
      <c r="L39" s="10">
        <f>'30-07'!$K39+('30-07'!$J39/90)</f>
        <v>16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-450</v>
      </c>
      <c r="K40" s="9">
        <v>5</v>
      </c>
      <c r="L40" s="10">
        <f>'30-07'!$K40+('30-07'!$J40/90)</f>
        <v>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3</v>
      </c>
      <c r="L41" s="10">
        <f>'30-07'!$K41+('30-07'!$J41/90)</f>
        <v>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80</v>
      </c>
      <c r="K42" s="9"/>
      <c r="L42" s="10">
        <f>'30-07'!$K42+('30-07'!$J42/90)</f>
        <v>0.88888888888888884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400</v>
      </c>
      <c r="K43" s="9"/>
      <c r="L43" s="10">
        <f>'30-07'!$K43+('30-07'!$J43/90)</f>
        <v>4.4444444444444446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229</v>
      </c>
      <c r="J44" s="8">
        <v>-175</v>
      </c>
      <c r="K44" s="9"/>
      <c r="L44" s="10">
        <f>'30-07'!$K44+('30-07'!$J44/90)</f>
        <v>-1.9444444444444444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25</v>
      </c>
      <c r="L45" s="10">
        <f>'30-07'!$K45+('30-07'!$J45/90)</f>
        <v>25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220</v>
      </c>
      <c r="K46" s="9"/>
      <c r="L46" s="10">
        <f>'30-07'!$K46+('30-07'!$J46/90)</f>
        <v>2.4444444444444446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8</v>
      </c>
      <c r="L47" s="10">
        <f>'30-07'!$K47+('30-07'!$J47/90)</f>
        <v>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4</v>
      </c>
      <c r="L48" s="10">
        <f>'30-07'!$K48+('30-07'!$J48/90)</f>
        <v>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1796</v>
      </c>
      <c r="I49" s="40" t="s">
        <v>1520</v>
      </c>
      <c r="J49" s="8">
        <v>-200</v>
      </c>
      <c r="K49" s="9">
        <v>40</v>
      </c>
      <c r="L49" s="10">
        <f>'30-07'!$K49+('30-07'!$J49/90)</f>
        <v>37.777777777777779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-720</v>
      </c>
      <c r="K50" s="9">
        <v>30</v>
      </c>
      <c r="L50" s="10">
        <f>'30-07'!$K50+('30-07'!$J50/90)</f>
        <v>22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50</v>
      </c>
      <c r="L51" s="10">
        <f>'30-07'!$K51+('30-07'!$J51/90)</f>
        <v>50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30</v>
      </c>
      <c r="K52" s="9"/>
      <c r="L52" s="10">
        <f>'30-07'!$K52+('30-07'!$J52/90)</f>
        <v>0.33333333333333331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-300</v>
      </c>
      <c r="K53" s="9">
        <v>10</v>
      </c>
      <c r="L53" s="10">
        <f>'30-07'!$K53+('30-07'!$J53/90)</f>
        <v>6.6666666666666661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-300</v>
      </c>
      <c r="K54" s="9">
        <v>5</v>
      </c>
      <c r="L54" s="10">
        <f>'30-07'!$K54+('30-07'!$J54/90)</f>
        <v>1.6666666666666665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1796</v>
      </c>
      <c r="I55" s="40" t="s">
        <v>150</v>
      </c>
      <c r="J55" s="71"/>
      <c r="K55" s="9">
        <v>60</v>
      </c>
      <c r="L55" s="10">
        <f>'30-07'!$K55+('30-07'!$J55/90)</f>
        <v>60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360</v>
      </c>
      <c r="K56" s="9"/>
      <c r="L56" s="10">
        <f>'30-07'!$K56+('30-07'!$J56/90)</f>
        <v>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-150</v>
      </c>
      <c r="K57" s="9">
        <v>5</v>
      </c>
      <c r="L57" s="10">
        <f>'30-07'!$K57+('30-07'!$J57/90)</f>
        <v>3.333333333333333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-330</v>
      </c>
      <c r="K58" s="9">
        <v>5</v>
      </c>
      <c r="L58" s="10">
        <f>'30-07'!$K58+('30-07'!$J58/90)</f>
        <v>1.3333333333333335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220</v>
      </c>
      <c r="K59" s="9"/>
      <c r="L59" s="10">
        <f>'30-07'!$K59+('30-07'!$J59/90)</f>
        <v>2.4444444444444446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8"/>
      <c r="K60" s="9">
        <v>-180</v>
      </c>
      <c r="L60" s="10">
        <f>'30-07'!$K60+('30-07'!$J60/90)</f>
        <v>-180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57</v>
      </c>
      <c r="J61" s="8">
        <v>2000</v>
      </c>
      <c r="K61" s="9"/>
      <c r="L61" s="10">
        <f>'30-07'!$K61+('30-07'!$J61/90)</f>
        <v>22.222222222222221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648</v>
      </c>
      <c r="J62" s="8">
        <v>-2000</v>
      </c>
      <c r="K62" s="9"/>
      <c r="L62" s="10">
        <f>'30-07'!$K62+('30-07'!$J62/90)</f>
        <v>-22.222222222222221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180</v>
      </c>
      <c r="K63" s="9"/>
      <c r="L63" s="10">
        <f>'30-07'!$K63+('30-07'!$J63/90)</f>
        <v>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-90</v>
      </c>
      <c r="K64" s="9">
        <v>10</v>
      </c>
      <c r="L64" s="10">
        <f>'30-07'!$K64+('30-07'!$J64/90)</f>
        <v>9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150</v>
      </c>
      <c r="K65" s="36"/>
      <c r="L65" s="37">
        <f>'30-07'!$K65+('30-07'!$J65/90)</f>
        <v>1.6666666666666667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85</v>
      </c>
      <c r="J66" s="38"/>
      <c r="K66" s="39">
        <v>100</v>
      </c>
      <c r="L66" s="37">
        <f>'30-07'!$K66+('30-07'!$J66/90)</f>
        <v>100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1987</v>
      </c>
      <c r="J67" s="35"/>
      <c r="K67" s="36">
        <v>-150</v>
      </c>
      <c r="L67" s="37">
        <f>'30-07'!$K67+('30-07'!$J67/90)</f>
        <v>-150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-400</v>
      </c>
      <c r="K68" s="39">
        <v>10</v>
      </c>
      <c r="L68" s="37">
        <f>'30-07'!$K68+('30-07'!$J68/90)</f>
        <v>5.5555555555555554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-200</v>
      </c>
      <c r="K69" s="36">
        <v>5</v>
      </c>
      <c r="L69" s="37">
        <f>'30-07'!$K69+('30-07'!$J69/90)</f>
        <v>2.7777777777777777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200</v>
      </c>
      <c r="K70" s="36"/>
      <c r="L70" s="37">
        <f>'30-07'!$K70+('30-07'!$J70/90)</f>
        <v>2.2222222222222223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2356</v>
      </c>
      <c r="J71" s="8">
        <v>-540</v>
      </c>
      <c r="K71" s="9">
        <v>170</v>
      </c>
      <c r="L71" s="10">
        <f>'30-07'!$K71+('30-07'!$J71/90)</f>
        <v>164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699</v>
      </c>
      <c r="J72" s="8"/>
      <c r="K72" s="9">
        <v>20</v>
      </c>
      <c r="L72" s="10">
        <f>'30-07'!$K72+('30-07'!$J72/90)</f>
        <v>20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95</v>
      </c>
      <c r="J73" s="8"/>
      <c r="K73" s="9">
        <v>-20</v>
      </c>
      <c r="L73" s="10">
        <f>'30-07'!$K73+('30-07'!$J73/90)</f>
        <v>-20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100</v>
      </c>
      <c r="K74" s="9"/>
      <c r="L74" s="10">
        <f>'30-07'!$K74+('30-07'!$J74/90)</f>
        <v>1.1111111111111112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175</v>
      </c>
      <c r="K75" s="9"/>
      <c r="L75" s="10">
        <f>'30-07'!$K75+('30-07'!$J75/90)</f>
        <v>1.9444444444444444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/>
      <c r="L76" s="10">
        <f>'30-07'!$K76+('30-07'!$J76/90)</f>
        <v>1.1111111111111112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320</v>
      </c>
      <c r="K77" s="9"/>
      <c r="L77" s="10">
        <f>'30-07'!$K77+('30-07'!$J77/90)</f>
        <v>3.5555555555555554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553</v>
      </c>
      <c r="J78" s="8"/>
      <c r="K78" s="9">
        <v>50</v>
      </c>
      <c r="L78" s="10">
        <f>'30-07'!$K78+('30-07'!$J78/90)</f>
        <v>50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953</v>
      </c>
      <c r="J79" s="8"/>
      <c r="K79" s="9">
        <v>-50</v>
      </c>
      <c r="L79" s="10">
        <f>'30-07'!$K79+('30-07'!$J79/90)</f>
        <v>-50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5</v>
      </c>
      <c r="K80" s="9"/>
      <c r="L80" s="10">
        <f>'30-07'!$K80+('30-07'!$J80/90)</f>
        <v>5.5555555555555552E-2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50</v>
      </c>
      <c r="K81" s="9"/>
      <c r="L81" s="10">
        <f>'30-07'!$K81+('30-07'!$J81/90)</f>
        <v>0.55555555555555558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180</v>
      </c>
      <c r="K82" s="9"/>
      <c r="L82" s="10">
        <f>'30-07'!$K82+('30-07'!$J82/90)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43" t="s">
        <v>1796</v>
      </c>
      <c r="I83" s="40" t="s">
        <v>373</v>
      </c>
      <c r="J83" s="8">
        <v>100</v>
      </c>
      <c r="K83" s="9">
        <v>103</v>
      </c>
      <c r="L83" s="10">
        <f>'30-07'!$K83+('30-07'!$J83/90)</f>
        <v>104.11111111111111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43" t="s">
        <v>40</v>
      </c>
      <c r="I84" s="40" t="s">
        <v>154</v>
      </c>
      <c r="J84" s="8">
        <v>-360</v>
      </c>
      <c r="K84" s="9">
        <v>-20</v>
      </c>
      <c r="L84" s="10">
        <f>'30-07'!$K84+('30-07'!$J84/90)</f>
        <v>-24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-70</v>
      </c>
      <c r="K85" s="9">
        <v>3</v>
      </c>
      <c r="L85" s="10">
        <f>'30-07'!$K85+('30-07'!$J85/90)</f>
        <v>2.2222222222222223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40" t="s">
        <v>95</v>
      </c>
      <c r="J86" s="8"/>
      <c r="K86" s="9">
        <v>-500</v>
      </c>
      <c r="L86" s="10">
        <f>'30-07'!$K86+('30-07'!$J86/90)</f>
        <v>-500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40" t="s">
        <v>2357</v>
      </c>
      <c r="J87" s="8"/>
      <c r="K87" s="9">
        <v>-100</v>
      </c>
      <c r="L87" s="10">
        <f>'30-07'!$K87+('30-07'!$J87/90)</f>
        <v>-100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40" t="s">
        <v>849</v>
      </c>
      <c r="J88" s="8">
        <v>13000</v>
      </c>
      <c r="K88" s="9"/>
      <c r="L88" s="10">
        <f>'30-07'!$K88+('30-07'!$J88/90)</f>
        <v>144.44444444444446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40" t="s">
        <v>2357</v>
      </c>
      <c r="J89" s="8">
        <v>-13000</v>
      </c>
      <c r="K89" s="9"/>
      <c r="L89" s="10">
        <f>'30-07'!$K89+('30-07'!$J89/90)</f>
        <v>-144.44444444444446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43" t="s">
        <v>40</v>
      </c>
      <c r="I90" s="40" t="s">
        <v>95</v>
      </c>
      <c r="J90" s="8"/>
      <c r="K90" s="9">
        <v>-20</v>
      </c>
      <c r="L90" s="10">
        <f>'30-07'!$K90+('30-07'!$J90/90)</f>
        <v>-20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283</v>
      </c>
      <c r="J91" s="8">
        <v>-270</v>
      </c>
      <c r="K91" s="9">
        <v>15</v>
      </c>
      <c r="L91" s="10">
        <f>'30-07'!$K91+('30-07'!$J91/90)</f>
        <v>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-45</v>
      </c>
      <c r="K92" s="9">
        <v>4</v>
      </c>
      <c r="L92" s="10">
        <f>'30-07'!$K92+('30-07'!$J92/90)</f>
        <v>3.5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-720</v>
      </c>
      <c r="K93" s="9">
        <v>10</v>
      </c>
      <c r="L93" s="10">
        <f>'30-07'!$K93+('30-07'!$J93/90)</f>
        <v>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-360</v>
      </c>
      <c r="K94" s="9">
        <v>15</v>
      </c>
      <c r="L94" s="10">
        <f>'30-07'!$K94+('30-07'!$J94/90)</f>
        <v>11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40</v>
      </c>
      <c r="I95" s="40" t="s">
        <v>849</v>
      </c>
      <c r="J95" s="8">
        <v>1800</v>
      </c>
      <c r="K95" s="9">
        <v>-20</v>
      </c>
      <c r="L95" s="10">
        <f>'30-07'!$K95+('30-07'!$J95/90)</f>
        <v>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-100</v>
      </c>
      <c r="K96" s="9">
        <v>65</v>
      </c>
      <c r="L96" s="10">
        <f>'30-07'!$K96+('30-07'!$J96/90)</f>
        <v>63.888888888888886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56</v>
      </c>
      <c r="J97" s="8">
        <v>415</v>
      </c>
      <c r="K97" s="9">
        <v>15</v>
      </c>
      <c r="L97" s="10">
        <f>'30-07'!$K97+('30-07'!$J97/90)</f>
        <v>19.611111111111111</v>
      </c>
      <c r="M97" s="3"/>
      <c r="N97" s="45" t="s">
        <v>118</v>
      </c>
      <c r="O97" s="9"/>
      <c r="P97" s="84">
        <v>1820</v>
      </c>
      <c r="Q97" s="9"/>
      <c r="R97" s="9"/>
      <c r="S97" s="85">
        <v>2450</v>
      </c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100</v>
      </c>
      <c r="K98" s="9"/>
      <c r="L98" s="10">
        <f>'30-07'!$K98+('30-07'!$J98/90)</f>
        <v>1.1111111111111112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30</v>
      </c>
      <c r="K99" s="9"/>
      <c r="L99" s="10">
        <f>'30-07'!$K99+('30-07'!$J99/90)</f>
        <v>0.33333333333333331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30</v>
      </c>
      <c r="L100" s="10">
        <f>'30-07'!$K100+('30-07'!$J100/90)</f>
        <v>30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28</v>
      </c>
      <c r="I101" s="40" t="s">
        <v>2243</v>
      </c>
      <c r="J101" s="8">
        <v>-100</v>
      </c>
      <c r="K101" s="9"/>
      <c r="L101" s="10">
        <f>'30-07'!$K101+('30-07'!$J101/90)</f>
        <v>-1.1111111111111112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300</v>
      </c>
      <c r="K102" s="9"/>
      <c r="L102" s="10">
        <f>'30-07'!$K102+('30-07'!$J102/90)</f>
        <v>3.3333333333333335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20</v>
      </c>
      <c r="L103" s="10">
        <f>'30-07'!$K103+('30-07'!$J103/90)</f>
        <v>20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103</v>
      </c>
      <c r="J104" s="8">
        <v>-360</v>
      </c>
      <c r="K104" s="9">
        <v>70</v>
      </c>
      <c r="L104" s="10">
        <f>'30-07'!$K104+('30-07'!$J104/90)</f>
        <v>66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103</v>
      </c>
      <c r="J105" s="8">
        <v>-180</v>
      </c>
      <c r="K105" s="9">
        <v>10</v>
      </c>
      <c r="L105" s="10">
        <f>'30-07'!$K105+('30-07'!$J105/90)</f>
        <v>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/>
      <c r="L106" s="10">
        <f>'30-07'!$K106+('30-07'!$J106/90)</f>
        <v>1.1111111111111112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-270</v>
      </c>
      <c r="K107" s="9">
        <v>20</v>
      </c>
      <c r="L107" s="10">
        <f>'30-07'!$K107+('30-07'!$J107/90)</f>
        <v>17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40" t="s">
        <v>2358</v>
      </c>
      <c r="J108" s="8"/>
      <c r="K108" s="9">
        <v>100</v>
      </c>
      <c r="L108" s="10">
        <f>'30-07'!$K108+('30-07'!$J108/90)</f>
        <v>100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180</v>
      </c>
      <c r="K109" s="9"/>
      <c r="L109" s="10">
        <f>'30-07'!$K109+('30-07'!$J109/90)</f>
        <v>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2"/>
      <c r="J110" s="8">
        <v>-500</v>
      </c>
      <c r="K110" s="9">
        <v>150</v>
      </c>
      <c r="L110" s="10">
        <f>'30-07'!$K110+('30-07'!$J110/90)</f>
        <v>144.44444444444446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50</v>
      </c>
      <c r="K111" s="9"/>
      <c r="L111" s="10">
        <f>'30-07'!$K111+('30-07'!$J111/90)</f>
        <v>0.55555555555555558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350</v>
      </c>
      <c r="K112" s="9"/>
      <c r="L112" s="10">
        <f>'30-07'!$K112+('30-07'!$J112/90)</f>
        <v>3.8888888888888888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-100</v>
      </c>
      <c r="K113" s="9">
        <v>10</v>
      </c>
      <c r="L113" s="10">
        <f>'30-07'!$K113+('30-07'!$J113/90)</f>
        <v>8.8888888888888893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132</v>
      </c>
      <c r="J114" s="8"/>
      <c r="K114" s="9">
        <v>1</v>
      </c>
      <c r="L114" s="10">
        <f>'30-07'!$K114+('30-07'!$J114/90)</f>
        <v>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850</v>
      </c>
      <c r="K115" s="9"/>
      <c r="L115" s="10">
        <f>'30-07'!$K115+('30-07'!$J115/90)</f>
        <v>9.4444444444444446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2359</v>
      </c>
      <c r="J116" s="8">
        <v>-350</v>
      </c>
      <c r="K116" s="9">
        <v>116</v>
      </c>
      <c r="L116" s="10">
        <f>'30-07'!$K116+('30-07'!$J116/90)</f>
        <v>112.11111111111111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1274</v>
      </c>
      <c r="J117" s="8"/>
      <c r="K117" s="9">
        <v>1</v>
      </c>
      <c r="L117" s="10">
        <f>'30-07'!$K117+('30-07'!$J117/90)</f>
        <v>1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1298</v>
      </c>
      <c r="J118" s="8">
        <v>250</v>
      </c>
      <c r="K118" s="9"/>
      <c r="L118" s="10">
        <f>'30-07'!$K118+('30-07'!$J118/90)</f>
        <v>2.7777777777777777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339</v>
      </c>
      <c r="J119" s="8">
        <v>-50</v>
      </c>
      <c r="K119" s="9"/>
      <c r="L119" s="10">
        <f>'30-07'!$K119+('30-07'!$J119/90)</f>
        <v>-0.55555555555555558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2360</v>
      </c>
      <c r="J120" s="8"/>
      <c r="K120" s="9">
        <v>404</v>
      </c>
      <c r="L120" s="10">
        <f>'30-07'!$K120+('30-07'!$J120/90)</f>
        <v>404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500</v>
      </c>
      <c r="K121" s="9"/>
      <c r="L121" s="10">
        <f>'30-07'!$K121+('30-07'!$J121/90)</f>
        <v>5.5555555555555554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2361</v>
      </c>
      <c r="J122" s="8">
        <v>500</v>
      </c>
      <c r="K122" s="9">
        <v>10</v>
      </c>
      <c r="L122" s="10">
        <f>'30-07'!$K122+('30-07'!$J122/90)</f>
        <v>15.555555555555555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90</v>
      </c>
      <c r="K123" s="9"/>
      <c r="L123" s="10">
        <f>'30-07'!$K123+('30-07'!$J123/90)</f>
        <v>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2362</v>
      </c>
      <c r="J124" s="8">
        <v>300</v>
      </c>
      <c r="K124" s="9"/>
      <c r="L124" s="10">
        <f>'30-07'!$K124+('30-07'!$J124/90)</f>
        <v>3.3333333333333335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-450</v>
      </c>
      <c r="K125" s="9">
        <v>10</v>
      </c>
      <c r="L125" s="10">
        <f>'30-07'!$K125+('30-07'!$J125/90)</f>
        <v>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20</v>
      </c>
      <c r="L126" s="10">
        <f>'30-07'!$K126+('30-07'!$J126/90)</f>
        <v>20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28</v>
      </c>
      <c r="I127" s="2" t="s">
        <v>437</v>
      </c>
      <c r="J127" s="8">
        <v>-300</v>
      </c>
      <c r="K127" s="9"/>
      <c r="L127" s="10">
        <f>'30-07'!$K127+('30-07'!$J127/90)</f>
        <v>-3.3333333333333335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1387</v>
      </c>
      <c r="J128" s="8"/>
      <c r="K128" s="9">
        <v>100</v>
      </c>
      <c r="L128" s="10">
        <f>'30-07'!$K128+('30-07'!$J128/90)</f>
        <v>100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-780</v>
      </c>
      <c r="K129" s="9">
        <v>10</v>
      </c>
      <c r="L129" s="10">
        <f>'30-07'!$K129+('30-07'!$J129/90)</f>
        <v>1.3333333333333339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-360</v>
      </c>
      <c r="K130" s="9">
        <v>20</v>
      </c>
      <c r="L130" s="10">
        <f>'30-07'!$K130+('30-07'!$J130/90)</f>
        <v>16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73</v>
      </c>
      <c r="J131" s="8">
        <v>90</v>
      </c>
      <c r="K131" s="9">
        <v>10</v>
      </c>
      <c r="L131" s="10">
        <f>'30-07'!$K131+('30-07'!$J131/90)</f>
        <v>11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3060</v>
      </c>
      <c r="K132" s="9"/>
      <c r="L132" s="10">
        <f>'30-07'!$K132+('30-07'!$J132/90)</f>
        <v>34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180</v>
      </c>
      <c r="K133" s="9">
        <v>20</v>
      </c>
      <c r="L133" s="10">
        <f>'30-07'!$K133+('30-07'!$J133/90)</f>
        <v>22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42</v>
      </c>
      <c r="L134" s="10">
        <f>'30-07'!$K134+('30-07'!$J134/90)</f>
        <v>42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95</v>
      </c>
      <c r="J135" s="8"/>
      <c r="K135" s="9">
        <v>-42</v>
      </c>
      <c r="L135" s="10">
        <f>'30-07'!$K135+('30-07'!$J135/90)</f>
        <v>-42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1008</v>
      </c>
      <c r="J136" s="8"/>
      <c r="K136" s="9">
        <v>1300</v>
      </c>
      <c r="L136" s="10">
        <f>'30-07'!$K136+('30-07'!$J136/90)</f>
        <v>1300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8"/>
      <c r="K137" s="9">
        <v>-1300</v>
      </c>
      <c r="L137" s="10">
        <f>'30-07'!$K137+('30-07'!$J137/90)</f>
        <v>-1300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275</v>
      </c>
      <c r="J138" s="8">
        <v>-450</v>
      </c>
      <c r="K138" s="9">
        <v>30</v>
      </c>
      <c r="L138" s="10">
        <f>'30-07'!$K138+('30-07'!$J138/90)</f>
        <v>25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200</v>
      </c>
      <c r="K139" s="9"/>
      <c r="L139" s="10">
        <f>'30-07'!$K139+('30-07'!$J139/90)</f>
        <v>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2363</v>
      </c>
      <c r="J140" s="8">
        <v>-450</v>
      </c>
      <c r="K140" s="9">
        <v>-550</v>
      </c>
      <c r="L140" s="10">
        <f>'30-07'!$K140+('30-07'!$J140/90)</f>
        <v>-555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180</v>
      </c>
      <c r="K141" s="9"/>
      <c r="L141" s="10">
        <f>'30-07'!$K141+('30-07'!$J141/90)</f>
        <v>2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1796</v>
      </c>
      <c r="I142" s="2" t="s">
        <v>881</v>
      </c>
      <c r="J142" s="8"/>
      <c r="K142" s="9">
        <v>227</v>
      </c>
      <c r="L142" s="10">
        <f>'30-07'!$K142+('30-07'!$J142/90)</f>
        <v>227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-200</v>
      </c>
      <c r="K143" s="9">
        <v>5</v>
      </c>
      <c r="L143" s="10">
        <f>'30-07'!$K143+('30-07'!$J143/90)</f>
        <v>2.7777777777777777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 t="s">
        <v>1276</v>
      </c>
      <c r="J144" s="8"/>
      <c r="K144" s="9">
        <v>10</v>
      </c>
      <c r="L144" s="10">
        <f>'30-07'!$K144+('30-07'!$J144/90)</f>
        <v>10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1796</v>
      </c>
      <c r="I145" s="2" t="s">
        <v>453</v>
      </c>
      <c r="J145" s="8"/>
      <c r="K145" s="9">
        <v>15</v>
      </c>
      <c r="L145" s="10">
        <f>'30-07'!$K145+('30-07'!$J145/90)</f>
        <v>15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-200</v>
      </c>
      <c r="K146" s="9">
        <v>20</v>
      </c>
      <c r="L146" s="10">
        <f>'30-07'!$K146+('30-07'!$J146/90)</f>
        <v>17.777777777777779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-45</v>
      </c>
      <c r="K147" s="9">
        <v>3</v>
      </c>
      <c r="L147" s="10">
        <f>'30-07'!$K147+('30-07'!$J147/90)</f>
        <v>2.5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-250</v>
      </c>
      <c r="K148" s="9">
        <v>10</v>
      </c>
      <c r="L148" s="10">
        <f>'30-07'!$K148+('30-07'!$J148/90)</f>
        <v>7.2222222222222223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1796</v>
      </c>
      <c r="I149" s="2" t="s">
        <v>292</v>
      </c>
      <c r="J149" s="8"/>
      <c r="K149" s="9">
        <v>490</v>
      </c>
      <c r="L149" s="10">
        <f>'30-07'!$K149+('30-07'!$J149/90)</f>
        <v>490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40</v>
      </c>
      <c r="I150" s="2" t="s">
        <v>95</v>
      </c>
      <c r="J150" s="8"/>
      <c r="K150" s="9">
        <v>-490</v>
      </c>
      <c r="L150" s="10">
        <f>'30-07'!$K150+('30-07'!$J150/90)</f>
        <v>-490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>
        <v>20</v>
      </c>
      <c r="L151" s="10">
        <f>'30-07'!$K151+('30-07'!$J151/90)</f>
        <v>20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>
        <v>28</v>
      </c>
      <c r="L152" s="10">
        <f>'30-07'!$K152+('30-07'!$J152/90)</f>
        <v>28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>
        <v>2</v>
      </c>
      <c r="L153" s="10">
        <f>'30-07'!$K153+('30-07'!$J153/90)</f>
        <v>2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 t="s">
        <v>2364</v>
      </c>
      <c r="J154" s="8"/>
      <c r="K154" s="9">
        <v>30</v>
      </c>
      <c r="L154" s="10">
        <f>'30-07'!$K154+('30-07'!$J154/90)</f>
        <v>30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1796</v>
      </c>
      <c r="I155" s="2" t="s">
        <v>1520</v>
      </c>
      <c r="J155" s="8"/>
      <c r="K155" s="9">
        <v>50</v>
      </c>
      <c r="L155" s="10">
        <f>'30-07'!$K155+('30-07'!$J155/90)</f>
        <v>50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>
        <v>4</v>
      </c>
      <c r="L156" s="10">
        <f>'30-07'!$K156+('30-07'!$J156/90)</f>
        <v>4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>
        <v>50</v>
      </c>
      <c r="K157" s="9"/>
      <c r="L157" s="10">
        <f>'30-07'!$K157+('30-07'!$J157/90)</f>
        <v>0.55555555555555558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1796</v>
      </c>
      <c r="I158" s="2" t="s">
        <v>713</v>
      </c>
      <c r="J158" s="8"/>
      <c r="K158" s="9">
        <v>388</v>
      </c>
      <c r="L158" s="10">
        <f>'30-07'!$K158+('30-07'!$J158/90)</f>
        <v>388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 t="s">
        <v>1073</v>
      </c>
      <c r="J159" s="8"/>
      <c r="K159" s="9">
        <v>176</v>
      </c>
      <c r="L159" s="10">
        <f>'30-07'!$K159+('30-07'!$J159/90)</f>
        <v>176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8">
        <v>50</v>
      </c>
      <c r="K160" s="9"/>
      <c r="L160" s="10">
        <f>'30-07'!$K160+('30-07'!$J160/90)</f>
        <v>0.55555555555555558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>
        <v>40</v>
      </c>
      <c r="K161" s="9">
        <v>5</v>
      </c>
      <c r="L161" s="10">
        <f>'30-07'!$K161+('30-07'!$J161/90)</f>
        <v>5.4444444444444446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/>
      <c r="K162" s="9">
        <v>35</v>
      </c>
      <c r="L162" s="10">
        <f>'30-07'!$K162+('30-07'!$J162/90)</f>
        <v>35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40</v>
      </c>
      <c r="I163" s="2" t="s">
        <v>95</v>
      </c>
      <c r="J163" s="8"/>
      <c r="K163" s="9">
        <v>-2800</v>
      </c>
      <c r="L163" s="10">
        <f>'30-07'!$K163+('30-07'!$J163/90)</f>
        <v>-2800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8"/>
      <c r="K164" s="9"/>
      <c r="L164" s="10">
        <f>'30-07'!$K164+('30-07'!$J164/90)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8"/>
      <c r="K165" s="9"/>
      <c r="L165" s="10">
        <f>'30-07'!$K165+('30-07'!$J165/90)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8"/>
      <c r="K166" s="9"/>
      <c r="L166" s="10">
        <f>'30-07'!$K166+('30-07'!$J166/90)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6" xr:uid="{8802DBE5-B916-4C90-97A1-AB34DB34240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BAD7-D4E6-4A63-9B94-9E205BC33387}">
  <sheetPr codeName="Sheet106">
    <pageSetUpPr fitToPage="1"/>
  </sheetPr>
  <dimension ref="A1:Z119"/>
  <sheetViews>
    <sheetView rightToLeft="1" topLeftCell="A103" workbookViewId="0">
      <selection activeCell="J118" sqref="J11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1170</v>
      </c>
      <c r="K1" s="3">
        <f t="shared" si="0"/>
        <v>164</v>
      </c>
      <c r="L1" s="3">
        <f t="shared" si="0"/>
        <v>177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35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8"/>
      <c r="K5" s="9">
        <v>-5</v>
      </c>
      <c r="L5" s="10">
        <f t="shared" si="1"/>
        <v>-5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2366</v>
      </c>
      <c r="J6" s="8">
        <v>300</v>
      </c>
      <c r="K6" s="9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2367</v>
      </c>
      <c r="J7" s="8">
        <v>500</v>
      </c>
      <c r="K7" s="9"/>
      <c r="L7" s="10">
        <f t="shared" si="1"/>
        <v>5.5555555555555554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2368</v>
      </c>
      <c r="J8" s="8">
        <v>200</v>
      </c>
      <c r="K8" s="9"/>
      <c r="L8" s="10">
        <f t="shared" si="1"/>
        <v>2.2222222222222223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500</v>
      </c>
      <c r="K9" s="9"/>
      <c r="L9" s="10">
        <f t="shared" si="1"/>
        <v>5.5555555555555554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1497</v>
      </c>
      <c r="J10" s="8"/>
      <c r="K10" s="9">
        <v>165</v>
      </c>
      <c r="L10" s="10">
        <f t="shared" si="1"/>
        <v>165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 t="s">
        <v>456</v>
      </c>
      <c r="J11" s="8">
        <v>-50</v>
      </c>
      <c r="K11" s="9"/>
      <c r="L11" s="10">
        <f t="shared" si="1"/>
        <v>-0.55555555555555558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412</v>
      </c>
      <c r="J12" s="8">
        <v>320</v>
      </c>
      <c r="K12" s="9"/>
      <c r="L12" s="10">
        <f t="shared" si="1"/>
        <v>3.5555555555555554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776</v>
      </c>
      <c r="J13" s="8"/>
      <c r="K13" s="9">
        <v>10</v>
      </c>
      <c r="L13" s="10">
        <f t="shared" si="1"/>
        <v>10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/>
      <c r="K14" s="9">
        <v>-6</v>
      </c>
      <c r="L14" s="10">
        <f t="shared" si="1"/>
        <v>-6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2355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SUM('31-07'!$J$22:$J$119)</f>
        <v>-2120</v>
      </c>
      <c r="K20" s="3">
        <f>SUM('31-07'!$K$22:$K$119)</f>
        <v>-624</v>
      </c>
      <c r="L20" s="3">
        <f>SUM('31-07'!$L$22:$L$119)</f>
        <v>-647.55555555555588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39</v>
      </c>
      <c r="F22" s="16">
        <f t="shared" ref="F22:F26" si="3">D22*E22</f>
        <v>195</v>
      </c>
      <c r="G22" s="7"/>
      <c r="H22" s="7" t="s">
        <v>40</v>
      </c>
      <c r="I22" s="2" t="s">
        <v>154</v>
      </c>
      <c r="J22" s="8"/>
      <c r="K22" s="9">
        <v>-100</v>
      </c>
      <c r="L22" s="10">
        <f>'31-07'!$K22+('31-07'!$J22/90)</f>
        <v>-100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39</v>
      </c>
      <c r="S22" s="16">
        <f t="shared" ref="S22:S26" si="5">Q22*R22</f>
        <v>195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3</v>
      </c>
      <c r="F23" s="16">
        <f t="shared" si="3"/>
        <v>30</v>
      </c>
      <c r="G23" s="7"/>
      <c r="H23" s="7" t="s">
        <v>40</v>
      </c>
      <c r="I23" s="2" t="s">
        <v>1381</v>
      </c>
      <c r="J23" s="8">
        <v>-300</v>
      </c>
      <c r="K23" s="9"/>
      <c r="L23" s="10">
        <f>'31-07'!$K23+('31-07'!$J23/90)</f>
        <v>-3.3333333333333335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12</v>
      </c>
      <c r="S23" s="16">
        <f t="shared" si="5"/>
        <v>120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43</v>
      </c>
      <c r="C24" s="14">
        <f t="shared" si="2"/>
        <v>430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2"/>
      <c r="J24" s="8"/>
      <c r="K24" s="9">
        <v>9</v>
      </c>
      <c r="L24" s="10">
        <f>'31-07'!$K24+('31-07'!$J24/90)</f>
        <v>9</v>
      </c>
      <c r="M24" s="3"/>
      <c r="N24" s="13">
        <v>10</v>
      </c>
      <c r="O24" s="1">
        <v>15</v>
      </c>
      <c r="P24" s="14">
        <f t="shared" si="4"/>
        <v>150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>
        <v>1</v>
      </c>
      <c r="F25" s="16">
        <f t="shared" si="3"/>
        <v>50</v>
      </c>
      <c r="G25" s="7"/>
      <c r="H25" s="7" t="s">
        <v>28</v>
      </c>
      <c r="I25" s="2" t="s">
        <v>2369</v>
      </c>
      <c r="J25" s="8">
        <v>-2500</v>
      </c>
      <c r="K25" s="9"/>
      <c r="L25" s="10">
        <f>'31-07'!$K25+('31-07'!$J25/90)</f>
        <v>-27.777777777777779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53</v>
      </c>
      <c r="F26" s="16">
        <f t="shared" si="3"/>
        <v>5300</v>
      </c>
      <c r="G26" s="7"/>
      <c r="H26" s="7" t="s">
        <v>1796</v>
      </c>
      <c r="I26" s="2"/>
      <c r="J26" s="8"/>
      <c r="K26" s="9">
        <v>115</v>
      </c>
      <c r="L26" s="10">
        <f>'31-07'!$K26+('31-07'!$J26/90)</f>
        <v>115</v>
      </c>
      <c r="M26" s="3"/>
      <c r="N26" s="13">
        <v>50</v>
      </c>
      <c r="O26" s="1">
        <v>8</v>
      </c>
      <c r="P26" s="14">
        <f t="shared" si="4"/>
        <v>400</v>
      </c>
      <c r="Q26" s="15">
        <v>100</v>
      </c>
      <c r="R26" s="1">
        <v>17</v>
      </c>
      <c r="S26" s="16">
        <f t="shared" si="5"/>
        <v>1700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5675</v>
      </c>
      <c r="G27" s="7"/>
      <c r="H27" s="7" t="s">
        <v>40</v>
      </c>
      <c r="I27" s="2"/>
      <c r="J27" s="8"/>
      <c r="K27" s="9">
        <v>-115</v>
      </c>
      <c r="L27" s="10">
        <f>'31-07'!$K27+('31-07'!$J27/90)</f>
        <v>-115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2055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824</v>
      </c>
      <c r="D28" s="1"/>
      <c r="E28" s="1"/>
      <c r="F28" s="1"/>
      <c r="G28" s="1"/>
      <c r="H28" s="7" t="s">
        <v>6</v>
      </c>
      <c r="I28" s="2"/>
      <c r="J28" s="8">
        <v>225</v>
      </c>
      <c r="K28" s="9"/>
      <c r="L28" s="10">
        <f>'31-07'!$K28+('31-07'!$J28/90)</f>
        <v>2.5</v>
      </c>
      <c r="M28" s="3"/>
      <c r="N28" s="12" t="s">
        <v>11</v>
      </c>
      <c r="O28" s="12"/>
      <c r="P28" s="6">
        <f>SUM(P22:P27)</f>
        <v>2355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1810</v>
      </c>
      <c r="G29" s="1"/>
      <c r="H29" s="7" t="s">
        <v>6</v>
      </c>
      <c r="I29" s="2"/>
      <c r="J29" s="8"/>
      <c r="K29" s="9">
        <v>30</v>
      </c>
      <c r="L29" s="10">
        <f>'31-07'!$K29+('31-07'!$J29/90)</f>
        <v>30</v>
      </c>
      <c r="M29" s="3"/>
      <c r="N29" s="1"/>
      <c r="O29" s="1"/>
      <c r="P29" s="18"/>
      <c r="Q29" s="237" t="s">
        <v>21</v>
      </c>
      <c r="R29" s="238"/>
      <c r="S29" s="17">
        <f>SUM('31-07'!$J$22:$J$119)</f>
        <v>-2120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-46</v>
      </c>
      <c r="D30" s="1"/>
      <c r="E30" s="1"/>
      <c r="F30" s="8"/>
      <c r="G30" s="1"/>
      <c r="H30" s="7" t="s">
        <v>6</v>
      </c>
      <c r="I30" s="2"/>
      <c r="J30" s="8"/>
      <c r="K30" s="9">
        <v>20</v>
      </c>
      <c r="L30" s="10">
        <f>'31-07'!$K30+('31-07'!$J30/90)</f>
        <v>20</v>
      </c>
      <c r="M30" s="3"/>
      <c r="N30" s="237" t="s">
        <v>23</v>
      </c>
      <c r="O30" s="238"/>
      <c r="P30" s="6">
        <f>SUM('31-07'!$K$22:$K$119)</f>
        <v>-624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2" t="s">
        <v>95</v>
      </c>
      <c r="J31" s="8"/>
      <c r="K31" s="9">
        <v>970</v>
      </c>
      <c r="L31" s="10">
        <f>'31-07'!$K31+('31-07'!$J31/90)</f>
        <v>970</v>
      </c>
      <c r="M31" s="3"/>
      <c r="N31" s="1"/>
      <c r="O31" s="1"/>
      <c r="P31" s="18"/>
      <c r="Q31" s="12" t="s">
        <v>25</v>
      </c>
      <c r="R31" s="12"/>
      <c r="S31" s="17">
        <f>S27-S29-F27</f>
        <v>-1500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95</v>
      </c>
      <c r="J32" s="8"/>
      <c r="K32" s="9">
        <v>-970</v>
      </c>
      <c r="L32" s="10">
        <f>'31-07'!$K32+('31-07'!$J32/90)</f>
        <v>-970</v>
      </c>
      <c r="M32" s="3"/>
      <c r="N32" s="12" t="s">
        <v>25</v>
      </c>
      <c r="O32" s="12"/>
      <c r="P32" s="6">
        <f>P28-P30-C28</f>
        <v>2155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2" t="s">
        <v>64</v>
      </c>
      <c r="J33" s="8"/>
      <c r="K33" s="9">
        <v>100</v>
      </c>
      <c r="L33" s="10">
        <f>'31-07'!$K33+('31-07'!$J33/90)</f>
        <v>100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8"/>
      <c r="K34" s="9">
        <v>-100</v>
      </c>
      <c r="L34" s="10">
        <f>'31-07'!$K34+('31-07'!$J34/90)</f>
        <v>-100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320</v>
      </c>
      <c r="K35" s="9"/>
      <c r="L35" s="10">
        <f>'31-07'!$K35+('31-07'!$J35/90)</f>
        <v>3.5555555555555554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2" t="s">
        <v>95</v>
      </c>
      <c r="J36" s="8"/>
      <c r="K36" s="9">
        <v>-10</v>
      </c>
      <c r="L36" s="10">
        <f>'31-07'!$K36+('31-07'!$J36/90)</f>
        <v>-10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-300</v>
      </c>
      <c r="K37" s="9">
        <v>10</v>
      </c>
      <c r="L37" s="10">
        <f>'31-07'!$K37+('31-07'!$J37/90)</f>
        <v>6.6666666666666661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95</v>
      </c>
      <c r="J38" s="8">
        <v>-1000</v>
      </c>
      <c r="K38" s="9"/>
      <c r="L38" s="10">
        <f>'31-07'!$K38+('31-07'!$J38/90)</f>
        <v>-11.111111111111111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121</v>
      </c>
      <c r="J39" s="8">
        <v>300</v>
      </c>
      <c r="K39" s="9"/>
      <c r="L39" s="10">
        <f>'31-07'!$K39+('31-07'!$J39/90)</f>
        <v>3.3333333333333335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18</v>
      </c>
      <c r="L40" s="10">
        <f>'31-07'!$K40+('31-07'!$J40/90)</f>
        <v>18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-300</v>
      </c>
      <c r="K41" s="9">
        <v>10</v>
      </c>
      <c r="L41" s="10">
        <f>'31-07'!$K41+('31-07'!$J41/90)</f>
        <v>6.6666666666666661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2" t="s">
        <v>2370</v>
      </c>
      <c r="J42" s="8">
        <v>-100</v>
      </c>
      <c r="K42" s="9"/>
      <c r="L42" s="10">
        <f>'31-07'!$K42+('31-07'!$J42/90)</f>
        <v>-1.1111111111111112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2" t="s">
        <v>1364</v>
      </c>
      <c r="J43" s="8"/>
      <c r="K43" s="9">
        <v>270</v>
      </c>
      <c r="L43" s="10">
        <f>'31-07'!$K43+('31-07'!$J43/90)</f>
        <v>270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-100</v>
      </c>
      <c r="K44" s="9">
        <v>10</v>
      </c>
      <c r="L44" s="10">
        <f>'31-07'!$K44+('31-07'!$J44/90)</f>
        <v>8.8888888888888893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229</v>
      </c>
      <c r="J45" s="8">
        <v>-60</v>
      </c>
      <c r="K45" s="9">
        <v>-35</v>
      </c>
      <c r="L45" s="10">
        <f>'31-07'!$K45+('31-07'!$J45/90)</f>
        <v>-35.666666666666664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180</v>
      </c>
      <c r="K46" s="9"/>
      <c r="L46" s="10">
        <f>'31-07'!$K46+('31-07'!$J46/90)</f>
        <v>2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180</v>
      </c>
      <c r="K47" s="9"/>
      <c r="L47" s="10">
        <f>'31-07'!$K47+('31-07'!$J47/90)</f>
        <v>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-125</v>
      </c>
      <c r="K48" s="9">
        <v>10</v>
      </c>
      <c r="L48" s="10">
        <f>'31-07'!$K48+('31-07'!$J48/90)</f>
        <v>8.6111111111111107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1796</v>
      </c>
      <c r="I49" s="2" t="s">
        <v>2244</v>
      </c>
      <c r="J49" s="8"/>
      <c r="K49" s="9">
        <v>1000</v>
      </c>
      <c r="L49" s="10">
        <f>'31-07'!$K49+('31-07'!$J49/90)</f>
        <v>1000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70</v>
      </c>
      <c r="K50" s="9"/>
      <c r="L50" s="10">
        <f>'31-07'!$K50+('31-07'!$J50/90)</f>
        <v>0.77777777777777779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1796</v>
      </c>
      <c r="I51" s="2" t="s">
        <v>1341</v>
      </c>
      <c r="J51" s="8"/>
      <c r="K51" s="9">
        <v>50</v>
      </c>
      <c r="L51" s="10">
        <f>'31-07'!$K51+('31-07'!$J51/90)</f>
        <v>50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50</v>
      </c>
      <c r="K52" s="9">
        <v>10</v>
      </c>
      <c r="L52" s="10">
        <f>'31-07'!$K52+('31-07'!$J52/90)</f>
        <v>10.555555555555555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350</v>
      </c>
      <c r="K53" s="9"/>
      <c r="L53" s="10">
        <f>'31-07'!$K53+('31-07'!$J53/90)</f>
        <v>3.8888888888888888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2371</v>
      </c>
      <c r="J54" s="8"/>
      <c r="K54" s="9">
        <v>150</v>
      </c>
      <c r="L54" s="10">
        <f>'31-07'!$K54+('31-07'!$J54/90)</f>
        <v>150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>
        <v>1</v>
      </c>
      <c r="L55" s="10">
        <f>'31-07'!$K55+('31-07'!$J55/90)</f>
        <v>1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150</v>
      </c>
      <c r="K56" s="9"/>
      <c r="L56" s="10">
        <f>'31-07'!$K56+('31-07'!$J56/90)</f>
        <v>1.6666666666666667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 t="s">
        <v>95</v>
      </c>
      <c r="J57" s="8">
        <v>-1000</v>
      </c>
      <c r="K57" s="9"/>
      <c r="L57" s="10">
        <f>'31-07'!$K57+('31-07'!$J57/90)</f>
        <v>-11.111111111111111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50</v>
      </c>
      <c r="K58" s="9">
        <v>10</v>
      </c>
      <c r="L58" s="10">
        <f>'31-07'!$K58+('31-07'!$J58/90)</f>
        <v>10.555555555555555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-400</v>
      </c>
      <c r="K59" s="9">
        <v>8</v>
      </c>
      <c r="L59" s="10">
        <f>'31-07'!$K59+('31-07'!$J59/90)</f>
        <v>3.5555555555555554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350</v>
      </c>
      <c r="K60" s="9"/>
      <c r="L60" s="10">
        <f>'31-07'!$K60+('31-07'!$J60/90)</f>
        <v>3.8888888888888888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2" t="s">
        <v>1051</v>
      </c>
      <c r="J61" s="8">
        <v>-675</v>
      </c>
      <c r="K61" s="9">
        <v>-500</v>
      </c>
      <c r="L61" s="10">
        <f>'31-07'!$K61+('31-07'!$J61/90)</f>
        <v>-507.5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150</v>
      </c>
      <c r="K62" s="9"/>
      <c r="L62" s="10">
        <f>'31-07'!$K62+('31-07'!$J62/90)</f>
        <v>1.6666666666666667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-540</v>
      </c>
      <c r="K63" s="9">
        <v>20</v>
      </c>
      <c r="L63" s="10">
        <f>'31-07'!$K63+('31-07'!$J63/90)</f>
        <v>14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229</v>
      </c>
      <c r="J64" s="8">
        <v>-530</v>
      </c>
      <c r="K64" s="9"/>
      <c r="L64" s="10">
        <f>'31-07'!$K64+('31-07'!$J64/90)</f>
        <v>-5.8888888888888893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100</v>
      </c>
      <c r="K65" s="36">
        <v>30</v>
      </c>
      <c r="L65" s="37">
        <f>'31-07'!$K65+('31-07'!$J65/90)</f>
        <v>31.111111111111111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915</v>
      </c>
      <c r="J66" s="38"/>
      <c r="K66" s="39">
        <v>50</v>
      </c>
      <c r="L66" s="37">
        <f>'31-07'!$K66+('31-07'!$J66/90)</f>
        <v>50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-90</v>
      </c>
      <c r="K67" s="36">
        <v>5</v>
      </c>
      <c r="L67" s="37">
        <f>'31-07'!$K67+('31-07'!$J67/90)</f>
        <v>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180</v>
      </c>
      <c r="L68" s="37">
        <f>'31-07'!$K68+('31-07'!$J68/90)</f>
        <v>180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400</v>
      </c>
      <c r="K69" s="36"/>
      <c r="L69" s="37">
        <f>'31-07'!$K69+('31-07'!$J69/90)</f>
        <v>4.4444444444444446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699</v>
      </c>
      <c r="J70" s="35"/>
      <c r="K70" s="36">
        <v>30</v>
      </c>
      <c r="L70" s="37">
        <f>'31-07'!$K70+('31-07'!$J70/90)</f>
        <v>30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95</v>
      </c>
      <c r="J71" s="8"/>
      <c r="K71" s="9">
        <v>-30</v>
      </c>
      <c r="L71" s="10">
        <f>'31-07'!$K71+('31-07'!$J71/90)</f>
        <v>-30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180</v>
      </c>
      <c r="K72" s="9"/>
      <c r="L72" s="10">
        <f>'31-07'!$K72+('31-07'!$J72/90)</f>
        <v>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20</v>
      </c>
      <c r="L73" s="10">
        <f>'31-07'!$K73+('31-07'!$J73/90)</f>
        <v>20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78</v>
      </c>
      <c r="J74" s="8">
        <v>1000</v>
      </c>
      <c r="K74" s="9"/>
      <c r="L74" s="10">
        <f>'31-07'!$K74+('31-07'!$J74/90)</f>
        <v>11.111111111111111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6</v>
      </c>
      <c r="L75" s="10">
        <f>'31-07'!$K75+('31-07'!$J75/90)</f>
        <v>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-270</v>
      </c>
      <c r="K76" s="9">
        <v>10</v>
      </c>
      <c r="L76" s="10">
        <f>'31-07'!$K76+('31-07'!$J76/90)</f>
        <v>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-100</v>
      </c>
      <c r="K77" s="9">
        <v>5</v>
      </c>
      <c r="L77" s="10">
        <f>'31-07'!$K77+('31-07'!$J77/90)</f>
        <v>3.8888888888888888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5</v>
      </c>
      <c r="L78" s="10">
        <f>'31-07'!$K78+('31-07'!$J78/90)</f>
        <v>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40</v>
      </c>
      <c r="L79" s="10">
        <f>'31-07'!$K79+('31-07'!$J79/90)</f>
        <v>40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2" t="s">
        <v>605</v>
      </c>
      <c r="J80" s="8"/>
      <c r="K80" s="9">
        <v>-10</v>
      </c>
      <c r="L80" s="10">
        <f>'31-07'!$K80+('31-07'!$J80/90)</f>
        <v>-10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2372</v>
      </c>
      <c r="J81" s="8"/>
      <c r="K81" s="9">
        <v>-125</v>
      </c>
      <c r="L81" s="10">
        <f>'31-07'!$K81+('31-07'!$J81/90)</f>
        <v>-125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-420</v>
      </c>
      <c r="K82" s="9">
        <v>10</v>
      </c>
      <c r="L82" s="10">
        <f>'31-07'!$K82+('31-07'!$J82/90)</f>
        <v>5.333333333333333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4</v>
      </c>
      <c r="L83" s="10">
        <f>'31-07'!$K83+('31-07'!$J83/90)</f>
        <v>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5</v>
      </c>
      <c r="L84" s="10">
        <f>'31-07'!$K84+('31-07'!$J84/90)</f>
        <v>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360</v>
      </c>
      <c r="K85" s="9"/>
      <c r="L85" s="10">
        <f>'31-07'!$K85+('31-07'!$J85/90)</f>
        <v>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200</v>
      </c>
      <c r="K86" s="9"/>
      <c r="L86" s="10">
        <f>'31-07'!$K86+('31-07'!$J86/90)</f>
        <v>2.2222222222222223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-270</v>
      </c>
      <c r="K87" s="9">
        <v>20</v>
      </c>
      <c r="L87" s="10">
        <f>'31-07'!$K87+('31-07'!$J87/90)</f>
        <v>17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155</v>
      </c>
      <c r="K88" s="9">
        <v>10</v>
      </c>
      <c r="L88" s="10">
        <f>'31-07'!$K88+('31-07'!$J88/90)</f>
        <v>11.722222222222221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28</v>
      </c>
      <c r="I89" s="2" t="s">
        <v>335</v>
      </c>
      <c r="J89" s="8">
        <v>-100</v>
      </c>
      <c r="K89" s="9"/>
      <c r="L89" s="10">
        <f>'31-07'!$K89+('31-07'!$J89/90)</f>
        <v>-1.1111111111111112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100</v>
      </c>
      <c r="K90" s="9"/>
      <c r="L90" s="10">
        <f>'31-07'!$K90+('31-07'!$J90/90)</f>
        <v>1.1111111111111112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315</v>
      </c>
      <c r="K91" s="9"/>
      <c r="L91" s="10">
        <f>'31-07'!$K91+('31-07'!$J91/90)</f>
        <v>3.5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200</v>
      </c>
      <c r="K92" s="9"/>
      <c r="L92" s="10">
        <f>'31-07'!$K92+('31-07'!$J92/90)</f>
        <v>2.2222222222222223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84</v>
      </c>
      <c r="L93" s="10">
        <f>'31-07'!$K93+('31-07'!$J93/90)</f>
        <v>84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-60</v>
      </c>
      <c r="K94" s="9"/>
      <c r="L94" s="10">
        <f>'31-07'!$K94+('31-07'!$J94/90)</f>
        <v>-0.66666666666666663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376</v>
      </c>
      <c r="J95" s="8">
        <v>-630</v>
      </c>
      <c r="K95" s="9">
        <v>100</v>
      </c>
      <c r="L95" s="10">
        <f>'31-07'!$K95+('31-07'!$J95/90)</f>
        <v>93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-50</v>
      </c>
      <c r="K96" s="9">
        <v>15</v>
      </c>
      <c r="L96" s="10">
        <f>'31-07'!$K96+('31-07'!$J96/90)</f>
        <v>14.444444444444445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100</v>
      </c>
      <c r="K97" s="9"/>
      <c r="L97" s="10">
        <f>'31-07'!$K97+('31-07'!$J97/90)</f>
        <v>1.1111111111111112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-250</v>
      </c>
      <c r="K98" s="9">
        <v>5</v>
      </c>
      <c r="L98" s="10">
        <f>'31-07'!$K98+('31-07'!$J98/90)</f>
        <v>2.2222222222222223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100</v>
      </c>
      <c r="L99" s="10">
        <f>'31-07'!$K99+('31-07'!$J99/90)</f>
        <v>100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56</v>
      </c>
      <c r="J100" s="8">
        <v>1065</v>
      </c>
      <c r="K100" s="9">
        <v>-29</v>
      </c>
      <c r="L100" s="10">
        <f>'31-07'!$K100+('31-07'!$J100/90)</f>
        <v>-17.166666666666664</v>
      </c>
      <c r="M100" s="3"/>
      <c r="N100" s="45" t="s">
        <v>118</v>
      </c>
      <c r="O100" s="9"/>
      <c r="P100" s="84">
        <v>2355</v>
      </c>
      <c r="Q100" s="9"/>
      <c r="R100" s="9"/>
      <c r="S100" s="85">
        <v>2055</v>
      </c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50</v>
      </c>
      <c r="K101" s="9"/>
      <c r="L101" s="10">
        <f>'31-07'!$K101+('31-07'!$J101/90)</f>
        <v>0.55555555555555558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100</v>
      </c>
      <c r="K102" s="9"/>
      <c r="L102" s="10">
        <f>'31-07'!$K102+('31-07'!$J102/90)</f>
        <v>1.1111111111111112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-100</v>
      </c>
      <c r="K103" s="9">
        <v>40</v>
      </c>
      <c r="L103" s="10">
        <f>'31-07'!$K103+('31-07'!$J103/90)</f>
        <v>38.888888888888886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1796</v>
      </c>
      <c r="I104" s="2" t="s">
        <v>1309</v>
      </c>
      <c r="J104" s="8"/>
      <c r="K104" s="9">
        <v>108</v>
      </c>
      <c r="L104" s="10">
        <f>'31-07'!$K104+('31-07'!$J104/90)</f>
        <v>108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95</v>
      </c>
      <c r="J105" s="8"/>
      <c r="K105" s="9">
        <v>-108</v>
      </c>
      <c r="L105" s="10">
        <f>'31-07'!$K105+('31-07'!$J105/90)</f>
        <v>-108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28</v>
      </c>
      <c r="I106" s="2" t="s">
        <v>437</v>
      </c>
      <c r="J106" s="8">
        <v>-300</v>
      </c>
      <c r="K106" s="9"/>
      <c r="L106" s="10">
        <f>'31-07'!$K106+('31-07'!$J106/90)</f>
        <v>-3.3333333333333335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200</v>
      </c>
      <c r="K107" s="9"/>
      <c r="L107" s="10">
        <f>'31-07'!$K107+('31-07'!$J107/90)</f>
        <v>2.2222222222222223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300</v>
      </c>
      <c r="K108" s="9"/>
      <c r="L108" s="10">
        <f>'31-07'!$K108+('31-07'!$J108/90)</f>
        <v>3.3333333333333335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-90</v>
      </c>
      <c r="K109" s="9">
        <v>20</v>
      </c>
      <c r="L109" s="10">
        <f>'31-07'!$K109+('31-07'!$J109/90)</f>
        <v>19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720</v>
      </c>
      <c r="K110" s="9"/>
      <c r="L110" s="10">
        <f>'31-07'!$K110+('31-07'!$J110/90)</f>
        <v>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2" t="s">
        <v>1347</v>
      </c>
      <c r="J111" s="8"/>
      <c r="K111" s="9">
        <v>-100</v>
      </c>
      <c r="L111" s="10">
        <f>'31-07'!$K111+('31-07'!$J111/90)</f>
        <v>-100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320</v>
      </c>
      <c r="K112" s="9"/>
      <c r="L112" s="10">
        <f>'31-07'!$K112+('31-07'!$J112/90)</f>
        <v>3.5555555555555554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770</v>
      </c>
      <c r="J113" s="8"/>
      <c r="K113" s="9">
        <v>-10</v>
      </c>
      <c r="L113" s="10">
        <f>'31-07'!$K113+('31-07'!$J113/90)</f>
        <v>-10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8"/>
      <c r="K114" s="9">
        <v>-10</v>
      </c>
      <c r="L114" s="10">
        <f>'31-07'!$K114+('31-07'!$J114/90)</f>
        <v>-10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>
        <v>5</v>
      </c>
      <c r="L115" s="10">
        <f>'31-07'!$K115+('31-07'!$J115/90)</f>
        <v>8.3333333333333339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2" t="s">
        <v>2373</v>
      </c>
      <c r="J116" s="8"/>
      <c r="K116" s="9">
        <v>-1500</v>
      </c>
      <c r="L116" s="10">
        <f>'31-07'!$K116+('31-07'!$J116/90)</f>
        <v>-1500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/>
      <c r="K117" s="9">
        <v>-600</v>
      </c>
      <c r="L117" s="10">
        <f>'31-07'!$K117+('31-07'!$J117/90)</f>
        <v>-600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2" t="s">
        <v>57</v>
      </c>
      <c r="J118" s="8"/>
      <c r="K118" s="9">
        <v>20</v>
      </c>
      <c r="L118" s="10">
        <f>'31-07'!$K118+('31-07'!$J118/90)</f>
        <v>20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43</v>
      </c>
      <c r="J119" s="8"/>
      <c r="K119" s="9">
        <v>-20</v>
      </c>
      <c r="L119" s="10">
        <f>'31-07'!$K119+('31-07'!$J119/90)</f>
        <v>-20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9" xr:uid="{0363A61F-7E2A-4EF4-86C9-70B839B299C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A2F1-DA02-402A-889C-2ACA978DFC72}">
  <sheetPr codeName="Sheet107">
    <pageSetUpPr fitToPage="1"/>
  </sheetPr>
  <dimension ref="A1:Z124"/>
  <sheetViews>
    <sheetView rightToLeft="1" topLeftCell="A111" workbookViewId="0">
      <selection activeCell="J123" sqref="J12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240</v>
      </c>
      <c r="K1" s="3">
        <f t="shared" si="0"/>
        <v>-34</v>
      </c>
      <c r="L1" s="3">
        <f t="shared" si="0"/>
        <v>-31.333333333333329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5</v>
      </c>
      <c r="L3" s="10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70</v>
      </c>
      <c r="L4" s="10">
        <f t="shared" si="1"/>
        <v>70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1</v>
      </c>
      <c r="L5" s="10">
        <f t="shared" si="1"/>
        <v>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8">
        <v>240</v>
      </c>
      <c r="K6" s="9">
        <v>-110</v>
      </c>
      <c r="L6" s="10">
        <f t="shared" si="1"/>
        <v>-107.33333333333333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2365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SUM('01-08'!$J$22:$J$124)</f>
        <v>-2550</v>
      </c>
      <c r="K20" s="3">
        <f>SUM('01-08'!$K$22:$K$124)</f>
        <v>29</v>
      </c>
      <c r="L20" s="3">
        <f>SUM('01-08'!$L$22:$L$124)</f>
        <v>0.66666666666666363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39</v>
      </c>
      <c r="F22" s="16">
        <f t="shared" ref="F22:F26" si="3">D22*E22</f>
        <v>195</v>
      </c>
      <c r="G22" s="7"/>
      <c r="H22" s="7" t="s">
        <v>6</v>
      </c>
      <c r="I22" s="2"/>
      <c r="J22" s="8">
        <v>300</v>
      </c>
      <c r="K22" s="9"/>
      <c r="L22" s="10">
        <f>'01-08'!$K22+('01-08'!$J22/90)</f>
        <v>3.3333333333333335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51</v>
      </c>
      <c r="S22" s="16">
        <f t="shared" ref="S22:S26" si="5">Q22*R22</f>
        <v>255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8</v>
      </c>
      <c r="F23" s="16">
        <f t="shared" si="3"/>
        <v>80</v>
      </c>
      <c r="G23" s="7"/>
      <c r="H23" s="7" t="s">
        <v>6</v>
      </c>
      <c r="I23" s="2"/>
      <c r="J23" s="8">
        <v>-130</v>
      </c>
      <c r="K23" s="9">
        <v>10</v>
      </c>
      <c r="L23" s="10">
        <f>'01-08'!$K23+('01-08'!$J23/90)</f>
        <v>8.5555555555555554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23</v>
      </c>
      <c r="S23" s="16">
        <f t="shared" si="5"/>
        <v>230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</v>
      </c>
      <c r="C24" s="14">
        <f t="shared" si="2"/>
        <v>60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/>
      <c r="J24" s="8">
        <v>300</v>
      </c>
      <c r="K24" s="9"/>
      <c r="L24" s="10">
        <f>'01-08'!$K24+('01-08'!$J24/90)</f>
        <v>3.3333333333333335</v>
      </c>
      <c r="M24" s="3"/>
      <c r="N24" s="13">
        <v>10</v>
      </c>
      <c r="O24" s="1">
        <v>3</v>
      </c>
      <c r="P24" s="14">
        <f t="shared" si="4"/>
        <v>30</v>
      </c>
      <c r="Q24" s="15">
        <v>20</v>
      </c>
      <c r="R24" s="1">
        <v>8</v>
      </c>
      <c r="S24" s="16">
        <f t="shared" si="5"/>
        <v>160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22</v>
      </c>
      <c r="F25" s="16">
        <f t="shared" si="3"/>
        <v>1100</v>
      </c>
      <c r="G25" s="7"/>
      <c r="H25" s="7" t="s">
        <v>6</v>
      </c>
      <c r="I25" s="40" t="s">
        <v>108</v>
      </c>
      <c r="J25" s="8"/>
      <c r="K25" s="9">
        <v>40</v>
      </c>
      <c r="L25" s="10">
        <f>'01-08'!$K25+('01-08'!$J25/90)</f>
        <v>40</v>
      </c>
      <c r="M25" s="3"/>
      <c r="N25" s="13">
        <v>20</v>
      </c>
      <c r="O25" s="1">
        <v>3</v>
      </c>
      <c r="P25" s="14">
        <f t="shared" si="4"/>
        <v>60</v>
      </c>
      <c r="Q25" s="15">
        <v>50</v>
      </c>
      <c r="R25" s="1">
        <v>6</v>
      </c>
      <c r="S25" s="16">
        <f t="shared" si="5"/>
        <v>300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24</v>
      </c>
      <c r="F26" s="16">
        <f t="shared" si="3"/>
        <v>2400</v>
      </c>
      <c r="G26" s="7"/>
      <c r="H26" s="7" t="s">
        <v>6</v>
      </c>
      <c r="I26" s="2"/>
      <c r="J26" s="8">
        <v>85</v>
      </c>
      <c r="K26" s="9">
        <v>25</v>
      </c>
      <c r="L26" s="10">
        <f>'01-08'!$K26+('01-08'!$J26/90)</f>
        <v>25.944444444444443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1</v>
      </c>
      <c r="S26" s="16">
        <f t="shared" si="5"/>
        <v>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3795</v>
      </c>
      <c r="G27" s="7"/>
      <c r="H27" s="7" t="s">
        <v>6</v>
      </c>
      <c r="I27" s="2"/>
      <c r="J27" s="8">
        <v>450</v>
      </c>
      <c r="K27" s="9">
        <v>100</v>
      </c>
      <c r="L27" s="10">
        <f>'01-08'!$K27+('01-08'!$J27/90)</f>
        <v>105</v>
      </c>
      <c r="M27" s="3"/>
      <c r="N27" s="13">
        <v>100</v>
      </c>
      <c r="O27" s="1">
        <v>1</v>
      </c>
      <c r="P27" s="14">
        <f t="shared" si="4"/>
        <v>100</v>
      </c>
      <c r="Q27" s="12" t="s">
        <v>11</v>
      </c>
      <c r="R27" s="12"/>
      <c r="S27" s="17">
        <f>SUM(S22:S26)</f>
        <v>1045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166</v>
      </c>
      <c r="D28" s="1"/>
      <c r="E28" s="1"/>
      <c r="F28" s="1"/>
      <c r="G28" s="1"/>
      <c r="H28" s="7" t="s">
        <v>40</v>
      </c>
      <c r="I28" s="40" t="s">
        <v>2375</v>
      </c>
      <c r="J28" s="8">
        <v>-270</v>
      </c>
      <c r="K28" s="9">
        <v>-25</v>
      </c>
      <c r="L28" s="10">
        <f>'01-08'!$K28+('01-08'!$J28/90)</f>
        <v>-28</v>
      </c>
      <c r="M28" s="3"/>
      <c r="N28" s="12" t="s">
        <v>11</v>
      </c>
      <c r="O28" s="12"/>
      <c r="P28" s="6">
        <f>SUM(P22:P27)</f>
        <v>195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-1880</v>
      </c>
      <c r="G29" s="1"/>
      <c r="H29" s="7" t="s">
        <v>6</v>
      </c>
      <c r="I29" s="2"/>
      <c r="J29" s="8">
        <v>200</v>
      </c>
      <c r="K29" s="9"/>
      <c r="L29" s="10">
        <f>'01-08'!$K29+('01-08'!$J29/90)</f>
        <v>2.2222222222222223</v>
      </c>
      <c r="M29" s="3"/>
      <c r="N29" s="1"/>
      <c r="O29" s="1"/>
      <c r="P29" s="18"/>
      <c r="Q29" s="237" t="s">
        <v>21</v>
      </c>
      <c r="R29" s="238"/>
      <c r="S29" s="17">
        <f>SUM('01-08'!$J$22:$J$124)</f>
        <v>-2550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-658</v>
      </c>
      <c r="D30" s="1"/>
      <c r="E30" s="1"/>
      <c r="F30" s="8"/>
      <c r="G30" s="1"/>
      <c r="H30" s="7" t="s">
        <v>6</v>
      </c>
      <c r="I30" s="2"/>
      <c r="J30" s="8">
        <v>-270</v>
      </c>
      <c r="K30" s="9">
        <v>30</v>
      </c>
      <c r="L30" s="10">
        <f>'01-08'!$K30+('01-08'!$J30/90)</f>
        <v>27</v>
      </c>
      <c r="M30" s="3"/>
      <c r="N30" s="237" t="s">
        <v>23</v>
      </c>
      <c r="O30" s="238"/>
      <c r="P30" s="6">
        <f>SUM('01-08'!$K$22:$K$124)</f>
        <v>29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180</v>
      </c>
      <c r="K31" s="9"/>
      <c r="L31" s="10">
        <f>'01-08'!$K31+('01-08'!$J31/90)</f>
        <v>2</v>
      </c>
      <c r="M31" s="3"/>
      <c r="N31" s="1"/>
      <c r="O31" s="1"/>
      <c r="P31" s="18"/>
      <c r="Q31" s="12" t="s">
        <v>25</v>
      </c>
      <c r="R31" s="12"/>
      <c r="S31" s="17">
        <f>S27-S29-F27</f>
        <v>-200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1750</v>
      </c>
      <c r="J32" s="8"/>
      <c r="K32" s="9">
        <v>102</v>
      </c>
      <c r="L32" s="10">
        <f>'01-08'!$K32+('01-08'!$J32/90)</f>
        <v>102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4</v>
      </c>
      <c r="L33" s="10">
        <f>'01-08'!$K33+('01-08'!$J33/90)</f>
        <v>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300</v>
      </c>
      <c r="K34" s="9"/>
      <c r="L34" s="10">
        <f>'01-08'!$K34+('01-08'!$J34/90)</f>
        <v>3.3333333333333335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10</v>
      </c>
      <c r="L35" s="10">
        <f>'01-08'!$K35+('01-08'!$J35/90)</f>
        <v>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2376</v>
      </c>
      <c r="J36" s="8"/>
      <c r="K36" s="9">
        <v>-150</v>
      </c>
      <c r="L36" s="10">
        <f>'01-08'!$K36+('01-08'!$J36/90)</f>
        <v>-150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936</v>
      </c>
      <c r="J37" s="8"/>
      <c r="K37" s="9">
        <v>1400</v>
      </c>
      <c r="L37" s="10">
        <f>'01-08'!$K37+('01-08'!$J37/90)</f>
        <v>1400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-135</v>
      </c>
      <c r="K38" s="9">
        <v>5</v>
      </c>
      <c r="L38" s="10">
        <f>'01-08'!$K38+('01-08'!$J38/90)</f>
        <v>3.5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40" t="s">
        <v>456</v>
      </c>
      <c r="J39" s="8">
        <v>-200</v>
      </c>
      <c r="K39" s="9"/>
      <c r="L39" s="10">
        <f>'01-08'!$K39+('01-08'!$J39/90)</f>
        <v>-2.2222222222222223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50</v>
      </c>
      <c r="K40" s="9"/>
      <c r="L40" s="10">
        <f>'01-08'!$K40+('01-08'!$J40/90)</f>
        <v>0.55555555555555558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160</v>
      </c>
      <c r="K41" s="9"/>
      <c r="L41" s="10">
        <f>'01-08'!$K41+('01-08'!$J41/90)</f>
        <v>1.7777777777777777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-360</v>
      </c>
      <c r="K42" s="9">
        <v>80</v>
      </c>
      <c r="L42" s="10">
        <f>'01-08'!$K42+('01-08'!$J42/90)</f>
        <v>76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154</v>
      </c>
      <c r="J43" s="8"/>
      <c r="K43" s="9">
        <v>15</v>
      </c>
      <c r="L43" s="10">
        <f>'01-08'!$K43+('01-08'!$J43/90)</f>
        <v>15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-270</v>
      </c>
      <c r="K44" s="9">
        <v>10</v>
      </c>
      <c r="L44" s="10">
        <f>'01-08'!$K44+('01-08'!$J44/90)</f>
        <v>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25</v>
      </c>
      <c r="K45" s="9"/>
      <c r="L45" s="10">
        <f>'01-08'!$K45+('01-08'!$J45/90)</f>
        <v>0.27777777777777779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-270</v>
      </c>
      <c r="K46" s="9">
        <v>20</v>
      </c>
      <c r="L46" s="10">
        <f>'01-08'!$K46+('01-08'!$J46/90)</f>
        <v>17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-450</v>
      </c>
      <c r="K47" s="9">
        <v>10</v>
      </c>
      <c r="L47" s="10">
        <f>'01-08'!$K47+('01-08'!$J47/90)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-900</v>
      </c>
      <c r="K48" s="9">
        <v>10</v>
      </c>
      <c r="L48" s="10">
        <f>'01-08'!$K48+('01-08'!$J48/90)</f>
        <v>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19</v>
      </c>
      <c r="L49" s="10">
        <f>'01-08'!$K49+('01-08'!$J49/90)</f>
        <v>19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43" t="s">
        <v>40</v>
      </c>
      <c r="I50" s="40" t="s">
        <v>2377</v>
      </c>
      <c r="J50" s="8"/>
      <c r="K50" s="9">
        <v>-120</v>
      </c>
      <c r="L50" s="10">
        <f>'01-08'!$K50+('01-08'!$J50/90)</f>
        <v>-120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-450</v>
      </c>
      <c r="K51" s="9">
        <v>9</v>
      </c>
      <c r="L51" s="10">
        <f>'01-08'!$K51+('01-08'!$J51/90)</f>
        <v>4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-270</v>
      </c>
      <c r="K52" s="9">
        <v>30</v>
      </c>
      <c r="L52" s="10">
        <f>'01-08'!$K52+('01-08'!$J52/90)</f>
        <v>27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-720</v>
      </c>
      <c r="K53" s="9">
        <v>20</v>
      </c>
      <c r="L53" s="10">
        <f>'01-08'!$K53+('01-08'!$J53/90)</f>
        <v>12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-450</v>
      </c>
      <c r="K54" s="9">
        <v>10</v>
      </c>
      <c r="L54" s="10">
        <f>'01-08'!$K54+('01-08'!$J54/90)</f>
        <v>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580</v>
      </c>
      <c r="K55" s="9"/>
      <c r="L55" s="10">
        <f>'01-08'!$K55+('01-08'!$J55/90)</f>
        <v>6.4444444444444446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240</v>
      </c>
      <c r="K56" s="9"/>
      <c r="L56" s="10">
        <f>'01-08'!$K56+('01-08'!$J56/90)</f>
        <v>2.6666666666666665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-20</v>
      </c>
      <c r="K57" s="9">
        <v>12</v>
      </c>
      <c r="L57" s="10">
        <f>'01-08'!$K57+('01-08'!$J57/90)</f>
        <v>11.777777777777779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8</v>
      </c>
      <c r="L58" s="10">
        <f>'01-08'!$K58+('01-08'!$J58/90)</f>
        <v>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-90</v>
      </c>
      <c r="K59" s="9">
        <v>10</v>
      </c>
      <c r="L59" s="10">
        <f>'01-08'!$K59+('01-08'!$J59/90)</f>
        <v>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-50</v>
      </c>
      <c r="K60" s="9">
        <v>12</v>
      </c>
      <c r="L60" s="10">
        <f>'01-08'!$K60+('01-08'!$J60/90)</f>
        <v>11.444444444444445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-400</v>
      </c>
      <c r="K61" s="9">
        <v>20</v>
      </c>
      <c r="L61" s="10">
        <f>'01-08'!$K61+('01-08'!$J61/90)</f>
        <v>15.555555555555555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737</v>
      </c>
      <c r="J62" s="8"/>
      <c r="K62" s="9">
        <v>120</v>
      </c>
      <c r="L62" s="10">
        <f>'01-08'!$K62+('01-08'!$J62/90)</f>
        <v>120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-360</v>
      </c>
      <c r="K63" s="9"/>
      <c r="L63" s="10">
        <f>'01-08'!$K63+('01-08'!$J63/90)</f>
        <v>-4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30</v>
      </c>
      <c r="L64" s="10">
        <f>'01-08'!$K64+('01-08'!$J64/90)</f>
        <v>30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2066</v>
      </c>
      <c r="J65" s="35">
        <v>-540</v>
      </c>
      <c r="K65" s="36">
        <v>-500</v>
      </c>
      <c r="L65" s="37">
        <f>'01-08'!$K65+('01-08'!$J65/90)</f>
        <v>-506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28</v>
      </c>
      <c r="I66" s="44" t="s">
        <v>43</v>
      </c>
      <c r="J66" s="38"/>
      <c r="K66" s="39">
        <v>-20</v>
      </c>
      <c r="L66" s="37">
        <f>'01-08'!$K66+('01-08'!$J66/90)</f>
        <v>-20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150</v>
      </c>
      <c r="K67" s="36"/>
      <c r="L67" s="37">
        <f>'01-08'!$K67+('01-08'!$J67/90)</f>
        <v>1.6666666666666667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-50</v>
      </c>
      <c r="K68" s="39">
        <v>10</v>
      </c>
      <c r="L68" s="37">
        <f>'01-08'!$K68+('01-08'!$J68/90)</f>
        <v>9.4444444444444446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43" t="s">
        <v>40</v>
      </c>
      <c r="I69" s="44" t="s">
        <v>2378</v>
      </c>
      <c r="J69" s="35"/>
      <c r="K69" s="36">
        <v>-100</v>
      </c>
      <c r="L69" s="37">
        <f>'01-08'!$K69+('01-08'!$J69/90)</f>
        <v>-100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43" t="s">
        <v>1796</v>
      </c>
      <c r="I70" s="44" t="s">
        <v>453</v>
      </c>
      <c r="J70" s="35"/>
      <c r="K70" s="36">
        <v>48</v>
      </c>
      <c r="L70" s="37">
        <f>'01-08'!$K70+('01-08'!$J70/90)</f>
        <v>48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43" t="s">
        <v>28</v>
      </c>
      <c r="I71" s="40" t="s">
        <v>437</v>
      </c>
      <c r="J71" s="8">
        <v>-300</v>
      </c>
      <c r="K71" s="9"/>
      <c r="L71" s="10">
        <f>'01-08'!$K71+('01-08'!$J71/90)</f>
        <v>-3.3333333333333335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-40</v>
      </c>
      <c r="K72" s="9">
        <v>100</v>
      </c>
      <c r="L72" s="10">
        <f>'01-08'!$K72+('01-08'!$J72/90)</f>
        <v>99.555555555555557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200</v>
      </c>
      <c r="K73" s="9"/>
      <c r="L73" s="10">
        <f>'01-08'!$K73+('01-08'!$J73/90)</f>
        <v>2.2222222222222223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80</v>
      </c>
      <c r="K74" s="9"/>
      <c r="L74" s="10">
        <f>'01-08'!$K74+('01-08'!$J74/90)</f>
        <v>0.88888888888888884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50</v>
      </c>
      <c r="K75" s="9">
        <v>10</v>
      </c>
      <c r="L75" s="10">
        <f>'01-08'!$K75+('01-08'!$J75/90)</f>
        <v>10.555555555555555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603</v>
      </c>
      <c r="J76" s="8">
        <v>-270</v>
      </c>
      <c r="K76" s="9">
        <v>30</v>
      </c>
      <c r="L76" s="10">
        <f>'01-08'!$K76+('01-08'!$J76/90)</f>
        <v>27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350</v>
      </c>
      <c r="K77" s="9"/>
      <c r="L77" s="10">
        <f>'01-08'!$K77+('01-08'!$J77/90)</f>
        <v>3.8888888888888888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-225</v>
      </c>
      <c r="K78" s="9">
        <v>5</v>
      </c>
      <c r="L78" s="10">
        <f>'01-08'!$K78+('01-08'!$J78/90)</f>
        <v>2.5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1796</v>
      </c>
      <c r="I79" s="40" t="s">
        <v>373</v>
      </c>
      <c r="J79" s="8"/>
      <c r="K79" s="9">
        <v>650</v>
      </c>
      <c r="L79" s="10">
        <f>'01-08'!$K79+('01-08'!$J79/90)</f>
        <v>650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95</v>
      </c>
      <c r="J80" s="8"/>
      <c r="K80" s="9">
        <v>-650</v>
      </c>
      <c r="L80" s="10">
        <f>'01-08'!$K80+('01-08'!$J80/90)</f>
        <v>-650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-90</v>
      </c>
      <c r="K81" s="9">
        <v>5</v>
      </c>
      <c r="L81" s="10">
        <f>'01-08'!$K81+('01-08'!$J81/90)</f>
        <v>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180</v>
      </c>
      <c r="K82" s="9">
        <v>30</v>
      </c>
      <c r="L82" s="10">
        <f>'01-08'!$K82+('01-08'!$J82/90)</f>
        <v>32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360</v>
      </c>
      <c r="K83" s="9">
        <v>60</v>
      </c>
      <c r="L83" s="10">
        <f>'01-08'!$K83+('01-08'!$J83/90)</f>
        <v>64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5</v>
      </c>
      <c r="L84" s="10">
        <f>'01-08'!$K84+('01-08'!$J84/90)</f>
        <v>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20</v>
      </c>
      <c r="L85" s="10">
        <f>'01-08'!$K85+('01-08'!$J85/90)</f>
        <v>20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200</v>
      </c>
      <c r="K86" s="9">
        <v>30</v>
      </c>
      <c r="L86" s="10">
        <f>'01-08'!$K86+('01-08'!$J86/90)</f>
        <v>32.222222222222221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-180</v>
      </c>
      <c r="K87" s="9">
        <v>15</v>
      </c>
      <c r="L87" s="10">
        <f>'01-08'!$K87+('01-08'!$J87/90)</f>
        <v>13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10</v>
      </c>
      <c r="L88" s="10">
        <f>'01-08'!$K88+('01-08'!$J88/90)</f>
        <v>10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250</v>
      </c>
      <c r="K89" s="9"/>
      <c r="L89" s="10">
        <f>'01-08'!$K89+('01-08'!$J89/90)</f>
        <v>2.7777777777777777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-450</v>
      </c>
      <c r="K90" s="9">
        <v>20</v>
      </c>
      <c r="L90" s="10">
        <f>'01-08'!$K90+('01-08'!$J90/90)</f>
        <v>15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-360</v>
      </c>
      <c r="K91" s="9">
        <v>10</v>
      </c>
      <c r="L91" s="10">
        <f>'01-08'!$K91+('01-08'!$J91/90)</f>
        <v>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-200</v>
      </c>
      <c r="K92" s="9">
        <v>10</v>
      </c>
      <c r="L92" s="10">
        <f>'01-08'!$K92+('01-08'!$J92/90)</f>
        <v>7.7777777777777777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-540</v>
      </c>
      <c r="K93" s="9">
        <v>310</v>
      </c>
      <c r="L93" s="10">
        <f>'01-08'!$K93+('01-08'!$J93/90)</f>
        <v>304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-360</v>
      </c>
      <c r="K94" s="9">
        <v>40</v>
      </c>
      <c r="L94" s="10">
        <f>'01-08'!$K94+('01-08'!$J94/90)</f>
        <v>36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637</v>
      </c>
      <c r="J95" s="8"/>
      <c r="K95" s="9">
        <v>2500</v>
      </c>
      <c r="L95" s="10">
        <f>'01-08'!$K95+('01-08'!$J95/90)</f>
        <v>2500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-360</v>
      </c>
      <c r="K96" s="9">
        <v>40</v>
      </c>
      <c r="L96" s="10">
        <f>'01-08'!$K96+('01-08'!$J96/90)</f>
        <v>36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229</v>
      </c>
      <c r="J97" s="8">
        <v>-420</v>
      </c>
      <c r="K97" s="9"/>
      <c r="L97" s="10">
        <f>'01-08'!$K97+('01-08'!$J97/90)</f>
        <v>-4.666666666666667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56</v>
      </c>
      <c r="J98" s="8">
        <v>2860</v>
      </c>
      <c r="K98" s="9">
        <v>90</v>
      </c>
      <c r="L98" s="10">
        <f>'01-08'!$K98+('01-08'!$J98/90)</f>
        <v>121.77777777777777</v>
      </c>
      <c r="M98" s="3"/>
      <c r="N98" s="45" t="s">
        <v>118</v>
      </c>
      <c r="O98" s="9"/>
      <c r="P98" s="84">
        <v>4820</v>
      </c>
      <c r="Q98" s="9"/>
      <c r="R98" s="9"/>
      <c r="S98" s="85">
        <v>895</v>
      </c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-300</v>
      </c>
      <c r="K99" s="9">
        <v>5</v>
      </c>
      <c r="L99" s="10">
        <f>'01-08'!$K99+('01-08'!$J99/90)</f>
        <v>1.6666666666666665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300</v>
      </c>
      <c r="K100" s="9"/>
      <c r="L100" s="10">
        <f>'01-08'!$K100+('01-08'!$J100/90)</f>
        <v>3.3333333333333335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16</v>
      </c>
      <c r="J101" s="8"/>
      <c r="K101" s="9">
        <v>200</v>
      </c>
      <c r="L101" s="10">
        <f>'01-08'!$K101+('01-08'!$J101/90)</f>
        <v>200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40" t="s">
        <v>2379</v>
      </c>
      <c r="J102" s="8">
        <v>1780</v>
      </c>
      <c r="K102" s="9">
        <v>-20</v>
      </c>
      <c r="L102" s="10">
        <f>'01-08'!$K102+('01-08'!$J102/90)</f>
        <v>-0.22222222222222143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40" t="s">
        <v>335</v>
      </c>
      <c r="J103" s="8">
        <v>-50</v>
      </c>
      <c r="K103" s="9"/>
      <c r="L103" s="10">
        <f>'01-08'!$K103+('01-08'!$J103/90)</f>
        <v>-0.55555555555555558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160</v>
      </c>
      <c r="K104" s="9"/>
      <c r="L104" s="10">
        <f>'01-08'!$K104+('01-08'!$J104/90)</f>
        <v>1.7777777777777777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43" t="s">
        <v>40</v>
      </c>
      <c r="I105" s="40" t="s">
        <v>2379</v>
      </c>
      <c r="J105" s="8">
        <v>8920</v>
      </c>
      <c r="K105" s="9">
        <v>-100</v>
      </c>
      <c r="L105" s="10">
        <f>'01-08'!$K105+('01-08'!$J105/90)</f>
        <v>-0.88888888888888573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175</v>
      </c>
      <c r="K106" s="9"/>
      <c r="L106" s="10">
        <f>'01-08'!$K106+('01-08'!$J106/90)</f>
        <v>1.9444444444444444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100</v>
      </c>
      <c r="K107" s="9">
        <v>20</v>
      </c>
      <c r="L107" s="10">
        <f>'01-08'!$K107+('01-08'!$J107/90)</f>
        <v>21.111111111111111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-100</v>
      </c>
      <c r="K108" s="9">
        <v>10</v>
      </c>
      <c r="L108" s="10">
        <f>'01-08'!$K108+('01-08'!$J108/90)</f>
        <v>8.8888888888888893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220</v>
      </c>
      <c r="K109" s="9"/>
      <c r="L109" s="10">
        <f>'01-08'!$K109+('01-08'!$J109/90)</f>
        <v>2.4444444444444446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>
        <v>5</v>
      </c>
      <c r="L110" s="10">
        <f>'01-08'!$K110+('01-08'!$J110/90)</f>
        <v>6.1111111111111107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630</v>
      </c>
      <c r="K111" s="9"/>
      <c r="L111" s="10">
        <f>'01-08'!$K111+('01-08'!$J111/90)</f>
        <v>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-350</v>
      </c>
      <c r="K112" s="9">
        <v>5</v>
      </c>
      <c r="L112" s="10">
        <f>'01-08'!$K112+('01-08'!$J112/90)</f>
        <v>1.1111111111111112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160</v>
      </c>
      <c r="K113" s="9"/>
      <c r="L113" s="10">
        <f>'01-08'!$K113+('01-08'!$J113/90)</f>
        <v>1.7777777777777777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40</v>
      </c>
      <c r="L114" s="10">
        <f>'01-08'!$K114+('01-08'!$J114/90)</f>
        <v>40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40" t="s">
        <v>605</v>
      </c>
      <c r="J115" s="8"/>
      <c r="K115" s="9">
        <v>-20</v>
      </c>
      <c r="L115" s="10">
        <f>'01-08'!$K115+('01-08'!$J115/90)</f>
        <v>-20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450</v>
      </c>
      <c r="K116" s="9"/>
      <c r="L116" s="10">
        <f>'01-08'!$K116+('01-08'!$J116/90)</f>
        <v>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85</v>
      </c>
      <c r="J117" s="8">
        <v>-4500</v>
      </c>
      <c r="K117" s="9"/>
      <c r="L117" s="10">
        <f>'01-08'!$K117+('01-08'!$J117/90)</f>
        <v>-50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40" t="s">
        <v>239</v>
      </c>
      <c r="J118" s="8">
        <v>-7000</v>
      </c>
      <c r="K118" s="9">
        <v>-4950</v>
      </c>
      <c r="L118" s="10">
        <f>'01-08'!$K118+('01-08'!$J118/90)</f>
        <v>-5027.7777777777774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30</v>
      </c>
      <c r="K119" s="9"/>
      <c r="L119" s="10">
        <f>'01-08'!$K119+('01-08'!$J119/90)</f>
        <v>0.33333333333333331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-580</v>
      </c>
      <c r="K120" s="9">
        <v>10</v>
      </c>
      <c r="L120" s="10">
        <f>'01-08'!$K120+('01-08'!$J120/90)</f>
        <v>3.5555555555555554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170</v>
      </c>
      <c r="L121" s="10">
        <f>'01-08'!$K121+('01-08'!$J121/90)</f>
        <v>170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56</v>
      </c>
      <c r="J122" s="8">
        <v>5</v>
      </c>
      <c r="K122" s="9"/>
      <c r="L122" s="10">
        <f>'01-08'!$K122+('01-08'!$J122/90)</f>
        <v>5.5555555555555552E-2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200</v>
      </c>
      <c r="K123" s="9"/>
      <c r="L123" s="10">
        <f>'01-08'!$K123+('01-08'!$J123/90)</f>
        <v>2.2222222222222223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'01-08'!$K124+('01-08'!$J124/90)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4" xr:uid="{0F6544D3-E040-466C-BBB4-92409F01AB2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0E52-C6D5-45AD-A385-B237771AB6B3}">
  <sheetPr codeName="Sheet108">
    <pageSetUpPr fitToPage="1"/>
  </sheetPr>
  <dimension ref="A1:Z143"/>
  <sheetViews>
    <sheetView rightToLeft="1" topLeftCell="A131" workbookViewId="0">
      <selection activeCell="B143" sqref="B14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110</v>
      </c>
      <c r="K1" s="3">
        <f t="shared" si="0"/>
        <v>225</v>
      </c>
      <c r="L1" s="3">
        <f t="shared" si="0"/>
        <v>226.22222222222226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1101</v>
      </c>
      <c r="J3" s="8">
        <v>450</v>
      </c>
      <c r="K3" s="9"/>
      <c r="L3" s="10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412</v>
      </c>
      <c r="J4" s="8">
        <v>-200</v>
      </c>
      <c r="K4" s="9">
        <v>20</v>
      </c>
      <c r="L4" s="10">
        <f t="shared" si="1"/>
        <v>17.777777777777779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2381</v>
      </c>
      <c r="J5" s="8"/>
      <c r="K5" s="9">
        <v>50</v>
      </c>
      <c r="L5" s="10">
        <f t="shared" si="1"/>
        <v>50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783</v>
      </c>
      <c r="J6" s="8">
        <v>-45</v>
      </c>
      <c r="K6" s="9">
        <v>10</v>
      </c>
      <c r="L6" s="10">
        <f t="shared" si="1"/>
        <v>9.5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105</v>
      </c>
      <c r="J7" s="8">
        <v>-270</v>
      </c>
      <c r="K7" s="9">
        <v>75</v>
      </c>
      <c r="L7" s="10">
        <f t="shared" si="1"/>
        <v>72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62</v>
      </c>
      <c r="J8" s="8">
        <v>175</v>
      </c>
      <c r="K8" s="9">
        <v>10</v>
      </c>
      <c r="L8" s="10">
        <f t="shared" si="1"/>
        <v>11.944444444444445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105</v>
      </c>
      <c r="J9" s="8">
        <v>200</v>
      </c>
      <c r="K9" s="9">
        <v>80</v>
      </c>
      <c r="L9" s="10">
        <f t="shared" si="1"/>
        <v>82.222222222222229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132</v>
      </c>
      <c r="J10" s="8">
        <v>-100</v>
      </c>
      <c r="K10" s="9">
        <v>5</v>
      </c>
      <c r="L10" s="10">
        <f t="shared" si="1"/>
        <v>3.8888888888888888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2382</v>
      </c>
      <c r="J12" s="8"/>
      <c r="K12" s="9">
        <v>25</v>
      </c>
      <c r="L12" s="10">
        <f t="shared" si="1"/>
        <v>25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40</v>
      </c>
      <c r="I13" s="2" t="s">
        <v>2383</v>
      </c>
      <c r="J13" s="8">
        <v>300</v>
      </c>
      <c r="K13" s="9">
        <v>-50</v>
      </c>
      <c r="L13" s="10">
        <f t="shared" si="1"/>
        <v>-46.666666666666664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28</v>
      </c>
      <c r="I14" s="2" t="s">
        <v>99</v>
      </c>
      <c r="J14" s="8">
        <v>-300</v>
      </c>
      <c r="K14" s="9"/>
      <c r="L14" s="10">
        <f t="shared" si="1"/>
        <v>-3.3333333333333335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>
        <v>-100</v>
      </c>
      <c r="K15" s="9"/>
      <c r="L15" s="10">
        <f t="shared" si="1"/>
        <v>-1.1111111111111112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2374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SUM('03-08'!$J$22:$J$143)</f>
        <v>2800</v>
      </c>
      <c r="K20" s="3">
        <f>SUM('03-08'!$K$22:$K$143)</f>
        <v>-40</v>
      </c>
      <c r="L20" s="3">
        <f>SUM('03-08'!$L$22:$L$143)</f>
        <v>-8.8888888888886903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51</v>
      </c>
      <c r="F22" s="16">
        <f t="shared" ref="F22:F26" si="3">D22*E22</f>
        <v>255</v>
      </c>
      <c r="G22" s="7"/>
      <c r="H22" s="7" t="s">
        <v>6</v>
      </c>
      <c r="I22" s="2"/>
      <c r="J22" s="8">
        <v>150</v>
      </c>
      <c r="K22" s="9"/>
      <c r="L22" s="10">
        <f>'03-08'!$K22+('03-08'!$J22/90)</f>
        <v>1.6666666666666667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51</v>
      </c>
      <c r="S22" s="16">
        <f t="shared" ref="S22:S26" si="5">Q22*R22</f>
        <v>255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23</v>
      </c>
      <c r="F23" s="16">
        <f t="shared" si="3"/>
        <v>230</v>
      </c>
      <c r="G23" s="7"/>
      <c r="H23" s="7" t="s">
        <v>6</v>
      </c>
      <c r="I23" s="2"/>
      <c r="J23" s="8">
        <v>-90</v>
      </c>
      <c r="K23" s="9">
        <v>10</v>
      </c>
      <c r="L23" s="10">
        <f>'03-08'!$K23+('03-08'!$J23/90)</f>
        <v>9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35</v>
      </c>
      <c r="S23" s="16">
        <f t="shared" si="5"/>
        <v>350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</v>
      </c>
      <c r="C24" s="14">
        <f t="shared" si="2"/>
        <v>70</v>
      </c>
      <c r="D24" s="15">
        <v>20</v>
      </c>
      <c r="E24" s="1">
        <v>6</v>
      </c>
      <c r="F24" s="16">
        <f t="shared" si="3"/>
        <v>120</v>
      </c>
      <c r="G24" s="7"/>
      <c r="H24" s="7" t="s">
        <v>6</v>
      </c>
      <c r="I24" s="2"/>
      <c r="J24" s="8"/>
      <c r="K24" s="9">
        <v>20</v>
      </c>
      <c r="L24" s="10">
        <f>'03-08'!$K24+('03-08'!$J24/90)</f>
        <v>20</v>
      </c>
      <c r="M24" s="3"/>
      <c r="N24" s="13">
        <v>10</v>
      </c>
      <c r="O24" s="1">
        <v>16</v>
      </c>
      <c r="P24" s="14">
        <f t="shared" si="4"/>
        <v>160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7</v>
      </c>
      <c r="F25" s="16">
        <f t="shared" si="3"/>
        <v>350</v>
      </c>
      <c r="G25" s="7"/>
      <c r="H25" s="7" t="s">
        <v>6</v>
      </c>
      <c r="I25" s="40" t="s">
        <v>2384</v>
      </c>
      <c r="J25" s="8"/>
      <c r="K25" s="9">
        <v>20</v>
      </c>
      <c r="L25" s="10">
        <f>'03-08'!$K25+('03-08'!$J25/90)</f>
        <v>20</v>
      </c>
      <c r="M25" s="3"/>
      <c r="N25" s="13">
        <v>20</v>
      </c>
      <c r="O25" s="1">
        <v>10</v>
      </c>
      <c r="P25" s="14">
        <f t="shared" si="4"/>
        <v>200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4</v>
      </c>
      <c r="F26" s="16">
        <f t="shared" si="3"/>
        <v>400</v>
      </c>
      <c r="G26" s="7"/>
      <c r="H26" s="7" t="s">
        <v>1796</v>
      </c>
      <c r="I26" s="40" t="s">
        <v>64</v>
      </c>
      <c r="J26" s="8"/>
      <c r="K26" s="9">
        <v>100</v>
      </c>
      <c r="L26" s="10">
        <f>'03-08'!$K26+('03-08'!$J26/90)</f>
        <v>100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35</v>
      </c>
      <c r="S26" s="16">
        <f t="shared" si="5"/>
        <v>3500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1355</v>
      </c>
      <c r="G27" s="7"/>
      <c r="H27" s="7" t="s">
        <v>6</v>
      </c>
      <c r="I27" s="2"/>
      <c r="J27" s="8">
        <v>-400</v>
      </c>
      <c r="K27" s="9">
        <v>10</v>
      </c>
      <c r="L27" s="10">
        <f>'03-08'!$K27+('03-08'!$J27/90)</f>
        <v>5.5555555555555554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4155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420</v>
      </c>
      <c r="D28" s="1"/>
      <c r="E28" s="1"/>
      <c r="F28" s="1"/>
      <c r="G28" s="1"/>
      <c r="H28" s="7" t="s">
        <v>6</v>
      </c>
      <c r="I28" s="2"/>
      <c r="J28" s="8">
        <v>400</v>
      </c>
      <c r="K28" s="9"/>
      <c r="L28" s="10">
        <f>'03-08'!$K28+('03-08'!$J28/90)</f>
        <v>4.4444444444444446</v>
      </c>
      <c r="M28" s="3"/>
      <c r="N28" s="12" t="s">
        <v>11</v>
      </c>
      <c r="O28" s="12"/>
      <c r="P28" s="6">
        <f>SUM(P22:P27)</f>
        <v>380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-2440</v>
      </c>
      <c r="G29" s="1"/>
      <c r="H29" s="7" t="s">
        <v>6</v>
      </c>
      <c r="I29" s="2"/>
      <c r="J29" s="8">
        <v>180</v>
      </c>
      <c r="K29" s="9"/>
      <c r="L29" s="10">
        <f>'03-08'!$K29+('03-08'!$J29/90)</f>
        <v>2</v>
      </c>
      <c r="M29" s="3"/>
      <c r="N29" s="1"/>
      <c r="O29" s="1"/>
      <c r="P29" s="18"/>
      <c r="Q29" s="237" t="s">
        <v>21</v>
      </c>
      <c r="R29" s="238"/>
      <c r="S29" s="17">
        <f>SUM('03-08'!$J$22:$J$143)</f>
        <v>2800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254</v>
      </c>
      <c r="D30" s="1"/>
      <c r="E30" s="1"/>
      <c r="F30" s="8"/>
      <c r="G30" s="1"/>
      <c r="H30" s="7" t="s">
        <v>6</v>
      </c>
      <c r="I30" s="2"/>
      <c r="J30" s="8">
        <v>100</v>
      </c>
      <c r="K30" s="9">
        <v>20</v>
      </c>
      <c r="L30" s="10">
        <f>'03-08'!$K30+('03-08'!$J30/90)</f>
        <v>21.111111111111111</v>
      </c>
      <c r="M30" s="3"/>
      <c r="N30" s="237" t="s">
        <v>23</v>
      </c>
      <c r="O30" s="238"/>
      <c r="P30" s="6">
        <f>SUM('03-08'!$K$22:$K$143)</f>
        <v>-40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78</v>
      </c>
      <c r="J31" s="8">
        <v>-400</v>
      </c>
      <c r="K31" s="9">
        <v>10</v>
      </c>
      <c r="L31" s="10">
        <f>'03-08'!$K31+('03-08'!$J31/90)</f>
        <v>5.5555555555555554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10</v>
      </c>
      <c r="L32" s="10">
        <f>'03-08'!$K32+('03-08'!$J32/90)</f>
        <v>10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5</v>
      </c>
      <c r="L33" s="10">
        <f>'03-08'!$K33+('03-08'!$J33/90)</f>
        <v>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-180</v>
      </c>
      <c r="K34" s="9">
        <v>260</v>
      </c>
      <c r="L34" s="10">
        <f>'03-08'!$K34+('03-08'!$J34/90)</f>
        <v>258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-270</v>
      </c>
      <c r="K35" s="9">
        <v>30</v>
      </c>
      <c r="L35" s="10">
        <f>'03-08'!$K35+('03-08'!$J35/90)</f>
        <v>27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/>
      <c r="L36" s="10">
        <f>'03-08'!$K36+('03-08'!$J36/90)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60</v>
      </c>
      <c r="K37" s="9"/>
      <c r="L37" s="10">
        <f>'03-08'!$K37+('03-08'!$J37/90)</f>
        <v>0.66666666666666663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250</v>
      </c>
      <c r="K38" s="9"/>
      <c r="L38" s="10">
        <f>'03-08'!$K38+('03-08'!$J38/90)</f>
        <v>2.7777777777777777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-90</v>
      </c>
      <c r="K39" s="9">
        <v>10</v>
      </c>
      <c r="L39" s="10">
        <f>'03-08'!$K39+('03-08'!$J39/90)</f>
        <v>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2385</v>
      </c>
      <c r="J40" s="8">
        <v>-20</v>
      </c>
      <c r="K40" s="9">
        <v>10</v>
      </c>
      <c r="L40" s="10">
        <f>'03-08'!$K40+('03-08'!$J40/90)</f>
        <v>9.7777777777777786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43" t="s">
        <v>28</v>
      </c>
      <c r="I41" s="40" t="s">
        <v>43</v>
      </c>
      <c r="J41" s="8"/>
      <c r="K41" s="9">
        <v>-20</v>
      </c>
      <c r="L41" s="10">
        <f>'03-08'!$K41+('03-08'!$J41/90)</f>
        <v>-20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737</v>
      </c>
      <c r="J42" s="8">
        <v>110</v>
      </c>
      <c r="K42" s="9">
        <v>6</v>
      </c>
      <c r="L42" s="10">
        <f>'03-08'!$K42+('03-08'!$J42/90)</f>
        <v>7.2222222222222223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2386</v>
      </c>
      <c r="J43" s="8">
        <v>100</v>
      </c>
      <c r="K43" s="9">
        <v>139</v>
      </c>
      <c r="L43" s="10">
        <f>'03-08'!$K43+('03-08'!$J43/90)</f>
        <v>140.11111111111111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/>
      <c r="L44" s="10">
        <f>'03-08'!$K44+('03-08'!$J44/90)</f>
        <v>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404</v>
      </c>
      <c r="J45" s="8">
        <v>-50</v>
      </c>
      <c r="K45" s="9">
        <v>5</v>
      </c>
      <c r="L45" s="10">
        <f>'03-08'!$K45+('03-08'!$J45/90)</f>
        <v>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229</v>
      </c>
      <c r="J46" s="8">
        <v>-90</v>
      </c>
      <c r="K46" s="9"/>
      <c r="L46" s="10">
        <f>'03-08'!$K46+('03-08'!$J46/90)</f>
        <v>-1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-200</v>
      </c>
      <c r="K47" s="9">
        <v>5</v>
      </c>
      <c r="L47" s="10">
        <f>'03-08'!$K47+('03-08'!$J47/90)</f>
        <v>2.7777777777777777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783</v>
      </c>
      <c r="J48" s="8"/>
      <c r="K48" s="9">
        <v>5</v>
      </c>
      <c r="L48" s="10">
        <f>'03-08'!$K48+('03-08'!$J48/90)</f>
        <v>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-330</v>
      </c>
      <c r="K49" s="9">
        <v>75</v>
      </c>
      <c r="L49" s="10">
        <f>'03-08'!$K49+('03-08'!$J49/90)</f>
        <v>71.333333333333329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2387</v>
      </c>
      <c r="J50" s="8"/>
      <c r="K50" s="9">
        <v>-500</v>
      </c>
      <c r="L50" s="10">
        <f>'03-08'!$K50+('03-08'!$J50/90)</f>
        <v>-500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2388</v>
      </c>
      <c r="J51" s="8"/>
      <c r="K51" s="9">
        <v>2779</v>
      </c>
      <c r="L51" s="10">
        <f>'03-08'!$K51+('03-08'!$J51/90)</f>
        <v>2779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250</v>
      </c>
      <c r="K52" s="9">
        <v>45</v>
      </c>
      <c r="L52" s="10">
        <f>'03-08'!$K52+('03-08'!$J52/90)</f>
        <v>47.777777777777779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71">
        <v>800</v>
      </c>
      <c r="K53" s="9"/>
      <c r="L53" s="10">
        <f>'03-08'!$K53+('03-08'!$J53/90)</f>
        <v>8.8888888888888893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1765</v>
      </c>
      <c r="J54" s="8"/>
      <c r="K54" s="9">
        <v>300</v>
      </c>
      <c r="L54" s="10">
        <f>'03-08'!$K54+('03-08'!$J54/90)</f>
        <v>300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270</v>
      </c>
      <c r="K55" s="9">
        <v>5</v>
      </c>
      <c r="L55" s="10">
        <f>'03-08'!$K55+('03-08'!$J55/90)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75</v>
      </c>
      <c r="L56" s="10">
        <f>'03-08'!$K56+('03-08'!$J56/90)</f>
        <v>75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65</v>
      </c>
      <c r="L57" s="10">
        <f>'03-08'!$K57+('03-08'!$J57/90)</f>
        <v>65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150</v>
      </c>
      <c r="K58" s="9">
        <v>20</v>
      </c>
      <c r="L58" s="10">
        <f>'03-08'!$K58+('03-08'!$J58/90)</f>
        <v>21.666666666666668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95</v>
      </c>
      <c r="J59" s="8"/>
      <c r="K59" s="9">
        <v>96</v>
      </c>
      <c r="L59" s="10">
        <f>'03-08'!$K59+('03-08'!$J59/90)</f>
        <v>96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8"/>
      <c r="K60" s="9">
        <v>-96</v>
      </c>
      <c r="L60" s="10">
        <f>'03-08'!$K60+('03-08'!$J60/90)</f>
        <v>-96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630</v>
      </c>
      <c r="K61" s="9"/>
      <c r="L61" s="10">
        <f>'03-08'!$K61+('03-08'!$J61/90)</f>
        <v>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-180</v>
      </c>
      <c r="K62" s="9">
        <v>60</v>
      </c>
      <c r="L62" s="10">
        <f>'03-08'!$K62+('03-08'!$J62/90)</f>
        <v>58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-200</v>
      </c>
      <c r="K63" s="9">
        <v>70</v>
      </c>
      <c r="L63" s="10">
        <f>'03-08'!$K63+('03-08'!$J63/90)</f>
        <v>67.777777777777771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100</v>
      </c>
      <c r="K64" s="9"/>
      <c r="L64" s="10">
        <f>'03-08'!$K64+('03-08'!$J64/90)</f>
        <v>1.1111111111111112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-360</v>
      </c>
      <c r="K65" s="36">
        <v>10</v>
      </c>
      <c r="L65" s="37">
        <f>'03-08'!$K65+('03-08'!$J65/90)</f>
        <v>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1</v>
      </c>
      <c r="L66" s="37">
        <f>'03-08'!$K66+('03-08'!$J66/90)</f>
        <v>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-180</v>
      </c>
      <c r="K67" s="36">
        <v>25</v>
      </c>
      <c r="L67" s="37">
        <f>'03-08'!$K67+('03-08'!$J67/90)</f>
        <v>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5</v>
      </c>
      <c r="L68" s="37">
        <f>'03-08'!$K68+('03-08'!$J68/90)</f>
        <v>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70</v>
      </c>
      <c r="K69" s="36"/>
      <c r="L69" s="37">
        <f>'03-08'!$K69+('03-08'!$J69/90)</f>
        <v>0.77777777777777779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350</v>
      </c>
      <c r="K70" s="36"/>
      <c r="L70" s="37">
        <f>'03-08'!$K70+('03-08'!$J70/90)</f>
        <v>3.8888888888888888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180</v>
      </c>
      <c r="K71" s="9"/>
      <c r="L71" s="10">
        <f>'03-08'!$K71+('03-08'!$J71/90)</f>
        <v>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50</v>
      </c>
      <c r="K72" s="9">
        <v>5</v>
      </c>
      <c r="L72" s="10">
        <f>'03-08'!$K72+('03-08'!$J72/90)</f>
        <v>5.5555555555555554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50</v>
      </c>
      <c r="K73" s="9"/>
      <c r="L73" s="10">
        <f>'03-08'!$K73+('03-08'!$J73/90)</f>
        <v>0.55555555555555558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5</v>
      </c>
      <c r="L74" s="10">
        <f>'03-08'!$K74+('03-08'!$J74/90)</f>
        <v>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335</v>
      </c>
      <c r="K75" s="9"/>
      <c r="L75" s="10">
        <f>'03-08'!$K75+('03-08'!$J75/90)</f>
        <v>3.7222222222222223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4</v>
      </c>
      <c r="L76" s="10">
        <f>'03-08'!$K76+('03-08'!$J76/90)</f>
        <v>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100</v>
      </c>
      <c r="K77" s="9">
        <v>5</v>
      </c>
      <c r="L77" s="10">
        <f>'03-08'!$K77+('03-08'!$J77/90)</f>
        <v>6.1111111111111107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-100</v>
      </c>
      <c r="K78" s="9">
        <v>10</v>
      </c>
      <c r="L78" s="10">
        <f>'03-08'!$K78+('03-08'!$J78/90)</f>
        <v>8.8888888888888893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2389</v>
      </c>
      <c r="J79" s="8"/>
      <c r="K79" s="9">
        <v>300</v>
      </c>
      <c r="L79" s="10">
        <f>'03-08'!$K79+('03-08'!$J79/90)</f>
        <v>300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1987</v>
      </c>
      <c r="J80" s="8"/>
      <c r="K80" s="9">
        <v>-300</v>
      </c>
      <c r="L80" s="10">
        <f>'03-08'!$K80+('03-08'!$J80/90)</f>
        <v>-300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420</v>
      </c>
      <c r="K81" s="9"/>
      <c r="L81" s="10">
        <f>'03-08'!$K81+('03-08'!$J81/90)</f>
        <v>4.666666666666667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2390</v>
      </c>
      <c r="J82" s="8">
        <v>220</v>
      </c>
      <c r="K82" s="9"/>
      <c r="L82" s="10">
        <f>'03-08'!$K82+('03-08'!$J82/90)</f>
        <v>2.4444444444444446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180</v>
      </c>
      <c r="K83" s="9"/>
      <c r="L83" s="10">
        <f>'03-08'!$K83+('03-08'!$J83/90)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1049</v>
      </c>
      <c r="J84" s="8"/>
      <c r="K84" s="9">
        <v>-30</v>
      </c>
      <c r="L84" s="10">
        <f>'03-08'!$K84+('03-08'!$J84/90)</f>
        <v>-30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100</v>
      </c>
      <c r="K85" s="9"/>
      <c r="L85" s="10">
        <f>'03-08'!$K85+('03-08'!$J85/90)</f>
        <v>1.1111111111111112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30</v>
      </c>
      <c r="L86" s="10">
        <f>'03-08'!$K86+('03-08'!$J86/90)</f>
        <v>30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43" t="s">
        <v>40</v>
      </c>
      <c r="I87" s="40" t="s">
        <v>239</v>
      </c>
      <c r="J87" s="8"/>
      <c r="K87" s="9">
        <v>-2779</v>
      </c>
      <c r="L87" s="10">
        <f>'03-08'!$K87+('03-08'!$J87/90)</f>
        <v>-2779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118</v>
      </c>
      <c r="J88" s="8">
        <v>70</v>
      </c>
      <c r="K88" s="9">
        <v>-20</v>
      </c>
      <c r="L88" s="10">
        <f>'03-08'!$K88+('03-08'!$J88/90)</f>
        <v>-19.222222222222221</v>
      </c>
      <c r="M88" s="3"/>
      <c r="N88" s="45" t="s">
        <v>118</v>
      </c>
      <c r="O88" s="9"/>
      <c r="P88" s="84">
        <v>1340</v>
      </c>
      <c r="Q88" s="9"/>
      <c r="R88" s="9"/>
      <c r="S88" s="85">
        <v>3990</v>
      </c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-270</v>
      </c>
      <c r="K89" s="9">
        <v>15</v>
      </c>
      <c r="L89" s="10">
        <f>'03-08'!$K89+('03-08'!$J89/90)</f>
        <v>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7</v>
      </c>
      <c r="L90" s="10">
        <f>'03-08'!$K90+('03-08'!$J90/90)</f>
        <v>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2379</v>
      </c>
      <c r="J91" s="8">
        <v>-540</v>
      </c>
      <c r="K91" s="9">
        <v>6</v>
      </c>
      <c r="L91" s="10">
        <f>'03-08'!$K91+('03-08'!$J91/90)</f>
        <v>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120</v>
      </c>
      <c r="K92" s="9"/>
      <c r="L92" s="10">
        <f>'03-08'!$K92+('03-08'!$J92/90)</f>
        <v>1.3333333333333333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280</v>
      </c>
      <c r="K93" s="9">
        <v>5</v>
      </c>
      <c r="L93" s="10">
        <f>'03-08'!$K93+('03-08'!$J93/90)</f>
        <v>8.1111111111111107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180</v>
      </c>
      <c r="K94" s="9"/>
      <c r="L94" s="10">
        <f>'03-08'!$K94+('03-08'!$J94/90)</f>
        <v>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400</v>
      </c>
      <c r="K95" s="9"/>
      <c r="L95" s="10">
        <f>'03-08'!$K95+('03-08'!$J95/90)</f>
        <v>4.4444444444444446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-180</v>
      </c>
      <c r="K96" s="9">
        <v>20</v>
      </c>
      <c r="L96" s="10">
        <f>'03-08'!$K96+('03-08'!$J96/90)</f>
        <v>18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40" t="s">
        <v>2391</v>
      </c>
      <c r="J97" s="8"/>
      <c r="K97" s="9">
        <v>95</v>
      </c>
      <c r="L97" s="10">
        <f>'03-08'!$K97+('03-08'!$J97/90)</f>
        <v>95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2392</v>
      </c>
      <c r="J98" s="8"/>
      <c r="K98" s="9">
        <v>15</v>
      </c>
      <c r="L98" s="10">
        <f>'03-08'!$K98+('03-08'!$J98/90)</f>
        <v>15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140</v>
      </c>
      <c r="K99" s="9"/>
      <c r="L99" s="10">
        <f>'03-08'!$K99+('03-08'!$J99/90)</f>
        <v>1.5555555555555556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270</v>
      </c>
      <c r="K100" s="9">
        <v>10</v>
      </c>
      <c r="L100" s="10">
        <f>'03-08'!$K100+('03-08'!$J100/90)</f>
        <v>13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28</v>
      </c>
      <c r="I101" s="2" t="s">
        <v>2393</v>
      </c>
      <c r="J101" s="8"/>
      <c r="K101" s="9">
        <v>-250</v>
      </c>
      <c r="L101" s="10">
        <f>'03-08'!$K101+('03-08'!$J101/90)</f>
        <v>-250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24</v>
      </c>
      <c r="L102" s="10">
        <f>'03-08'!$K102+('03-08'!$J102/90)</f>
        <v>24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100</v>
      </c>
      <c r="K103" s="9"/>
      <c r="L103" s="10">
        <f>'03-08'!$K103+('03-08'!$J103/90)</f>
        <v>1.1111111111111112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/>
      <c r="L104" s="10">
        <f>'03-08'!$K104+('03-08'!$J104/90)</f>
        <v>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-360</v>
      </c>
      <c r="K105" s="9">
        <v>30</v>
      </c>
      <c r="L105" s="10">
        <f>'03-08'!$K105+('03-08'!$J105/90)</f>
        <v>26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-540</v>
      </c>
      <c r="K106" s="9">
        <v>10</v>
      </c>
      <c r="L106" s="10">
        <f>'03-08'!$K106+('03-08'!$J106/90)</f>
        <v>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250</v>
      </c>
      <c r="K107" s="9">
        <v>45</v>
      </c>
      <c r="L107" s="10">
        <f>'03-08'!$K107+('03-08'!$J107/90)</f>
        <v>47.777777777777779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39</v>
      </c>
      <c r="J108" s="8"/>
      <c r="K108" s="9">
        <v>30</v>
      </c>
      <c r="L108" s="10">
        <f>'03-08'!$K108+('03-08'!$J108/90)</f>
        <v>30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150</v>
      </c>
      <c r="K109" s="9">
        <v>10</v>
      </c>
      <c r="L109" s="10">
        <f>'03-08'!$K109+('03-08'!$J109/90)</f>
        <v>11.666666666666666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/>
      <c r="L110" s="10">
        <f>'03-08'!$K110+('03-08'!$J110/90)</f>
        <v>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2" t="s">
        <v>2394</v>
      </c>
      <c r="J111" s="8"/>
      <c r="K111" s="9">
        <v>-300</v>
      </c>
      <c r="L111" s="10">
        <f>'03-08'!$K111+('03-08'!$J111/90)</f>
        <v>-300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30</v>
      </c>
      <c r="L112" s="10">
        <f>'03-08'!$K112+('03-08'!$J112/90)</f>
        <v>30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100</v>
      </c>
      <c r="K113" s="9"/>
      <c r="L113" s="10">
        <f>'03-08'!$K113+('03-08'!$J113/90)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229</v>
      </c>
      <c r="J114" s="8">
        <v>-50</v>
      </c>
      <c r="K114" s="9">
        <v>-5</v>
      </c>
      <c r="L114" s="10">
        <f>'03-08'!$K114+('03-08'!$J114/90)</f>
        <v>-5.5555555555555554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'03-08'!$K115+('03-08'!$J115/90)</f>
        <v>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130</v>
      </c>
      <c r="K116" s="9"/>
      <c r="L116" s="10">
        <f>'03-08'!$K116+('03-08'!$J116/90)</f>
        <v>1.4444444444444444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-135</v>
      </c>
      <c r="K117" s="9">
        <v>10</v>
      </c>
      <c r="L117" s="10">
        <f>'03-08'!$K117+('03-08'!$J117/90)</f>
        <v>8.5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229</v>
      </c>
      <c r="J118" s="8">
        <v>-180</v>
      </c>
      <c r="K118" s="9"/>
      <c r="L118" s="10">
        <f>'03-08'!$K118+('03-08'!$J118/90)</f>
        <v>-2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30</v>
      </c>
      <c r="L119" s="10">
        <f>'03-08'!$K119+('03-08'!$J119/90)</f>
        <v>30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450</v>
      </c>
      <c r="K120" s="9">
        <v>1</v>
      </c>
      <c r="L120" s="10">
        <f>'03-08'!$K120+('03-08'!$J120/90)</f>
        <v>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200</v>
      </c>
      <c r="K121" s="9"/>
      <c r="L121" s="10">
        <f>'03-08'!$K121+('03-08'!$J121/90)</f>
        <v>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829</v>
      </c>
      <c r="J122" s="8">
        <v>170</v>
      </c>
      <c r="K122" s="9">
        <v>2</v>
      </c>
      <c r="L122" s="10">
        <f>'03-08'!$K122+('03-08'!$J122/90)</f>
        <v>3.8888888888888888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2" t="s">
        <v>724</v>
      </c>
      <c r="J123" s="8">
        <v>200</v>
      </c>
      <c r="K123" s="9">
        <v>-10</v>
      </c>
      <c r="L123" s="10">
        <f>'03-08'!$K123+('03-08'!$J123/90)</f>
        <v>-7.7777777777777777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28</v>
      </c>
      <c r="I124" s="2" t="s">
        <v>2395</v>
      </c>
      <c r="J124" s="8">
        <v>-50</v>
      </c>
      <c r="K124" s="9"/>
      <c r="L124" s="10">
        <f>'03-08'!$K124+('03-08'!$J124/90)</f>
        <v>-0.55555555555555558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50</v>
      </c>
      <c r="J125" s="8"/>
      <c r="K125" s="9">
        <v>7</v>
      </c>
      <c r="L125" s="10">
        <f>'03-08'!$K125+('03-08'!$J125/90)</f>
        <v>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130</v>
      </c>
      <c r="K126" s="9"/>
      <c r="L126" s="10">
        <f>'03-08'!$K126+('03-08'!$J126/90)</f>
        <v>1.4444444444444444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30</v>
      </c>
      <c r="K127" s="9"/>
      <c r="L127" s="10">
        <f>'03-08'!$K127+('03-08'!$J127/90)</f>
        <v>0.33333333333333331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50</v>
      </c>
      <c r="K128" s="9"/>
      <c r="L128" s="10">
        <f>'03-08'!$K128+('03-08'!$J128/90)</f>
        <v>0.55555555555555558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30</v>
      </c>
      <c r="K129" s="9"/>
      <c r="L129" s="10">
        <f>'03-08'!$K129+('03-08'!$J129/90)</f>
        <v>0.33333333333333331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-150</v>
      </c>
      <c r="K130" s="9">
        <v>10</v>
      </c>
      <c r="L130" s="10">
        <f>'03-08'!$K130+('03-08'!$J130/90)</f>
        <v>8.3333333333333339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200</v>
      </c>
      <c r="K131" s="9"/>
      <c r="L131" s="10">
        <f>'03-08'!$K131+('03-08'!$J131/90)</f>
        <v>2.2222222222222223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90</v>
      </c>
      <c r="J132" s="8"/>
      <c r="K132" s="9">
        <v>50</v>
      </c>
      <c r="L132" s="10">
        <f>'03-08'!$K132+('03-08'!$J132/90)</f>
        <v>50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5</v>
      </c>
      <c r="L133" s="10">
        <f>'03-08'!$K133+('03-08'!$J133/90)</f>
        <v>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5</v>
      </c>
      <c r="L134" s="10">
        <f>'03-08'!$K134+('03-08'!$J134/90)</f>
        <v>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2373</v>
      </c>
      <c r="J135" s="8"/>
      <c r="K135" s="9">
        <v>-800</v>
      </c>
      <c r="L135" s="10">
        <f>'03-08'!$K135+('03-08'!$J135/90)</f>
        <v>-800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-500</v>
      </c>
      <c r="K136" s="9">
        <v>10</v>
      </c>
      <c r="L136" s="10">
        <f>'03-08'!$K136+('03-08'!$J136/90)</f>
        <v>4.4444444444444446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1347</v>
      </c>
      <c r="J137" s="8"/>
      <c r="K137" s="9">
        <v>-100</v>
      </c>
      <c r="L137" s="10">
        <f>'03-08'!$K137+('03-08'!$J137/90)</f>
        <v>-100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200</v>
      </c>
      <c r="K138" s="9">
        <v>20</v>
      </c>
      <c r="L138" s="10">
        <f>'03-08'!$K138+('03-08'!$J138/90)</f>
        <v>22.222222222222221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200</v>
      </c>
      <c r="K139" s="9"/>
      <c r="L139" s="10">
        <f>'03-08'!$K139+('03-08'!$J139/90)</f>
        <v>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56</v>
      </c>
      <c r="J140" s="8">
        <v>-1160</v>
      </c>
      <c r="K140" s="9">
        <v>3</v>
      </c>
      <c r="L140" s="10">
        <f>'03-08'!$K140+('03-08'!$J140/90)</f>
        <v>-9.8888888888888893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'03-08'!$K141+('03-08'!$J141/90)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'03-08'!$K142+('03-08'!$J142/90)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'03-08'!$K143+('03-08'!$J143/90)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3" xr:uid="{1B8FEF67-A4C2-420D-8DC4-746C5B7E28E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D27-F05C-45D2-8AE0-1E6542009738}">
  <sheetPr codeName="Sheet109">
    <pageSetUpPr fitToPage="1"/>
  </sheetPr>
  <dimension ref="A1:Z141"/>
  <sheetViews>
    <sheetView rightToLeft="1" topLeftCell="A129" workbookViewId="0">
      <selection activeCell="I136" sqref="I13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2770</v>
      </c>
      <c r="K1" s="3">
        <f t="shared" si="0"/>
        <v>65</v>
      </c>
      <c r="L1" s="3">
        <f t="shared" si="0"/>
        <v>95.777777777777771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650</v>
      </c>
      <c r="K3" s="9">
        <v>55</v>
      </c>
      <c r="L3" s="10">
        <f t="shared" ref="L3:L18" si="1">K3+(J3/90)</f>
        <v>62.222222222222221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150</v>
      </c>
      <c r="K4" s="9"/>
      <c r="L4" s="10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480</v>
      </c>
      <c r="K5" s="9"/>
      <c r="L5" s="10">
        <f t="shared" si="1"/>
        <v>5.333333333333333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60</v>
      </c>
      <c r="K6" s="9"/>
      <c r="L6" s="10">
        <f t="shared" si="1"/>
        <v>0.66666666666666663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977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150</v>
      </c>
      <c r="K8" s="9"/>
      <c r="L8" s="10">
        <f t="shared" si="1"/>
        <v>1.6666666666666667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400</v>
      </c>
      <c r="K9" s="9"/>
      <c r="L9" s="10">
        <f t="shared" si="1"/>
        <v>4.4444444444444446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-600</v>
      </c>
      <c r="K10" s="9">
        <v>10</v>
      </c>
      <c r="L10" s="10">
        <f t="shared" si="1"/>
        <v>3.333333333333333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1780</v>
      </c>
      <c r="K11" s="9"/>
      <c r="L11" s="10">
        <f t="shared" si="1"/>
        <v>19.777777777777779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2380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SUM('04-08'!$J$22:$J$141)</f>
        <v>-1995</v>
      </c>
      <c r="K20" s="3">
        <f>SUM('04-08'!$K$22:$K$141)</f>
        <v>302</v>
      </c>
      <c r="L20" s="3">
        <f>SUM('04-08'!$L$22:$L$141)</f>
        <v>279.83333333333394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51</v>
      </c>
      <c r="F22" s="16">
        <f t="shared" ref="F22:F26" si="3">D22*E22</f>
        <v>255</v>
      </c>
      <c r="G22" s="7"/>
      <c r="H22" s="7" t="s">
        <v>28</v>
      </c>
      <c r="I22" s="2" t="s">
        <v>35</v>
      </c>
      <c r="J22" s="8">
        <v>-300</v>
      </c>
      <c r="K22" s="9"/>
      <c r="L22" s="10">
        <f>'04-08'!$K22+('04-08'!$J22/90)</f>
        <v>-3.3333333333333335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50</v>
      </c>
      <c r="S22" s="16">
        <f t="shared" ref="S22:S26" si="5">Q22*R22</f>
        <v>250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4</v>
      </c>
      <c r="C23" s="14">
        <f t="shared" si="2"/>
        <v>20</v>
      </c>
      <c r="D23" s="15">
        <v>10</v>
      </c>
      <c r="E23" s="1">
        <v>32</v>
      </c>
      <c r="F23" s="16">
        <f t="shared" si="3"/>
        <v>320</v>
      </c>
      <c r="G23" s="7"/>
      <c r="H23" s="7" t="s">
        <v>6</v>
      </c>
      <c r="I23" s="2"/>
      <c r="J23" s="8">
        <v>150</v>
      </c>
      <c r="K23" s="9"/>
      <c r="L23" s="10">
        <f>'04-08'!$K23+('04-08'!$J23/90)</f>
        <v>1.6666666666666667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27</v>
      </c>
      <c r="S23" s="16">
        <f t="shared" si="5"/>
        <v>270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17</v>
      </c>
      <c r="C24" s="14">
        <f t="shared" si="2"/>
        <v>170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8"/>
      <c r="K24" s="9">
        <v>240</v>
      </c>
      <c r="L24" s="10">
        <f>'04-08'!$K24+('04-08'!$J24/90)</f>
        <v>240</v>
      </c>
      <c r="M24" s="3"/>
      <c r="N24" s="13">
        <v>10</v>
      </c>
      <c r="O24" s="1">
        <v>23</v>
      </c>
      <c r="P24" s="14">
        <f t="shared" si="4"/>
        <v>230</v>
      </c>
      <c r="Q24" s="15">
        <v>20</v>
      </c>
      <c r="R24" s="1">
        <v>4</v>
      </c>
      <c r="S24" s="16">
        <f t="shared" si="5"/>
        <v>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/>
      <c r="J25" s="8">
        <v>-100</v>
      </c>
      <c r="K25" s="9">
        <v>5</v>
      </c>
      <c r="L25" s="10">
        <f>'04-08'!$K25+('04-08'!$J25/90)</f>
        <v>3.8888888888888888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62</v>
      </c>
      <c r="F26" s="16">
        <f t="shared" si="3"/>
        <v>6200</v>
      </c>
      <c r="G26" s="7"/>
      <c r="H26" s="7" t="s">
        <v>6</v>
      </c>
      <c r="I26" s="2"/>
      <c r="J26" s="8">
        <v>600</v>
      </c>
      <c r="K26" s="9"/>
      <c r="L26" s="10">
        <f>'04-08'!$K26+('04-08'!$J26/90)</f>
        <v>6.666666666666667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f>100+102</f>
        <v>202</v>
      </c>
      <c r="S26" s="16">
        <f t="shared" si="5"/>
        <v>20200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6925</v>
      </c>
      <c r="G27" s="7"/>
      <c r="H27" s="7" t="s">
        <v>6</v>
      </c>
      <c r="I27" s="2"/>
      <c r="J27" s="8">
        <v>450</v>
      </c>
      <c r="K27" s="9"/>
      <c r="L27" s="10">
        <f>'04-08'!$K27+('04-08'!$J27/90)</f>
        <v>5</v>
      </c>
      <c r="M27" s="3"/>
      <c r="N27" s="13">
        <v>100</v>
      </c>
      <c r="O27" s="1">
        <v>33</v>
      </c>
      <c r="P27" s="14">
        <f t="shared" si="4"/>
        <v>3300</v>
      </c>
      <c r="Q27" s="12" t="s">
        <v>11</v>
      </c>
      <c r="R27" s="12"/>
      <c r="S27" s="17">
        <f>SUM(S22:S26)</f>
        <v>20950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445</v>
      </c>
      <c r="D28" s="1"/>
      <c r="E28" s="1"/>
      <c r="F28" s="1"/>
      <c r="G28" s="1"/>
      <c r="H28" s="7" t="s">
        <v>6</v>
      </c>
      <c r="I28" s="2"/>
      <c r="J28" s="86">
        <v>-180</v>
      </c>
      <c r="K28" s="9">
        <v>30</v>
      </c>
      <c r="L28" s="10">
        <f>'04-08'!$K28+('04-08'!$J28/90)</f>
        <v>28</v>
      </c>
      <c r="M28" s="3"/>
      <c r="N28" s="12" t="s">
        <v>11</v>
      </c>
      <c r="O28" s="12"/>
      <c r="P28" s="6">
        <f>SUM(P22:P27)</f>
        <v>4266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5570</v>
      </c>
      <c r="G29" s="1"/>
      <c r="H29" s="7" t="s">
        <v>1796</v>
      </c>
      <c r="I29" s="40" t="s">
        <v>2397</v>
      </c>
      <c r="J29" s="8"/>
      <c r="K29" s="9">
        <v>330</v>
      </c>
      <c r="L29" s="10">
        <f>'04-08'!$K29+('04-08'!$J29/90)</f>
        <v>330</v>
      </c>
      <c r="M29" s="3"/>
      <c r="N29" s="1"/>
      <c r="O29" s="1"/>
      <c r="P29" s="18"/>
      <c r="Q29" s="237" t="s">
        <v>21</v>
      </c>
      <c r="R29" s="238"/>
      <c r="S29" s="17">
        <f>SUM('04-08'!$J$22:$J$141)</f>
        <v>-1995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25</v>
      </c>
      <c r="D30" s="1"/>
      <c r="E30" s="1"/>
      <c r="F30" s="8"/>
      <c r="G30" s="1"/>
      <c r="H30" s="7" t="s">
        <v>6</v>
      </c>
      <c r="I30" s="2"/>
      <c r="J30" s="8"/>
      <c r="K30" s="9">
        <v>30</v>
      </c>
      <c r="L30" s="10">
        <f>'04-08'!$K30+('04-08'!$J30/90)</f>
        <v>30</v>
      </c>
      <c r="M30" s="3"/>
      <c r="N30" s="237" t="s">
        <v>23</v>
      </c>
      <c r="O30" s="238"/>
      <c r="P30" s="6">
        <f>SUM('04-08'!$K$22:$K$141)</f>
        <v>302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64</v>
      </c>
      <c r="J31" s="8"/>
      <c r="K31" s="9">
        <v>250</v>
      </c>
      <c r="L31" s="10">
        <f>'04-08'!$K31+('04-08'!$J31/90)</f>
        <v>250</v>
      </c>
      <c r="M31" s="3"/>
      <c r="N31" s="1"/>
      <c r="O31" s="1"/>
      <c r="P31" s="18"/>
      <c r="Q31" s="12" t="s">
        <v>25</v>
      </c>
      <c r="R31" s="12"/>
      <c r="S31" s="17">
        <f>S27-S29-F27</f>
        <v>16020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17</v>
      </c>
      <c r="L32" s="10">
        <f>'04-08'!$K32+('04-08'!$J32/90)</f>
        <v>17</v>
      </c>
      <c r="M32" s="3"/>
      <c r="N32" s="12" t="s">
        <v>25</v>
      </c>
      <c r="O32" s="12"/>
      <c r="P32" s="6">
        <f>P28-P30-C28</f>
        <v>3519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-50</v>
      </c>
      <c r="K33" s="9">
        <v>5</v>
      </c>
      <c r="L33" s="10">
        <f>'04-08'!$K33+('04-08'!$J33/90)</f>
        <v>4.4444444444444446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1170</v>
      </c>
      <c r="K34" s="9"/>
      <c r="L34" s="10">
        <f>'04-08'!$K34+('04-08'!$J34/90)</f>
        <v>13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2398</v>
      </c>
      <c r="J35" s="8">
        <v>200</v>
      </c>
      <c r="K35" s="9"/>
      <c r="L35" s="10">
        <f>'04-08'!$K35+('04-08'!$J35/90)</f>
        <v>2.2222222222222223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>
        <v>10</v>
      </c>
      <c r="L36" s="10">
        <f>'04-08'!$K36+('04-08'!$J36/90)</f>
        <v>11.111111111111111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100</v>
      </c>
      <c r="K37" s="9">
        <v>20</v>
      </c>
      <c r="L37" s="10">
        <f>'04-08'!$K37+('04-08'!$J37/90)</f>
        <v>21.111111111111111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270</v>
      </c>
      <c r="K38" s="9"/>
      <c r="L38" s="10">
        <f>'04-08'!$K38+('04-08'!$J38/90)</f>
        <v>3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229</v>
      </c>
      <c r="J39" s="8">
        <v>-150</v>
      </c>
      <c r="K39" s="9"/>
      <c r="L39" s="10">
        <f>'04-08'!$K39+('04-08'!$J39/90)</f>
        <v>-1.6666666666666667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776</v>
      </c>
      <c r="J40" s="8"/>
      <c r="K40" s="9">
        <v>2000</v>
      </c>
      <c r="L40" s="10">
        <f>'04-08'!$K40+('04-08'!$J40/90)</f>
        <v>2000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-270</v>
      </c>
      <c r="K41" s="9">
        <v>20</v>
      </c>
      <c r="L41" s="10">
        <f>'04-08'!$K41+('04-08'!$J41/90)</f>
        <v>17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-320</v>
      </c>
      <c r="K42" s="9">
        <v>5</v>
      </c>
      <c r="L42" s="10">
        <f>'04-08'!$K42+('04-08'!$J42/90)</f>
        <v>1.4444444444444446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10</v>
      </c>
      <c r="L43" s="10">
        <f>'04-08'!$K43+('04-08'!$J43/90)</f>
        <v>10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700</v>
      </c>
      <c r="K44" s="9">
        <v>25</v>
      </c>
      <c r="L44" s="10">
        <f>'04-08'!$K44+('04-08'!$J44/90)</f>
        <v>32.777777777777779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1336</v>
      </c>
      <c r="J45" s="8"/>
      <c r="K45" s="9">
        <v>200</v>
      </c>
      <c r="L45" s="10">
        <f>'04-08'!$K45+('04-08'!$J45/90)</f>
        <v>200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43" t="s">
        <v>40</v>
      </c>
      <c r="I46" s="40" t="s">
        <v>95</v>
      </c>
      <c r="J46" s="8"/>
      <c r="K46" s="9">
        <v>-200</v>
      </c>
      <c r="L46" s="10">
        <f>'04-08'!$K46+('04-08'!$J46/90)</f>
        <v>-200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300</v>
      </c>
      <c r="K47" s="9"/>
      <c r="L47" s="10">
        <f>'04-08'!$K47+('04-08'!$J47/90)</f>
        <v>3.3333333333333335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300</v>
      </c>
      <c r="K48" s="9"/>
      <c r="L48" s="10">
        <f>'04-08'!$K48+('04-08'!$J48/90)</f>
        <v>3.3333333333333335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600</v>
      </c>
      <c r="K49" s="9"/>
      <c r="L49" s="10">
        <f>'04-08'!$K49+('04-08'!$J49/90)</f>
        <v>6.666666666666667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300</v>
      </c>
      <c r="K50" s="9"/>
      <c r="L50" s="10">
        <f>'04-08'!$K50+('04-08'!$J50/90)</f>
        <v>3.3333333333333335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100</v>
      </c>
      <c r="K51" s="9">
        <v>10</v>
      </c>
      <c r="L51" s="10">
        <f>'04-08'!$K51+('04-08'!$J51/90)</f>
        <v>11.111111111111111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28</v>
      </c>
      <c r="I52" s="2" t="s">
        <v>43</v>
      </c>
      <c r="J52" s="8"/>
      <c r="K52" s="9">
        <v>-20</v>
      </c>
      <c r="L52" s="10">
        <f>'04-08'!$K52+('04-08'!$J52/90)</f>
        <v>-20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-500</v>
      </c>
      <c r="K53" s="9">
        <v>20</v>
      </c>
      <c r="L53" s="10">
        <f>'04-08'!$K53+('04-08'!$J53/90)</f>
        <v>14.444444444444445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2399</v>
      </c>
      <c r="J54" s="8"/>
      <c r="K54" s="9">
        <v>160</v>
      </c>
      <c r="L54" s="10">
        <f>'04-08'!$K54+('04-08'!$J54/90)</f>
        <v>160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2" t="s">
        <v>605</v>
      </c>
      <c r="J55" s="8"/>
      <c r="K55" s="9">
        <v>-10</v>
      </c>
      <c r="L55" s="10">
        <f>'04-08'!$K55+('04-08'!$J55/90)</f>
        <v>-10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8</v>
      </c>
      <c r="L56" s="10">
        <f>'04-08'!$K56+('04-08'!$J56/90)</f>
        <v>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27</v>
      </c>
      <c r="L57" s="10">
        <f>'04-08'!$K57+('04-08'!$J57/90)</f>
        <v>27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-360</v>
      </c>
      <c r="K58" s="9">
        <v>10</v>
      </c>
      <c r="L58" s="10">
        <f>'04-08'!$K58+('04-08'!$J58/90)</f>
        <v>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440</v>
      </c>
      <c r="J59" s="8"/>
      <c r="K59" s="9">
        <v>210</v>
      </c>
      <c r="L59" s="10">
        <f>'04-08'!$K59+('04-08'!$J59/90)</f>
        <v>210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2" t="s">
        <v>95</v>
      </c>
      <c r="J60" s="8"/>
      <c r="K60" s="9">
        <v>-210</v>
      </c>
      <c r="L60" s="10">
        <f>'04-08'!$K60+('04-08'!$J60/90)</f>
        <v>-210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-170</v>
      </c>
      <c r="K61" s="9">
        <v>5</v>
      </c>
      <c r="L61" s="10">
        <f>'04-08'!$K61+('04-08'!$J61/90)</f>
        <v>3.1111111111111112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115</v>
      </c>
      <c r="L62" s="10">
        <f>'04-08'!$K62+('04-08'!$J62/90)</f>
        <v>115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231</v>
      </c>
      <c r="J63" s="8">
        <v>7000</v>
      </c>
      <c r="K63" s="9"/>
      <c r="L63" s="10">
        <f>'04-08'!$K63+('04-08'!$J63/90)</f>
        <v>77.777777777777771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300</v>
      </c>
      <c r="K64" s="9">
        <v>10</v>
      </c>
      <c r="L64" s="10">
        <f>'04-08'!$K64+('04-08'!$J64/90)</f>
        <v>13.333333333333334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400</v>
      </c>
      <c r="K65" s="36"/>
      <c r="L65" s="37">
        <f>'04-08'!$K65+('04-08'!$J65/90)</f>
        <v>4.4444444444444446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-500</v>
      </c>
      <c r="K66" s="39">
        <v>10</v>
      </c>
      <c r="L66" s="37">
        <f>'04-08'!$K66+('04-08'!$J66/90)</f>
        <v>4.4444444444444446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30</v>
      </c>
      <c r="K67" s="36"/>
      <c r="L67" s="37">
        <f>'04-08'!$K67+('04-08'!$J67/90)</f>
        <v>0.33333333333333331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8</v>
      </c>
      <c r="L68" s="37">
        <f>'04-08'!$K68+('04-08'!$J68/90)</f>
        <v>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220</v>
      </c>
      <c r="K69" s="36"/>
      <c r="L69" s="37">
        <f>'04-08'!$K69+('04-08'!$J69/90)</f>
        <v>2.4444444444444446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115</v>
      </c>
      <c r="L70" s="37">
        <f>'04-08'!$K70+('04-08'!$J70/90)</f>
        <v>115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2400</v>
      </c>
      <c r="J71" s="8"/>
      <c r="K71" s="9">
        <v>-250</v>
      </c>
      <c r="L71" s="10">
        <f>'04-08'!$K71+('04-08'!$J71/90)</f>
        <v>-250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1338</v>
      </c>
      <c r="J72" s="8">
        <v>-180</v>
      </c>
      <c r="K72" s="9">
        <v>110</v>
      </c>
      <c r="L72" s="10">
        <f>'04-08'!$K72+('04-08'!$J72/90)</f>
        <v>108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720</v>
      </c>
      <c r="K73" s="9"/>
      <c r="L73" s="10">
        <f>'04-08'!$K73+('04-08'!$J73/90)</f>
        <v>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400</v>
      </c>
      <c r="K74" s="9"/>
      <c r="L74" s="10">
        <f>'04-08'!$K74+('04-08'!$J74/90)</f>
        <v>4.4444444444444446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120</v>
      </c>
      <c r="K75" s="9"/>
      <c r="L75" s="10">
        <f>'04-08'!$K75+('04-08'!$J75/90)</f>
        <v>1.3333333333333333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-720</v>
      </c>
      <c r="K76" s="9">
        <v>20</v>
      </c>
      <c r="L76" s="10">
        <f>'04-08'!$K76+('04-08'!$J76/90)</f>
        <v>12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100</v>
      </c>
      <c r="L77" s="10">
        <f>'04-08'!$K77+('04-08'!$J77/90)</f>
        <v>100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20</v>
      </c>
      <c r="L78" s="10">
        <f>'04-08'!$K78+('04-08'!$J78/90)</f>
        <v>20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100</v>
      </c>
      <c r="K79" s="9"/>
      <c r="L79" s="10">
        <f>'04-08'!$K79+('04-08'!$J79/90)</f>
        <v>1.1111111111111112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/>
      <c r="L80" s="10">
        <f>'04-08'!$K80+('04-08'!$J80/90)</f>
        <v>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-100</v>
      </c>
      <c r="K81" s="9">
        <v>30</v>
      </c>
      <c r="L81" s="10">
        <f>'04-08'!$K81+('04-08'!$J81/90)</f>
        <v>28.888888888888889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40</v>
      </c>
      <c r="I82" s="2" t="s">
        <v>778</v>
      </c>
      <c r="J82" s="8"/>
      <c r="K82" s="9">
        <v>-100</v>
      </c>
      <c r="L82" s="10">
        <f>'04-08'!$K82+('04-08'!$J82/90)</f>
        <v>-100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880</v>
      </c>
      <c r="K83" s="9"/>
      <c r="L83" s="10">
        <f>'04-08'!$K83+('04-08'!$J83/90)</f>
        <v>9.7777777777777786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25</v>
      </c>
      <c r="L84" s="10">
        <f>'04-08'!$K84+('04-08'!$J84/90)</f>
        <v>25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250</v>
      </c>
      <c r="K85" s="9"/>
      <c r="L85" s="10">
        <f>'04-08'!$K85+('04-08'!$J85/90)</f>
        <v>2.7777777777777777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150</v>
      </c>
      <c r="K86" s="9"/>
      <c r="L86" s="10">
        <f>'04-08'!$K86+('04-08'!$J86/90)</f>
        <v>1.6666666666666667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300</v>
      </c>
      <c r="K87" s="9">
        <v>20</v>
      </c>
      <c r="L87" s="10">
        <f>'04-08'!$K87+('04-08'!$J87/90)</f>
        <v>23.333333333333332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 t="s">
        <v>1241</v>
      </c>
      <c r="J88" s="8"/>
      <c r="K88" s="9">
        <v>65</v>
      </c>
      <c r="L88" s="10">
        <f>'04-08'!$K88+('04-08'!$J88/90)</f>
        <v>65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10</v>
      </c>
      <c r="L89" s="10">
        <f>'04-08'!$K89+('04-08'!$J89/90)</f>
        <v>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-270</v>
      </c>
      <c r="K90" s="9">
        <v>10</v>
      </c>
      <c r="L90" s="10">
        <f>'04-08'!$K90+('04-08'!$J90/90)</f>
        <v>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270</v>
      </c>
      <c r="K91" s="9">
        <v>10</v>
      </c>
      <c r="L91" s="10">
        <f>'04-08'!$K91+('04-08'!$J91/90)</f>
        <v>13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55</v>
      </c>
      <c r="L92" s="10">
        <f>'04-08'!$K92+('04-08'!$J92/90)</f>
        <v>55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1796</v>
      </c>
      <c r="I93" s="2" t="s">
        <v>2401</v>
      </c>
      <c r="J93" s="8"/>
      <c r="K93" s="9">
        <v>55</v>
      </c>
      <c r="L93" s="10">
        <f>'04-08'!$K93+('04-08'!$J93/90)</f>
        <v>55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2383</v>
      </c>
      <c r="J94" s="8"/>
      <c r="K94" s="9">
        <v>-30</v>
      </c>
      <c r="L94" s="10">
        <f>'04-08'!$K94+('04-08'!$J94/90)</f>
        <v>-30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175</v>
      </c>
      <c r="L95" s="10">
        <f>'04-08'!$K95+('04-08'!$J95/90)</f>
        <v>175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1719</v>
      </c>
      <c r="J96" s="8"/>
      <c r="K96" s="9">
        <v>50</v>
      </c>
      <c r="L96" s="10">
        <f>'04-08'!$K96+('04-08'!$J96/90)</f>
        <v>50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56</v>
      </c>
      <c r="J97" s="8">
        <v>1715</v>
      </c>
      <c r="K97" s="9">
        <v>-19</v>
      </c>
      <c r="L97" s="10">
        <f>'04-08'!$K97+('04-08'!$J97/90)</f>
        <v>5.5555555555557135E-2</v>
      </c>
      <c r="M97" s="3"/>
      <c r="N97" s="45" t="s">
        <v>118</v>
      </c>
      <c r="O97" s="9"/>
      <c r="P97" s="84">
        <v>4266</v>
      </c>
      <c r="Q97" s="9"/>
      <c r="R97" s="9"/>
      <c r="S97" s="85">
        <v>20950</v>
      </c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225</v>
      </c>
      <c r="K98" s="9"/>
      <c r="L98" s="10">
        <f>'04-08'!$K98+('04-08'!$J98/90)</f>
        <v>2.5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15</v>
      </c>
      <c r="L99" s="10">
        <f>'04-08'!$K99+('04-08'!$J99/90)</f>
        <v>15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150</v>
      </c>
      <c r="K100" s="9">
        <v>10</v>
      </c>
      <c r="L100" s="10">
        <f>'04-08'!$K100+('04-08'!$J100/90)</f>
        <v>11.666666666666666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64</v>
      </c>
      <c r="L101" s="10">
        <f>'04-08'!$K101+('04-08'!$J101/90)</f>
        <v>64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720</v>
      </c>
      <c r="K102" s="9"/>
      <c r="L102" s="10">
        <f>'04-08'!$K102+('04-08'!$J102/90)</f>
        <v>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229</v>
      </c>
      <c r="J103" s="8">
        <v>-135</v>
      </c>
      <c r="K103" s="9"/>
      <c r="L103" s="10">
        <f>'04-08'!$K103+('04-08'!$J103/90)</f>
        <v>-1.5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2" t="s">
        <v>2402</v>
      </c>
      <c r="J104" s="8"/>
      <c r="K104" s="9">
        <v>-70</v>
      </c>
      <c r="L104" s="10">
        <f>'04-08'!$K104+('04-08'!$J104/90)</f>
        <v>-70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953</v>
      </c>
      <c r="J105" s="8">
        <v>-1800</v>
      </c>
      <c r="K105" s="9">
        <v>-80</v>
      </c>
      <c r="L105" s="10">
        <f>'04-08'!$K105+('04-08'!$J105/90)</f>
        <v>-100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-540</v>
      </c>
      <c r="K106" s="9">
        <v>60</v>
      </c>
      <c r="L106" s="10">
        <f>'04-08'!$K106+('04-08'!$J106/90)</f>
        <v>54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-90</v>
      </c>
      <c r="K107" s="9">
        <v>40</v>
      </c>
      <c r="L107" s="10">
        <f>'04-08'!$K107+('04-08'!$J107/90)</f>
        <v>39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300</v>
      </c>
      <c r="K108" s="9"/>
      <c r="L108" s="10">
        <f>'04-08'!$K108+('04-08'!$J108/90)</f>
        <v>3.3333333333333335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/>
      <c r="L109" s="10">
        <f>'04-08'!$K109+('04-08'!$J109/90)</f>
        <v>1.1111111111111112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61</v>
      </c>
      <c r="J110" s="8"/>
      <c r="K110" s="9">
        <v>25</v>
      </c>
      <c r="L110" s="10">
        <f>'04-08'!$K110+('04-08'!$J110/90)</f>
        <v>25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20</v>
      </c>
      <c r="L111" s="10">
        <f>'04-08'!$K111+('04-08'!$J111/90)</f>
        <v>20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150</v>
      </c>
      <c r="K112" s="9"/>
      <c r="L112" s="10">
        <f>'04-08'!$K112+('04-08'!$J112/90)</f>
        <v>1.6666666666666667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150</v>
      </c>
      <c r="K113" s="9"/>
      <c r="L113" s="10">
        <f>'04-08'!$K113+('04-08'!$J113/90)</f>
        <v>1.6666666666666667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-50</v>
      </c>
      <c r="K114" s="9">
        <v>5</v>
      </c>
      <c r="L114" s="10">
        <f>'04-08'!$K114+('04-08'!$J114/90)</f>
        <v>4.4444444444444446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2403</v>
      </c>
      <c r="J115" s="8"/>
      <c r="K115" s="9">
        <v>145</v>
      </c>
      <c r="L115" s="10">
        <f>'04-08'!$K115+('04-08'!$J115/90)</f>
        <v>145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50</v>
      </c>
      <c r="K116" s="9"/>
      <c r="L116" s="10">
        <f>'04-08'!$K116+('04-08'!$J116/90)</f>
        <v>0.55555555555555558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220</v>
      </c>
      <c r="K117" s="9"/>
      <c r="L117" s="10">
        <f>'04-08'!$K117+('04-08'!$J117/90)</f>
        <v>2.4444444444444446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5</v>
      </c>
      <c r="K118" s="9"/>
      <c r="L118" s="10">
        <f>'04-08'!$K118+('04-08'!$J118/90)</f>
        <v>5.5555555555555552E-2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1080</v>
      </c>
      <c r="K119" s="9"/>
      <c r="L119" s="10">
        <f>'04-08'!$K119+('04-08'!$J119/90)</f>
        <v>12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12</v>
      </c>
      <c r="L120" s="10">
        <f>'04-08'!$K120+('04-08'!$J120/90)</f>
        <v>12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 t="s">
        <v>16</v>
      </c>
      <c r="J121" s="8">
        <v>-400</v>
      </c>
      <c r="K121" s="9">
        <v>112</v>
      </c>
      <c r="L121" s="10">
        <f>'04-08'!$K121+('04-08'!$J121/90)</f>
        <v>107.55555555555556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 t="s">
        <v>95</v>
      </c>
      <c r="J122" s="8"/>
      <c r="K122" s="9">
        <v>-112</v>
      </c>
      <c r="L122" s="10">
        <f>'04-08'!$K122+('04-08'!$J122/90)</f>
        <v>-112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25</v>
      </c>
      <c r="L123" s="10">
        <f>'04-08'!$K123+('04-08'!$J123/90)</f>
        <v>25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239</v>
      </c>
      <c r="J124" s="8">
        <v>-18000</v>
      </c>
      <c r="K124" s="9">
        <v>-4000</v>
      </c>
      <c r="L124" s="10">
        <f>'04-08'!$K124+('04-08'!$J124/90)</f>
        <v>-4200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125</v>
      </c>
      <c r="L125" s="10">
        <f>'04-08'!$K125+('04-08'!$J125/90)</f>
        <v>125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1200</v>
      </c>
      <c r="K126" s="9">
        <v>1</v>
      </c>
      <c r="L126" s="10">
        <f>'04-08'!$K126+('04-08'!$J126/90)</f>
        <v>14.333333333333334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>
        <v>6</v>
      </c>
      <c r="L127" s="10">
        <f>'04-08'!$K127+('04-08'!$J127/90)</f>
        <v>6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180</v>
      </c>
      <c r="K128" s="9"/>
      <c r="L128" s="10">
        <f>'04-08'!$K128+('04-08'!$J128/90)</f>
        <v>2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2282</v>
      </c>
      <c r="J129" s="8"/>
      <c r="K129" s="9">
        <v>10</v>
      </c>
      <c r="L129" s="10">
        <f>'04-08'!$K129+('04-08'!$J129/90)</f>
        <v>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37</v>
      </c>
      <c r="J130" s="8">
        <v>100</v>
      </c>
      <c r="K130" s="9"/>
      <c r="L130" s="10">
        <f>'04-08'!$K130+('04-08'!$J130/90)</f>
        <v>1.1111111111111112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30</v>
      </c>
      <c r="K131" s="9"/>
      <c r="L131" s="10">
        <f>'04-08'!$K131+('04-08'!$J131/90)</f>
        <v>0.33333333333333331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30</v>
      </c>
      <c r="L132" s="10">
        <f>'04-08'!$K132+('04-08'!$J132/90)</f>
        <v>30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-315</v>
      </c>
      <c r="K133" s="9">
        <v>10</v>
      </c>
      <c r="L133" s="10">
        <f>'04-08'!$K133+('04-08'!$J133/90)</f>
        <v>6.5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500</v>
      </c>
      <c r="K134" s="9"/>
      <c r="L134" s="10">
        <f>'04-08'!$K134+('04-08'!$J134/90)</f>
        <v>5.5555555555555554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-150</v>
      </c>
      <c r="K135" s="9">
        <v>5</v>
      </c>
      <c r="L135" s="10">
        <f>'04-08'!$K135+('04-08'!$J135/90)</f>
        <v>3.333333333333333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250</v>
      </c>
      <c r="K136" s="9"/>
      <c r="L136" s="10">
        <f>'04-08'!$K136+('04-08'!$J136/90)</f>
        <v>2.7777777777777777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849</v>
      </c>
      <c r="J137" s="8"/>
      <c r="K137" s="9">
        <v>600</v>
      </c>
      <c r="L137" s="10">
        <f>'04-08'!$K137+('04-08'!$J137/90)</f>
        <v>600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2407</v>
      </c>
      <c r="J138" s="8"/>
      <c r="K138" s="9">
        <v>-592</v>
      </c>
      <c r="L138" s="10">
        <f>'04-08'!$K138+('04-08'!$J138/90)</f>
        <v>-592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50</v>
      </c>
      <c r="K139" s="9">
        <v>15</v>
      </c>
      <c r="L139" s="10">
        <f>'04-08'!$K139+('04-08'!$J139/90)</f>
        <v>15.555555555555555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'04-08'!$K140+('04-08'!$J140/90)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'04-08'!$K141+('04-08'!$J141/90)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73B30342-0492-4370-9898-52BE422368C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95F2-B018-4C8E-9FA7-EC4A2676CF7B}">
  <sheetPr codeName="Sheet110">
    <pageSetUpPr fitToPage="1"/>
  </sheetPr>
  <dimension ref="A1:Z158"/>
  <sheetViews>
    <sheetView rightToLeft="1" topLeftCell="A143" workbookViewId="0">
      <selection activeCell="J157" sqref="J15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-695</v>
      </c>
      <c r="K1" s="3">
        <f t="shared" si="0"/>
        <v>720</v>
      </c>
      <c r="L1" s="3">
        <f t="shared" si="0"/>
        <v>712.27777777777771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220</v>
      </c>
      <c r="K3" s="9"/>
      <c r="L3" s="10">
        <f t="shared" ref="L3:L18" si="1">K3+(J3/90)</f>
        <v>2.4444444444444446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60</v>
      </c>
      <c r="K4" s="9"/>
      <c r="L4" s="10">
        <f t="shared" si="1"/>
        <v>0.66666666666666663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335</v>
      </c>
      <c r="J5" s="8">
        <v>-50</v>
      </c>
      <c r="K5" s="9"/>
      <c r="L5" s="10">
        <f t="shared" si="1"/>
        <v>-0.55555555555555558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25</v>
      </c>
      <c r="L6" s="10">
        <f t="shared" si="1"/>
        <v>25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30</v>
      </c>
      <c r="L7" s="10">
        <f t="shared" si="1"/>
        <v>30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700</v>
      </c>
      <c r="L8" s="10">
        <f t="shared" si="1"/>
        <v>700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-925</v>
      </c>
      <c r="K9" s="9">
        <v>-35</v>
      </c>
      <c r="L9" s="10">
        <f t="shared" si="1"/>
        <v>-45.277777777777779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2396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SUM('05-08'!$J$22:$J$158)</f>
        <v>3950</v>
      </c>
      <c r="K20" s="3">
        <f>SUM('05-08'!$K$22:$K$158)</f>
        <v>1683</v>
      </c>
      <c r="L20" s="3">
        <f>SUM('05-08'!$L$22:$L$158)</f>
        <v>1726.8888888888887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49</v>
      </c>
      <c r="F22" s="16">
        <f t="shared" ref="F22:F26" si="3">D22*E22</f>
        <v>245</v>
      </c>
      <c r="G22" s="7"/>
      <c r="H22" s="7" t="s">
        <v>1796</v>
      </c>
      <c r="I22" s="2" t="s">
        <v>75</v>
      </c>
      <c r="J22" s="8"/>
      <c r="K22" s="9">
        <v>100</v>
      </c>
      <c r="L22" s="10">
        <f>'05-08'!$K22+('05-08'!$J22/90)</f>
        <v>100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35</v>
      </c>
      <c r="S22" s="16">
        <f t="shared" ref="S22:S26" si="5">Q22*R22</f>
        <v>175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9</v>
      </c>
      <c r="F23" s="16">
        <f t="shared" si="3"/>
        <v>90</v>
      </c>
      <c r="G23" s="7"/>
      <c r="H23" s="7" t="s">
        <v>6</v>
      </c>
      <c r="I23" s="40" t="s">
        <v>2409</v>
      </c>
      <c r="J23" s="8"/>
      <c r="K23" s="9">
        <v>200</v>
      </c>
      <c r="L23" s="10">
        <f>'05-08'!$K23+('05-08'!$J23/90)</f>
        <v>200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40</v>
      </c>
      <c r="S23" s="16">
        <f t="shared" si="5"/>
        <v>400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25</v>
      </c>
      <c r="C24" s="14">
        <f t="shared" si="2"/>
        <v>250</v>
      </c>
      <c r="D24" s="15">
        <v>20</v>
      </c>
      <c r="E24" s="1"/>
      <c r="F24" s="16">
        <f t="shared" si="3"/>
        <v>0</v>
      </c>
      <c r="G24" s="7"/>
      <c r="H24" s="7" t="s">
        <v>1796</v>
      </c>
      <c r="I24" s="40" t="s">
        <v>75</v>
      </c>
      <c r="J24" s="8"/>
      <c r="K24" s="9">
        <v>60</v>
      </c>
      <c r="L24" s="10">
        <f>'05-08'!$K24+('05-08'!$J24/90)</f>
        <v>60</v>
      </c>
      <c r="M24" s="3"/>
      <c r="N24" s="13">
        <v>10</v>
      </c>
      <c r="O24" s="1">
        <v>23</v>
      </c>
      <c r="P24" s="14">
        <f t="shared" si="4"/>
        <v>230</v>
      </c>
      <c r="Q24" s="15">
        <v>20</v>
      </c>
      <c r="R24" s="1">
        <v>41</v>
      </c>
      <c r="S24" s="16">
        <f t="shared" si="5"/>
        <v>820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2</v>
      </c>
      <c r="F25" s="16">
        <f t="shared" si="3"/>
        <v>100</v>
      </c>
      <c r="G25" s="7"/>
      <c r="H25" s="7" t="s">
        <v>40</v>
      </c>
      <c r="I25" s="40" t="s">
        <v>2410</v>
      </c>
      <c r="J25" s="8"/>
      <c r="K25" s="9">
        <v>10</v>
      </c>
      <c r="L25" s="10">
        <f>'05-08'!$K25+('05-08'!$J25/90)</f>
        <v>10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>
        <v>6</v>
      </c>
      <c r="S25" s="16">
        <f t="shared" si="5"/>
        <v>300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38</v>
      </c>
      <c r="F26" s="16">
        <f t="shared" si="3"/>
        <v>3800</v>
      </c>
      <c r="G26" s="7"/>
      <c r="H26" s="7" t="s">
        <v>6</v>
      </c>
      <c r="I26" s="40" t="s">
        <v>363</v>
      </c>
      <c r="J26" s="8"/>
      <c r="K26" s="9">
        <v>350</v>
      </c>
      <c r="L26" s="10">
        <f>'05-08'!$K26+('05-08'!$J26/90)</f>
        <v>350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60</v>
      </c>
      <c r="S26" s="16">
        <f t="shared" si="5"/>
        <v>6000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9</v>
      </c>
      <c r="C27" s="14">
        <f t="shared" si="2"/>
        <v>900</v>
      </c>
      <c r="D27" s="12" t="s">
        <v>11</v>
      </c>
      <c r="E27" s="12"/>
      <c r="F27" s="17">
        <f>SUM(F22:F26)</f>
        <v>4235</v>
      </c>
      <c r="G27" s="7"/>
      <c r="H27" s="7" t="s">
        <v>6</v>
      </c>
      <c r="I27" s="2"/>
      <c r="J27" s="8">
        <v>150</v>
      </c>
      <c r="K27" s="9"/>
      <c r="L27" s="10">
        <f>'05-08'!$K27+('05-08'!$J27/90)</f>
        <v>1.6666666666666667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7695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1467</v>
      </c>
      <c r="D28" s="1"/>
      <c r="E28" s="1"/>
      <c r="F28" s="1"/>
      <c r="G28" s="1"/>
      <c r="H28" s="7" t="s">
        <v>6</v>
      </c>
      <c r="I28" s="2"/>
      <c r="J28" s="8"/>
      <c r="K28" s="9">
        <v>25</v>
      </c>
      <c r="L28" s="10">
        <f>'05-08'!$K28+('05-08'!$J28/90)</f>
        <v>25</v>
      </c>
      <c r="M28" s="3"/>
      <c r="N28" s="12" t="s">
        <v>11</v>
      </c>
      <c r="O28" s="12"/>
      <c r="P28" s="6">
        <f>SUM(P22:P27)</f>
        <v>2320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-2690</v>
      </c>
      <c r="G29" s="1"/>
      <c r="H29" s="7" t="s">
        <v>6</v>
      </c>
      <c r="I29" s="40" t="s">
        <v>275</v>
      </c>
      <c r="J29" s="8"/>
      <c r="K29" s="9">
        <v>25</v>
      </c>
      <c r="L29" s="10">
        <f>'05-08'!$K29+('05-08'!$J29/90)</f>
        <v>25</v>
      </c>
      <c r="M29" s="3"/>
      <c r="N29" s="1"/>
      <c r="O29" s="1"/>
      <c r="P29" s="18"/>
      <c r="Q29" s="237" t="s">
        <v>21</v>
      </c>
      <c r="R29" s="238"/>
      <c r="S29" s="17">
        <f>SUM('05-08'!$J$22:$J$158)</f>
        <v>3950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1022</v>
      </c>
      <c r="D30" s="1"/>
      <c r="E30" s="1"/>
      <c r="F30" s="8"/>
      <c r="G30" s="1"/>
      <c r="H30" s="7" t="s">
        <v>40</v>
      </c>
      <c r="I30" s="40" t="s">
        <v>1964</v>
      </c>
      <c r="J30" s="8"/>
      <c r="K30" s="9">
        <v>-860</v>
      </c>
      <c r="L30" s="10">
        <f>'05-08'!$K30+('05-08'!$J30/90)</f>
        <v>-860</v>
      </c>
      <c r="M30" s="3"/>
      <c r="N30" s="237" t="s">
        <v>23</v>
      </c>
      <c r="O30" s="238"/>
      <c r="P30" s="6">
        <f>SUM('05-08'!$K$22:$K$158)</f>
        <v>1683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-750</v>
      </c>
      <c r="K31" s="9">
        <v>50</v>
      </c>
      <c r="L31" s="10">
        <f>'05-08'!$K31+('05-08'!$J31/90)</f>
        <v>41.666666666666664</v>
      </c>
      <c r="M31" s="3"/>
      <c r="N31" s="1"/>
      <c r="O31" s="1"/>
      <c r="P31" s="18"/>
      <c r="Q31" s="12" t="s">
        <v>25</v>
      </c>
      <c r="R31" s="12"/>
      <c r="S31" s="17">
        <f>S27-S29-F27</f>
        <v>-490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120</v>
      </c>
      <c r="K32" s="9"/>
      <c r="L32" s="10">
        <f>'05-08'!$K32+('05-08'!$J32/90)</f>
        <v>1.3333333333333333</v>
      </c>
      <c r="M32" s="3"/>
      <c r="N32" s="12" t="s">
        <v>25</v>
      </c>
      <c r="O32" s="12"/>
      <c r="P32" s="6">
        <f>P28-P30-C28</f>
        <v>-830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2411</v>
      </c>
      <c r="J33" s="8">
        <v>500</v>
      </c>
      <c r="K33" s="9">
        <v>11</v>
      </c>
      <c r="L33" s="10">
        <f>'05-08'!$K33+('05-08'!$J33/90)</f>
        <v>16.555555555555557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300</v>
      </c>
      <c r="K34" s="9"/>
      <c r="L34" s="10">
        <f>'05-08'!$K34+('05-08'!$J34/90)</f>
        <v>3.3333333333333335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42</v>
      </c>
      <c r="L35" s="10">
        <f>'05-08'!$K35+('05-08'!$J35/90)</f>
        <v>42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40" t="s">
        <v>64</v>
      </c>
      <c r="J36" s="8"/>
      <c r="K36" s="9">
        <v>200</v>
      </c>
      <c r="L36" s="10">
        <f>'05-08'!$K36+('05-08'!$J36/90)</f>
        <v>200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350</v>
      </c>
      <c r="K37" s="9"/>
      <c r="L37" s="10">
        <f>'05-08'!$K37+('05-08'!$J37/90)</f>
        <v>3.8888888888888888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-300</v>
      </c>
      <c r="K38" s="9">
        <v>10</v>
      </c>
      <c r="L38" s="10">
        <f>'05-08'!$K38+('05-08'!$J38/90)</f>
        <v>6.6666666666666661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2412</v>
      </c>
      <c r="J39" s="8">
        <v>90</v>
      </c>
      <c r="K39" s="9">
        <v>-10</v>
      </c>
      <c r="L39" s="10">
        <f>'05-08'!$K39+('05-08'!$J39/90)</f>
        <v>-9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-630</v>
      </c>
      <c r="K40" s="9">
        <v>30</v>
      </c>
      <c r="L40" s="10">
        <f>'05-08'!$K40+('05-08'!$J40/90)</f>
        <v>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250</v>
      </c>
      <c r="K41" s="9">
        <v>15</v>
      </c>
      <c r="L41" s="10">
        <f>'05-08'!$K41+('05-08'!$J41/90)</f>
        <v>17.777777777777779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140</v>
      </c>
      <c r="K42" s="9"/>
      <c r="L42" s="10">
        <f>'05-08'!$K42+('05-08'!$J42/90)</f>
        <v>1.5555555555555556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150</v>
      </c>
      <c r="K43" s="9"/>
      <c r="L43" s="10">
        <f>'05-08'!$K43+('05-08'!$J43/90)</f>
        <v>1.6666666666666667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400</v>
      </c>
      <c r="K44" s="9"/>
      <c r="L44" s="10">
        <f>'05-08'!$K44+('05-08'!$J44/90)</f>
        <v>4.4444444444444446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-540</v>
      </c>
      <c r="K45" s="9">
        <v>10</v>
      </c>
      <c r="L45" s="10">
        <f>'05-08'!$K45+('05-08'!$J45/90)</f>
        <v>4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3</v>
      </c>
      <c r="L46" s="10">
        <f>'05-08'!$K46+('05-08'!$J46/90)</f>
        <v>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13</v>
      </c>
      <c r="L47" s="10">
        <f>'05-08'!$K47+('05-08'!$J47/90)</f>
        <v>13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-180</v>
      </c>
      <c r="K48" s="9">
        <v>20</v>
      </c>
      <c r="L48" s="10">
        <f>'05-08'!$K48+('05-08'!$J48/90)</f>
        <v>18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200</v>
      </c>
      <c r="K49" s="9"/>
      <c r="L49" s="10">
        <f>'05-08'!$K49+('05-08'!$J49/90)</f>
        <v>2.2222222222222223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83</v>
      </c>
      <c r="J50" s="8"/>
      <c r="K50" s="9">
        <v>10</v>
      </c>
      <c r="L50" s="10">
        <f>'05-08'!$K50+('05-08'!$J50/90)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43" t="s">
        <v>40</v>
      </c>
      <c r="I51" s="40" t="s">
        <v>2413</v>
      </c>
      <c r="J51" s="8"/>
      <c r="K51" s="9">
        <v>-270</v>
      </c>
      <c r="L51" s="10">
        <f>'05-08'!$K51+('05-08'!$J51/90)</f>
        <v>-270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300</v>
      </c>
      <c r="K52" s="9"/>
      <c r="L52" s="10">
        <f>'05-08'!$K52+('05-08'!$J52/90)</f>
        <v>3.3333333333333335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140</v>
      </c>
      <c r="K53" s="9"/>
      <c r="L53" s="10">
        <f>'05-08'!$K53+('05-08'!$J53/90)</f>
        <v>1.5555555555555556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2414</v>
      </c>
      <c r="J54" s="8"/>
      <c r="K54" s="9">
        <v>50</v>
      </c>
      <c r="L54" s="10">
        <f>'05-08'!$K54+('05-08'!$J54/90)</f>
        <v>50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-350</v>
      </c>
      <c r="K55" s="9">
        <v>5</v>
      </c>
      <c r="L55" s="10">
        <f>'05-08'!$K55+('05-08'!$J55/90)</f>
        <v>1.1111111111111112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120</v>
      </c>
      <c r="K56" s="9"/>
      <c r="L56" s="10">
        <f>'05-08'!$K56+('05-08'!$J56/90)</f>
        <v>1.3333333333333333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2415</v>
      </c>
      <c r="J57" s="8">
        <v>200</v>
      </c>
      <c r="K57" s="9">
        <v>20</v>
      </c>
      <c r="L57" s="10">
        <f>'05-08'!$K57+('05-08'!$J57/90)</f>
        <v>22.222222222222221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-250</v>
      </c>
      <c r="K58" s="9">
        <v>5</v>
      </c>
      <c r="L58" s="10">
        <f>'05-08'!$K58+('05-08'!$J58/90)</f>
        <v>2.2222222222222223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70</v>
      </c>
      <c r="L59" s="10">
        <f>'05-08'!$K59+('05-08'!$J59/90)</f>
        <v>70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100</v>
      </c>
      <c r="K60" s="9"/>
      <c r="L60" s="10">
        <f>'05-08'!$K60+('05-08'!$J60/90)</f>
        <v>1.1111111111111112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-200</v>
      </c>
      <c r="K61" s="9">
        <v>10</v>
      </c>
      <c r="L61" s="10">
        <f>'05-08'!$K61+('05-08'!$J61/90)</f>
        <v>7.7777777777777777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100</v>
      </c>
      <c r="L62" s="10">
        <f>'05-08'!$K62+('05-08'!$J62/90)</f>
        <v>100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-45</v>
      </c>
      <c r="K63" s="9">
        <v>10</v>
      </c>
      <c r="L63" s="10">
        <f>'05-08'!$K63+('05-08'!$J63/90)</f>
        <v>9.5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200</v>
      </c>
      <c r="K64" s="9"/>
      <c r="L64" s="10">
        <f>'05-08'!$K64+('05-08'!$J64/90)</f>
        <v>2.2222222222222223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2413</v>
      </c>
      <c r="J65" s="35">
        <v>-200</v>
      </c>
      <c r="K65" s="36">
        <v>-61</v>
      </c>
      <c r="L65" s="37">
        <f>'05-08'!$K65+('05-08'!$J65/90)</f>
        <v>-63.222222222222221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-300</v>
      </c>
      <c r="K66" s="39">
        <v>140</v>
      </c>
      <c r="L66" s="37">
        <f>'05-08'!$K66+('05-08'!$J66/90)</f>
        <v>136.66666666666666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202</v>
      </c>
      <c r="L67" s="37">
        <f>'05-08'!$K67+('05-08'!$J67/90)</f>
        <v>202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-202</v>
      </c>
      <c r="L68" s="37">
        <f>'05-08'!$K68+('05-08'!$J68/90)</f>
        <v>-202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2416</v>
      </c>
      <c r="J69" s="35"/>
      <c r="K69" s="36">
        <v>30</v>
      </c>
      <c r="L69" s="37">
        <f>'05-08'!$K69+('05-08'!$J69/90)</f>
        <v>30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171</v>
      </c>
      <c r="J70" s="35"/>
      <c r="K70" s="36">
        <v>55</v>
      </c>
      <c r="L70" s="37">
        <f>'05-08'!$K70+('05-08'!$J70/90)</f>
        <v>55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-220</v>
      </c>
      <c r="K71" s="9">
        <v>30</v>
      </c>
      <c r="L71" s="10">
        <f>'05-08'!$K71+('05-08'!$J71/90)</f>
        <v>27.555555555555557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270</v>
      </c>
      <c r="K72" s="9"/>
      <c r="L72" s="10">
        <f>'05-08'!$K72+('05-08'!$J72/90)</f>
        <v>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250</v>
      </c>
      <c r="K73" s="9"/>
      <c r="L73" s="10">
        <f>'05-08'!$K73+('05-08'!$J73/90)</f>
        <v>2.7777777777777777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-180</v>
      </c>
      <c r="K74" s="9">
        <v>10</v>
      </c>
      <c r="L74" s="10">
        <f>'05-08'!$K74+('05-08'!$J74/90)</f>
        <v>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300</v>
      </c>
      <c r="K75" s="9"/>
      <c r="L75" s="10">
        <f>'05-08'!$K75+('05-08'!$J75/90)</f>
        <v>3.3333333333333335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/>
      <c r="L76" s="10">
        <f>'05-08'!$K76+('05-08'!$J76/90)</f>
        <v>1.1111111111111112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-180</v>
      </c>
      <c r="K77" s="9">
        <v>5</v>
      </c>
      <c r="L77" s="10">
        <f>'05-08'!$K77+('05-08'!$J77/90)</f>
        <v>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-100</v>
      </c>
      <c r="K78" s="9">
        <v>100</v>
      </c>
      <c r="L78" s="10">
        <f>'05-08'!$K78+('05-08'!$J78/90)</f>
        <v>98.888888888888886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132</v>
      </c>
      <c r="J79" s="8">
        <v>-350</v>
      </c>
      <c r="K79" s="9"/>
      <c r="L79" s="10">
        <f>'05-08'!$K79+('05-08'!$J79/90)</f>
        <v>-3.8888888888888888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/>
      <c r="J80" s="8">
        <v>300</v>
      </c>
      <c r="K80" s="9"/>
      <c r="L80" s="10">
        <f>'05-08'!$K80+('05-08'!$J80/90)</f>
        <v>3.3333333333333335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56</v>
      </c>
      <c r="J81" s="8">
        <v>-290</v>
      </c>
      <c r="K81" s="9">
        <v>-15</v>
      </c>
      <c r="L81" s="10">
        <f>'05-08'!$K81+('05-08'!$J81/90)</f>
        <v>-18.222222222222221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50</v>
      </c>
      <c r="K82" s="9"/>
      <c r="L82" s="10">
        <f>'05-08'!$K82+('05-08'!$J82/90)</f>
        <v>0.55555555555555558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-180</v>
      </c>
      <c r="K83" s="9">
        <v>70</v>
      </c>
      <c r="L83" s="10">
        <f>'05-08'!$K83+('05-08'!$J83/90)</f>
        <v>68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/>
      <c r="L84" s="10">
        <f>'05-08'!$K84+('05-08'!$J84/90)</f>
        <v>0.55555555555555558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-180</v>
      </c>
      <c r="K85" s="9">
        <v>70</v>
      </c>
      <c r="L85" s="10">
        <f>'05-08'!$K85+('05-08'!$J85/90)</f>
        <v>68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-720</v>
      </c>
      <c r="K86" s="9">
        <v>10</v>
      </c>
      <c r="L86" s="10">
        <f>'05-08'!$K86+('05-08'!$J86/90)</f>
        <v>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1602</v>
      </c>
      <c r="J87" s="8">
        <v>395</v>
      </c>
      <c r="K87" s="9">
        <v>10</v>
      </c>
      <c r="L87" s="10">
        <f>'05-08'!$K87+('05-08'!$J87/90)</f>
        <v>14.388888888888889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-90</v>
      </c>
      <c r="K88" s="9">
        <v>5</v>
      </c>
      <c r="L88" s="10">
        <f>'05-08'!$K88+('05-08'!$J88/90)</f>
        <v>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80</v>
      </c>
      <c r="K89" s="9"/>
      <c r="L89" s="10">
        <f>'05-08'!$K89+('05-08'!$J89/90)</f>
        <v>0.88888888888888884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1819</v>
      </c>
      <c r="J90" s="8"/>
      <c r="K90" s="9">
        <v>20</v>
      </c>
      <c r="L90" s="10">
        <f>'05-08'!$K90+('05-08'!$J90/90)</f>
        <v>20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-45</v>
      </c>
      <c r="K91" s="9">
        <v>35</v>
      </c>
      <c r="L91" s="10">
        <f>'05-08'!$K91+('05-08'!$J91/90)</f>
        <v>34.5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450</v>
      </c>
      <c r="K92" s="9"/>
      <c r="L92" s="10">
        <f>'05-08'!$K92+('05-08'!$J92/90)</f>
        <v>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-1000</v>
      </c>
      <c r="L93" s="10">
        <f>'05-08'!$K93+('05-08'!$J93/90)</f>
        <v>-1000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200</v>
      </c>
      <c r="K94" s="9">
        <v>10</v>
      </c>
      <c r="L94" s="10">
        <f>'05-08'!$K94+('05-08'!$J94/90)</f>
        <v>12.222222222222221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450</v>
      </c>
      <c r="K95" s="9">
        <v>5</v>
      </c>
      <c r="L95" s="10">
        <f>'05-08'!$K95+('05-08'!$J95/90)</f>
        <v>10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407</v>
      </c>
      <c r="J96" s="8"/>
      <c r="K96" s="9">
        <v>582</v>
      </c>
      <c r="L96" s="10">
        <f>'05-08'!$K96+('05-08'!$J96/90)</f>
        <v>582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225</v>
      </c>
      <c r="K97" s="9">
        <v>-256</v>
      </c>
      <c r="L97" s="10">
        <f>'05-08'!$K97+('05-08'!$J97/90)</f>
        <v>-253.5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40" t="s">
        <v>2417</v>
      </c>
      <c r="J98" s="8"/>
      <c r="K98" s="9">
        <v>-20</v>
      </c>
      <c r="L98" s="10">
        <f>'05-08'!$K98+('05-08'!$J98/90)</f>
        <v>-20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2418</v>
      </c>
      <c r="J99" s="8"/>
      <c r="K99" s="9">
        <v>30</v>
      </c>
      <c r="L99" s="10">
        <f>'05-08'!$K99+('05-08'!$J99/90)</f>
        <v>30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800</v>
      </c>
      <c r="K100" s="9"/>
      <c r="L100" s="10">
        <f>'05-08'!$K100+('05-08'!$J100/90)</f>
        <v>8.8888888888888893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-110</v>
      </c>
      <c r="K101" s="9">
        <v>10</v>
      </c>
      <c r="L101" s="10">
        <f>'05-08'!$K101+('05-08'!$J101/90)</f>
        <v>8.7777777777777786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420</v>
      </c>
      <c r="K102" s="9"/>
      <c r="L102" s="10">
        <f>'05-08'!$K102+('05-08'!$J102/90)</f>
        <v>4.666666666666667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200</v>
      </c>
      <c r="K103" s="9"/>
      <c r="L103" s="10">
        <f>'05-08'!$K103+('05-08'!$J103/90)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40" t="s">
        <v>20</v>
      </c>
      <c r="J104" s="8"/>
      <c r="K104" s="9">
        <v>-135</v>
      </c>
      <c r="L104" s="10">
        <f>'05-08'!$K104+('05-08'!$J104/90)</f>
        <v>-135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80</v>
      </c>
      <c r="K105" s="9"/>
      <c r="L105" s="10">
        <f>'05-08'!$K105+('05-08'!$J105/90)</f>
        <v>0.88888888888888884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1213</v>
      </c>
      <c r="J106" s="8"/>
      <c r="K106" s="9">
        <v>170</v>
      </c>
      <c r="L106" s="10">
        <f>'05-08'!$K106+('05-08'!$J106/90)</f>
        <v>170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220</v>
      </c>
      <c r="K107" s="9">
        <v>1</v>
      </c>
      <c r="L107" s="10">
        <f>'05-08'!$K107+('05-08'!$J107/90)</f>
        <v>3.4444444444444446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64</v>
      </c>
      <c r="L108" s="10">
        <f>'05-08'!$K108+('05-08'!$J108/90)</f>
        <v>64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-450</v>
      </c>
      <c r="K109" s="9">
        <v>30</v>
      </c>
      <c r="L109" s="10">
        <f>'05-08'!$K109+('05-08'!$J109/90)</f>
        <v>25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/>
      <c r="L110" s="10">
        <f>'05-08'!$K110+('05-08'!$J110/90)</f>
        <v>1.1111111111111112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-400</v>
      </c>
      <c r="K111" s="9">
        <v>10</v>
      </c>
      <c r="L111" s="10">
        <f>'05-08'!$K111+('05-08'!$J111/90)</f>
        <v>5.5555555555555554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/>
      <c r="L112" s="10">
        <f>'05-08'!$K112+('05-08'!$J112/90)</f>
        <v>1.1111111111111112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700</v>
      </c>
      <c r="K113" s="9"/>
      <c r="L113" s="10">
        <f>'05-08'!$K113+('05-08'!$J113/90)</f>
        <v>7.7777777777777777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90</v>
      </c>
      <c r="K114" s="9"/>
      <c r="L114" s="10">
        <f>'05-08'!$K114+('05-08'!$J114/90)</f>
        <v>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-540</v>
      </c>
      <c r="K115" s="9">
        <v>20</v>
      </c>
      <c r="L115" s="10">
        <f>'05-08'!$K115+('05-08'!$J115/90)</f>
        <v>14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70</v>
      </c>
      <c r="L116" s="10">
        <f>'05-08'!$K116+('05-08'!$J116/90)</f>
        <v>70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1796</v>
      </c>
      <c r="I117" s="2"/>
      <c r="J117" s="8"/>
      <c r="K117" s="9">
        <v>20</v>
      </c>
      <c r="L117" s="10">
        <f>'05-08'!$K117+('05-08'!$J117/90)</f>
        <v>20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-45</v>
      </c>
      <c r="K118" s="9"/>
      <c r="L118" s="10">
        <f>'05-08'!$K118+('05-08'!$J118/90)</f>
        <v>-0.5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56</v>
      </c>
      <c r="J119" s="8">
        <v>540</v>
      </c>
      <c r="K119" s="9">
        <v>-5</v>
      </c>
      <c r="L119" s="10">
        <f>'05-08'!$K119+('05-08'!$J119/90)</f>
        <v>1</v>
      </c>
      <c r="M119" s="3"/>
      <c r="N119" s="45" t="s">
        <v>118</v>
      </c>
      <c r="O119" s="9"/>
      <c r="P119" s="84">
        <v>1901</v>
      </c>
      <c r="Q119" s="9"/>
      <c r="R119" s="9"/>
      <c r="S119" s="85">
        <v>6490</v>
      </c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-270</v>
      </c>
      <c r="K120" s="9">
        <v>10</v>
      </c>
      <c r="L120" s="10">
        <f>'05-08'!$K120+('05-08'!$J120/90)</f>
        <v>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100</v>
      </c>
      <c r="K121" s="9"/>
      <c r="L121" s="10">
        <f>'05-08'!$K121+('05-08'!$J121/90)</f>
        <v>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40</v>
      </c>
      <c r="K122" s="9"/>
      <c r="L122" s="10">
        <f>'05-08'!$K122+('05-08'!$J122/90)</f>
        <v>0.44444444444444442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440</v>
      </c>
      <c r="K123" s="9"/>
      <c r="L123" s="10">
        <f>'05-08'!$K123+('05-08'!$J123/90)</f>
        <v>4.8888888888888893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-270</v>
      </c>
      <c r="K124" s="9">
        <v>10</v>
      </c>
      <c r="L124" s="10">
        <f>'05-08'!$K124+('05-08'!$J124/90)</f>
        <v>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-135</v>
      </c>
      <c r="K125" s="9">
        <v>5</v>
      </c>
      <c r="L125" s="10">
        <f>'05-08'!$K125+('05-08'!$J125/90)</f>
        <v>3.5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-20</v>
      </c>
      <c r="K126" s="9">
        <v>11</v>
      </c>
      <c r="L126" s="10">
        <f>'05-08'!$K126+('05-08'!$J126/90)</f>
        <v>10.777777777777779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2" t="s">
        <v>980</v>
      </c>
      <c r="J127" s="8"/>
      <c r="K127" s="9">
        <v>-122</v>
      </c>
      <c r="L127" s="10">
        <f>'05-08'!$K127+('05-08'!$J127/90)</f>
        <v>-122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-300</v>
      </c>
      <c r="K128" s="9">
        <v>170</v>
      </c>
      <c r="L128" s="10">
        <f>'05-08'!$K128+('05-08'!$J128/90)</f>
        <v>166.66666666666666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-50</v>
      </c>
      <c r="K129" s="9">
        <v>4</v>
      </c>
      <c r="L129" s="10">
        <f>'05-08'!$K129+('05-08'!$J129/90)</f>
        <v>3.4444444444444446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1800</v>
      </c>
      <c r="K130" s="9">
        <v>-20</v>
      </c>
      <c r="L130" s="10">
        <f>'05-08'!$K130+('05-08'!$J130/90)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275</v>
      </c>
      <c r="J131" s="8"/>
      <c r="K131" s="9">
        <v>11</v>
      </c>
      <c r="L131" s="10">
        <f>'05-08'!$K131+('05-08'!$J131/90)</f>
        <v>11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200</v>
      </c>
      <c r="K132" s="9">
        <v>10</v>
      </c>
      <c r="L132" s="10">
        <f>'05-08'!$K132+('05-08'!$J132/90)</f>
        <v>12.222222222222221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-720</v>
      </c>
      <c r="K133" s="9">
        <v>10</v>
      </c>
      <c r="L133" s="10">
        <f>'05-08'!$K133+('05-08'!$J133/90)</f>
        <v>2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200</v>
      </c>
      <c r="K134" s="9"/>
      <c r="L134" s="10">
        <f>'05-08'!$K134+('05-08'!$J134/90)</f>
        <v>2.2222222222222223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-180</v>
      </c>
      <c r="K135" s="9">
        <v>10</v>
      </c>
      <c r="L135" s="10">
        <f>'05-08'!$K135+('05-08'!$J135/90)</f>
        <v>8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1656</v>
      </c>
      <c r="J136" s="8">
        <v>70</v>
      </c>
      <c r="K136" s="9">
        <v>-10</v>
      </c>
      <c r="L136" s="10">
        <f>'05-08'!$K136+('05-08'!$J136/90)</f>
        <v>-9.2222222222222214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-270</v>
      </c>
      <c r="K137" s="9">
        <v>5</v>
      </c>
      <c r="L137" s="10">
        <f>'05-08'!$K137+('05-08'!$J137/90)</f>
        <v>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1796</v>
      </c>
      <c r="I138" s="2" t="s">
        <v>881</v>
      </c>
      <c r="J138" s="8">
        <v>-270</v>
      </c>
      <c r="K138" s="9">
        <v>300</v>
      </c>
      <c r="L138" s="10">
        <f>'05-08'!$K138+('05-08'!$J138/90)</f>
        <v>297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100</v>
      </c>
      <c r="K139" s="9"/>
      <c r="L139" s="10">
        <f>'05-08'!$K139+('05-08'!$J139/90)</f>
        <v>1.1111111111111112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2419</v>
      </c>
      <c r="J140" s="8"/>
      <c r="K140" s="9">
        <v>15</v>
      </c>
      <c r="L140" s="10">
        <f>'05-08'!$K140+('05-08'!$J140/90)</f>
        <v>15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130</v>
      </c>
      <c r="K141" s="9"/>
      <c r="L141" s="10">
        <f>'05-08'!$K141+('05-08'!$J141/90)</f>
        <v>1.4444444444444444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100</v>
      </c>
      <c r="K142" s="9"/>
      <c r="L142" s="10">
        <f>'05-08'!$K142+('05-08'!$J142/90)</f>
        <v>1.1111111111111112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28</v>
      </c>
      <c r="I143" s="2" t="s">
        <v>437</v>
      </c>
      <c r="J143" s="8">
        <v>-300</v>
      </c>
      <c r="K143" s="9"/>
      <c r="L143" s="10">
        <f>'05-08'!$K143+('05-08'!$J143/90)</f>
        <v>-3.3333333333333335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360</v>
      </c>
      <c r="K144" s="9"/>
      <c r="L144" s="10">
        <f>'05-08'!$K144+('05-08'!$J144/90)</f>
        <v>4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100</v>
      </c>
      <c r="K145" s="9"/>
      <c r="L145" s="10">
        <f>'05-08'!$K145+('05-08'!$J145/90)</f>
        <v>1.1111111111111112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 t="s">
        <v>56</v>
      </c>
      <c r="J146" s="8">
        <v>350</v>
      </c>
      <c r="K146" s="9"/>
      <c r="L146" s="10">
        <f>'05-08'!$K146+('05-08'!$J146/90)</f>
        <v>3.8888888888888888</v>
      </c>
      <c r="M146" s="3"/>
      <c r="N146" s="45" t="s">
        <v>118</v>
      </c>
      <c r="O146" s="9"/>
      <c r="P146" s="84">
        <v>2320</v>
      </c>
      <c r="Q146" s="9"/>
      <c r="R146" s="9"/>
      <c r="S146" s="85">
        <v>7695</v>
      </c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-540</v>
      </c>
      <c r="K147" s="9">
        <v>30</v>
      </c>
      <c r="L147" s="10">
        <f>'05-08'!$K147+('05-08'!$J147/90)</f>
        <v>24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-270</v>
      </c>
      <c r="K148" s="9">
        <v>40</v>
      </c>
      <c r="L148" s="10">
        <f>'05-08'!$K148+('05-08'!$J148/90)</f>
        <v>37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150</v>
      </c>
      <c r="K149" s="9"/>
      <c r="L149" s="10">
        <f>'05-08'!$K149+('05-08'!$J149/90)</f>
        <v>1.6666666666666667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-180</v>
      </c>
      <c r="K150" s="9">
        <v>70</v>
      </c>
      <c r="L150" s="10">
        <f>'05-08'!$K150+('05-08'!$J150/90)</f>
        <v>68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>
        <v>180</v>
      </c>
      <c r="K151" s="9"/>
      <c r="L151" s="10">
        <f>'05-08'!$K151+('05-08'!$J151/90)</f>
        <v>2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 t="s">
        <v>1664</v>
      </c>
      <c r="J152" s="8"/>
      <c r="K152" s="9">
        <v>200</v>
      </c>
      <c r="L152" s="10">
        <f>'05-08'!$K152+('05-08'!$J152/90)</f>
        <v>200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1796</v>
      </c>
      <c r="I153" s="2" t="s">
        <v>713</v>
      </c>
      <c r="J153" s="8">
        <v>1350</v>
      </c>
      <c r="K153" s="9">
        <v>500</v>
      </c>
      <c r="L153" s="10">
        <f>'05-08'!$K153+('05-08'!$J153/90)</f>
        <v>515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40</v>
      </c>
      <c r="I154" s="2" t="s">
        <v>2420</v>
      </c>
      <c r="J154" s="8">
        <v>-200</v>
      </c>
      <c r="K154" s="9">
        <v>-10</v>
      </c>
      <c r="L154" s="10">
        <f>'05-08'!$K154+('05-08'!$J154/90)</f>
        <v>-12.222222222222221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/>
      <c r="L155" s="10">
        <f>'05-08'!$K155+('05-08'!$J155/90)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/>
      <c r="K156" s="9"/>
      <c r="L156" s="10">
        <f>'05-08'!$K156+('05-08'!$J156/90)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/>
      <c r="K157" s="9"/>
      <c r="L157" s="10">
        <f>'05-08'!$K157+('05-08'!$J157/90)</f>
        <v>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/>
      <c r="K158" s="9"/>
      <c r="L158" s="10">
        <f>'05-08'!$K158+('05-08'!$J158/90)</f>
        <v>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8" xr:uid="{5869AC2C-C806-4B33-864C-E2202D4FC8C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1030-7C50-4BB3-9E4E-EEB610584AB8}">
  <sheetPr codeName="Sheet111">
    <pageSetUpPr fitToPage="1"/>
  </sheetPr>
  <dimension ref="A1:Z129"/>
  <sheetViews>
    <sheetView rightToLeft="1" topLeftCell="A117" workbookViewId="0">
      <selection activeCell="K127" sqref="K12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1500</v>
      </c>
      <c r="K1" s="3">
        <f t="shared" si="0"/>
        <v>25</v>
      </c>
      <c r="L1" s="3">
        <f t="shared" si="0"/>
        <v>41.666666666666671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2423</v>
      </c>
      <c r="J3" s="8">
        <v>50</v>
      </c>
      <c r="K3" s="9">
        <v>6</v>
      </c>
      <c r="L3" s="10">
        <f t="shared" ref="L3:L18" si="1">K3+(J3/90)</f>
        <v>6.5555555555555554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121</v>
      </c>
      <c r="J4" s="8">
        <v>300</v>
      </c>
      <c r="K4" s="9"/>
      <c r="L4" s="10">
        <f t="shared" si="1"/>
        <v>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2424</v>
      </c>
      <c r="J5" s="8">
        <v>250</v>
      </c>
      <c r="K5" s="9"/>
      <c r="L5" s="10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61</v>
      </c>
      <c r="J6" s="8"/>
      <c r="K6" s="9">
        <v>19</v>
      </c>
      <c r="L6" s="10">
        <f t="shared" si="1"/>
        <v>19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2425</v>
      </c>
      <c r="J7" s="8">
        <v>900</v>
      </c>
      <c r="K7" s="9"/>
      <c r="L7" s="10">
        <f t="shared" si="1"/>
        <v>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2408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SUM('06-08'!$J$22:$J$129)</f>
        <v>255</v>
      </c>
      <c r="K20" s="3">
        <f>SUM('06-08'!$K$22:$K$129)</f>
        <v>-2660</v>
      </c>
      <c r="L20" s="3">
        <f>SUM('06-08'!$L$22:$L$129)</f>
        <v>-2657.1666666666661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35</v>
      </c>
      <c r="F22" s="16">
        <f t="shared" ref="F22:F26" si="3">D22*E22</f>
        <v>175</v>
      </c>
      <c r="G22" s="7"/>
      <c r="H22" s="7" t="s">
        <v>6</v>
      </c>
      <c r="I22" s="2"/>
      <c r="J22" s="8">
        <v>250</v>
      </c>
      <c r="K22" s="9"/>
      <c r="L22" s="10">
        <f>'06-08'!$K22+('06-08'!$J22/90)</f>
        <v>2.7777777777777777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34</v>
      </c>
      <c r="S22" s="16">
        <f t="shared" ref="S22:S26" si="5">Q22*R22</f>
        <v>170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38</v>
      </c>
      <c r="F23" s="16">
        <f t="shared" si="3"/>
        <v>380</v>
      </c>
      <c r="G23" s="7"/>
      <c r="H23" s="7" t="s">
        <v>6</v>
      </c>
      <c r="I23" s="2" t="s">
        <v>2422</v>
      </c>
      <c r="J23" s="8"/>
      <c r="K23" s="9">
        <v>280</v>
      </c>
      <c r="L23" s="10">
        <f>'06-08'!$K23+('06-08'!$J23/90)</f>
        <v>280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31</v>
      </c>
      <c r="S23" s="16">
        <f t="shared" si="5"/>
        <v>310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20</v>
      </c>
      <c r="C24" s="14">
        <f t="shared" si="2"/>
        <v>200</v>
      </c>
      <c r="D24" s="15">
        <v>20</v>
      </c>
      <c r="E24" s="1">
        <v>34</v>
      </c>
      <c r="F24" s="16">
        <f t="shared" si="3"/>
        <v>680</v>
      </c>
      <c r="G24" s="7"/>
      <c r="H24" s="7" t="s">
        <v>6</v>
      </c>
      <c r="I24" s="40" t="s">
        <v>737</v>
      </c>
      <c r="J24" s="8">
        <v>100</v>
      </c>
      <c r="K24" s="9">
        <v>27</v>
      </c>
      <c r="L24" s="10">
        <f>'06-08'!$K24+('06-08'!$J24/90)</f>
        <v>28.111111111111111</v>
      </c>
      <c r="M24" s="3"/>
      <c r="N24" s="13">
        <v>10</v>
      </c>
      <c r="O24" s="1">
        <v>18</v>
      </c>
      <c r="P24" s="14">
        <f t="shared" si="4"/>
        <v>180</v>
      </c>
      <c r="Q24" s="15">
        <v>20</v>
      </c>
      <c r="R24" s="1">
        <v>23</v>
      </c>
      <c r="S24" s="16">
        <f t="shared" si="5"/>
        <v>460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7</v>
      </c>
      <c r="F25" s="16">
        <f t="shared" si="3"/>
        <v>350</v>
      </c>
      <c r="G25" s="7"/>
      <c r="H25" s="7" t="s">
        <v>6</v>
      </c>
      <c r="I25" s="2"/>
      <c r="J25" s="8"/>
      <c r="K25" s="9">
        <v>34</v>
      </c>
      <c r="L25" s="10">
        <f>'06-08'!$K25+('06-08'!$J25/90)</f>
        <v>34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7</v>
      </c>
      <c r="C26" s="14">
        <f t="shared" si="2"/>
        <v>350</v>
      </c>
      <c r="D26" s="15">
        <v>100</v>
      </c>
      <c r="E26" s="1">
        <v>81</v>
      </c>
      <c r="F26" s="16">
        <f t="shared" si="3"/>
        <v>8100</v>
      </c>
      <c r="G26" s="7"/>
      <c r="H26" s="7" t="s">
        <v>6</v>
      </c>
      <c r="I26" s="2"/>
      <c r="J26" s="8"/>
      <c r="K26" s="9">
        <v>10</v>
      </c>
      <c r="L26" s="10">
        <f>'06-08'!$K26+('06-08'!$J26/90)</f>
        <v>10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86</v>
      </c>
      <c r="S26" s="16">
        <f t="shared" si="5"/>
        <v>8600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25</v>
      </c>
      <c r="C27" s="14">
        <f t="shared" si="2"/>
        <v>2500</v>
      </c>
      <c r="D27" s="12" t="s">
        <v>11</v>
      </c>
      <c r="E27" s="12"/>
      <c r="F27" s="17">
        <f>SUM(F22:F26)</f>
        <v>9685</v>
      </c>
      <c r="G27" s="7"/>
      <c r="H27" s="7" t="s">
        <v>6</v>
      </c>
      <c r="I27" s="2"/>
      <c r="J27" s="8">
        <v>-540</v>
      </c>
      <c r="K27" s="9">
        <v>30</v>
      </c>
      <c r="L27" s="10">
        <f>'06-08'!$K27+('06-08'!$J27/90)</f>
        <v>24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9790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3175</v>
      </c>
      <c r="D28" s="1"/>
      <c r="E28" s="1"/>
      <c r="F28" s="1"/>
      <c r="G28" s="1"/>
      <c r="H28" s="7" t="s">
        <v>6</v>
      </c>
      <c r="I28" s="2"/>
      <c r="J28" s="8"/>
      <c r="K28" s="9">
        <v>115</v>
      </c>
      <c r="L28" s="10">
        <f>'06-08'!$K28+('06-08'!$J28/90)</f>
        <v>115</v>
      </c>
      <c r="M28" s="3"/>
      <c r="N28" s="12" t="s">
        <v>11</v>
      </c>
      <c r="O28" s="12"/>
      <c r="P28" s="6">
        <f>SUM(P22:P27)</f>
        <v>505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5450</v>
      </c>
      <c r="G29" s="1"/>
      <c r="H29" s="43" t="s">
        <v>40</v>
      </c>
      <c r="I29" s="40" t="s">
        <v>154</v>
      </c>
      <c r="J29" s="8">
        <v>-180</v>
      </c>
      <c r="K29" s="9">
        <v>-180</v>
      </c>
      <c r="L29" s="10">
        <f>'06-08'!$K29+('06-08'!$J29/90)</f>
        <v>-182</v>
      </c>
      <c r="M29" s="3"/>
      <c r="N29" s="1"/>
      <c r="O29" s="1"/>
      <c r="P29" s="18"/>
      <c r="Q29" s="237" t="s">
        <v>21</v>
      </c>
      <c r="R29" s="238"/>
      <c r="S29" s="17">
        <f>SUM('06-08'!$J$22:$J$129)</f>
        <v>255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1708</v>
      </c>
      <c r="D30" s="1"/>
      <c r="E30" s="1"/>
      <c r="F30" s="8"/>
      <c r="G30" s="1"/>
      <c r="H30" s="7" t="s">
        <v>1796</v>
      </c>
      <c r="I30" s="40" t="s">
        <v>453</v>
      </c>
      <c r="J30" s="8">
        <v>100</v>
      </c>
      <c r="K30" s="9">
        <v>25</v>
      </c>
      <c r="L30" s="10">
        <f>'06-08'!$K30+('06-08'!$J30/90)</f>
        <v>26.111111111111111</v>
      </c>
      <c r="M30" s="3"/>
      <c r="N30" s="237" t="s">
        <v>23</v>
      </c>
      <c r="O30" s="238"/>
      <c r="P30" s="6">
        <f>SUM('06-08'!$K$22:$K$129)</f>
        <v>-2660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40" t="s">
        <v>43</v>
      </c>
      <c r="J31" s="8">
        <v>-2000</v>
      </c>
      <c r="K31" s="9"/>
      <c r="L31" s="10">
        <f>'06-08'!$K31+('06-08'!$J31/90)</f>
        <v>-22.222222222222221</v>
      </c>
      <c r="M31" s="3"/>
      <c r="N31" s="1"/>
      <c r="O31" s="1"/>
      <c r="P31" s="18"/>
      <c r="Q31" s="12" t="s">
        <v>25</v>
      </c>
      <c r="R31" s="12"/>
      <c r="S31" s="17">
        <f>S27-S29-F27</f>
        <v>-150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175</v>
      </c>
      <c r="K32" s="9"/>
      <c r="L32" s="10">
        <f>'06-08'!$K32+('06-08'!$J32/90)</f>
        <v>1.9444444444444444</v>
      </c>
      <c r="M32" s="3"/>
      <c r="N32" s="12" t="s">
        <v>25</v>
      </c>
      <c r="O32" s="12"/>
      <c r="P32" s="6">
        <f>P28-P30-C28</f>
        <v>-10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35</v>
      </c>
      <c r="L33" s="10">
        <f>'06-08'!$K33+('06-08'!$J33/90)</f>
        <v>35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10</v>
      </c>
      <c r="L34" s="10">
        <f>'06-08'!$K34+('06-08'!$J34/90)</f>
        <v>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2282</v>
      </c>
      <c r="J35" s="8"/>
      <c r="K35" s="9">
        <v>50</v>
      </c>
      <c r="L35" s="10">
        <f>'06-08'!$K35+('06-08'!$J35/90)</f>
        <v>50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160</v>
      </c>
      <c r="K36" s="9"/>
      <c r="L36" s="10">
        <f>'06-08'!$K36+('06-08'!$J36/90)</f>
        <v>1.7777777777777777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-20</v>
      </c>
      <c r="K37" s="9">
        <v>5</v>
      </c>
      <c r="L37" s="10">
        <f>'06-08'!$K37+('06-08'!$J37/90)</f>
        <v>4.7777777777777777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/>
      <c r="K38" s="9">
        <v>250</v>
      </c>
      <c r="L38" s="10">
        <f>'06-08'!$K38+('06-08'!$J38/90)</f>
        <v>250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239</v>
      </c>
      <c r="J39" s="8"/>
      <c r="K39" s="9">
        <v>-3500</v>
      </c>
      <c r="L39" s="10">
        <f>'06-08'!$K39+('06-08'!$J39/90)</f>
        <v>-3500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300</v>
      </c>
      <c r="K40" s="9"/>
      <c r="L40" s="10">
        <f>'06-08'!$K40+('06-08'!$J40/90)</f>
        <v>3.3333333333333335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220</v>
      </c>
      <c r="K41" s="9"/>
      <c r="L41" s="10">
        <f>'06-08'!$K41+('06-08'!$J41/90)</f>
        <v>2.4444444444444446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129</v>
      </c>
      <c r="J42" s="8"/>
      <c r="K42" s="9">
        <v>60</v>
      </c>
      <c r="L42" s="10">
        <f>'06-08'!$K42+('06-08'!$J42/90)</f>
        <v>60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40" t="s">
        <v>95</v>
      </c>
      <c r="J43" s="8"/>
      <c r="K43" s="9">
        <v>-60</v>
      </c>
      <c r="L43" s="10">
        <f>'06-08'!$K43+('06-08'!$J43/90)</f>
        <v>-60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129</v>
      </c>
      <c r="J44" s="8"/>
      <c r="K44" s="9">
        <v>-20</v>
      </c>
      <c r="L44" s="10">
        <f>'06-08'!$K44+('06-08'!$J44/90)</f>
        <v>-20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10</v>
      </c>
      <c r="L45" s="10">
        <f>'06-08'!$K45+('06-08'!$J45/90)</f>
        <v>10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341</v>
      </c>
      <c r="J46" s="8">
        <v>1000</v>
      </c>
      <c r="K46" s="9"/>
      <c r="L46" s="10">
        <f>'06-08'!$K46+('06-08'!$J46/90)</f>
        <v>11.111111111111111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1512</v>
      </c>
      <c r="J47" s="8"/>
      <c r="K47" s="9">
        <v>-20</v>
      </c>
      <c r="L47" s="10">
        <f>'06-08'!$K47+('06-08'!$J47/90)</f>
        <v>-20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637</v>
      </c>
      <c r="J48" s="8"/>
      <c r="K48" s="9">
        <v>-20</v>
      </c>
      <c r="L48" s="10">
        <f>'06-08'!$K48+('06-08'!$J48/90)</f>
        <v>-20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2" t="s">
        <v>2428</v>
      </c>
      <c r="J49" s="8">
        <v>180</v>
      </c>
      <c r="K49" s="9">
        <v>30</v>
      </c>
      <c r="L49" s="10">
        <f>'06-08'!$K49+('06-08'!$J49/90)</f>
        <v>32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/>
      <c r="L50" s="10">
        <f>'06-08'!$K50+('06-08'!$J50/90)</f>
        <v>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155</v>
      </c>
      <c r="L51" s="10">
        <f>'06-08'!$K51+('06-08'!$J51/90)</f>
        <v>155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180</v>
      </c>
      <c r="K52" s="9"/>
      <c r="L52" s="10">
        <f>'06-08'!$K52+('06-08'!$J52/90)</f>
        <v>2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540</v>
      </c>
      <c r="K53" s="9"/>
      <c r="L53" s="10">
        <f>'06-08'!$K53+('06-08'!$J53/90)</f>
        <v>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-370</v>
      </c>
      <c r="K54" s="9">
        <v>10</v>
      </c>
      <c r="L54" s="10">
        <f>'06-08'!$K54+('06-08'!$J54/90)</f>
        <v>5.8888888888888893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/>
      <c r="L55" s="10">
        <f>'06-08'!$K55+('06-08'!$J55/90)</f>
        <v>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64</v>
      </c>
      <c r="L56" s="10">
        <f>'06-08'!$K56+('06-08'!$J56/90)</f>
        <v>64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-150</v>
      </c>
      <c r="K57" s="9">
        <v>5</v>
      </c>
      <c r="L57" s="10">
        <f>'06-08'!$K57+('06-08'!$J57/90)</f>
        <v>3.333333333333333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180</v>
      </c>
      <c r="K58" s="9"/>
      <c r="L58" s="10">
        <f>'06-08'!$K58+('06-08'!$J58/90)</f>
        <v>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90</v>
      </c>
      <c r="K59" s="9"/>
      <c r="L59" s="10">
        <f>'06-08'!$K59+('06-08'!$J59/90)</f>
        <v>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1796</v>
      </c>
      <c r="I60" s="2"/>
      <c r="J60" s="8"/>
      <c r="K60" s="9">
        <v>90</v>
      </c>
      <c r="L60" s="10">
        <f>'06-08'!$K60+('06-08'!$J60/90)</f>
        <v>90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31</v>
      </c>
      <c r="L61" s="10">
        <f>'06-08'!$K61+('06-08'!$J61/90)</f>
        <v>31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140</v>
      </c>
      <c r="L62" s="10">
        <f>'06-08'!$K62+('06-08'!$J62/90)</f>
        <v>140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260</v>
      </c>
      <c r="K63" s="9"/>
      <c r="L63" s="10">
        <f>'06-08'!$K63+('06-08'!$J63/90)</f>
        <v>2.8888888888888888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120</v>
      </c>
      <c r="K64" s="9"/>
      <c r="L64" s="10">
        <f>'06-08'!$K64+('06-08'!$J64/90)</f>
        <v>1.3333333333333333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849</v>
      </c>
      <c r="J65" s="35"/>
      <c r="K65" s="36">
        <v>950</v>
      </c>
      <c r="L65" s="37">
        <f>'06-08'!$K65+('06-08'!$J65/90)</f>
        <v>950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2426</v>
      </c>
      <c r="J66" s="38"/>
      <c r="K66" s="39">
        <v>-960</v>
      </c>
      <c r="L66" s="37">
        <f>'06-08'!$K66+('06-08'!$J66/90)</f>
        <v>-960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953</v>
      </c>
      <c r="J67" s="35"/>
      <c r="K67" s="36">
        <v>-100</v>
      </c>
      <c r="L67" s="37">
        <f>'06-08'!$K67+('06-08'!$J67/90)</f>
        <v>-100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44" t="s">
        <v>335</v>
      </c>
      <c r="J68" s="38">
        <v>-50</v>
      </c>
      <c r="K68" s="39"/>
      <c r="L68" s="37">
        <f>'06-08'!$K68+('06-08'!$J68/90)</f>
        <v>-0.55555555555555558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450</v>
      </c>
      <c r="K69" s="36"/>
      <c r="L69" s="37">
        <f>'06-08'!$K69+('06-08'!$J69/90)</f>
        <v>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50</v>
      </c>
      <c r="K70" s="36">
        <v>5</v>
      </c>
      <c r="L70" s="37">
        <f>'06-08'!$K70+('06-08'!$J70/90)</f>
        <v>5.5555555555555554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2427</v>
      </c>
      <c r="J71" s="8"/>
      <c r="K71" s="9">
        <v>340</v>
      </c>
      <c r="L71" s="10">
        <f>'06-08'!$K71+('06-08'!$J71/90)</f>
        <v>340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95</v>
      </c>
      <c r="J72" s="8"/>
      <c r="K72" s="9">
        <v>-340</v>
      </c>
      <c r="L72" s="10">
        <f>'06-08'!$K72+('06-08'!$J72/90)</f>
        <v>-340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/>
      <c r="K73" s="9">
        <v>50</v>
      </c>
      <c r="L73" s="10">
        <f>'06-08'!$K73+('06-08'!$J73/90)</f>
        <v>50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10</v>
      </c>
      <c r="L74" s="10">
        <f>'06-08'!$K74+('06-08'!$J74/90)</f>
        <v>10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250</v>
      </c>
      <c r="K75" s="9"/>
      <c r="L75" s="10">
        <f>'06-08'!$K75+('06-08'!$J75/90)</f>
        <v>2.7777777777777777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275</v>
      </c>
      <c r="J76" s="8">
        <v>90</v>
      </c>
      <c r="K76" s="9">
        <v>42</v>
      </c>
      <c r="L76" s="10">
        <f>'06-08'!$K76+('06-08'!$J76/90)</f>
        <v>43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1796</v>
      </c>
      <c r="I77" s="40"/>
      <c r="J77" s="8"/>
      <c r="K77" s="9">
        <v>55</v>
      </c>
      <c r="L77" s="10">
        <f>'06-08'!$K77+('06-08'!$J77/90)</f>
        <v>55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-250</v>
      </c>
      <c r="K78" s="9">
        <v>10</v>
      </c>
      <c r="L78" s="10">
        <f>'06-08'!$K78+('06-08'!$J78/90)</f>
        <v>7.2222222222222223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10</v>
      </c>
      <c r="L79" s="10">
        <f>'06-08'!$K79+('06-08'!$J79/90)</f>
        <v>10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100</v>
      </c>
      <c r="K80" s="9"/>
      <c r="L80" s="10">
        <f>'06-08'!$K80+('06-08'!$J80/90)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2429</v>
      </c>
      <c r="J81" s="8"/>
      <c r="K81" s="9">
        <v>280</v>
      </c>
      <c r="L81" s="10">
        <f>'06-08'!$K81+('06-08'!$J81/90)</f>
        <v>280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1796</v>
      </c>
      <c r="I82" s="2" t="s">
        <v>457</v>
      </c>
      <c r="J82" s="8"/>
      <c r="K82" s="9">
        <v>219</v>
      </c>
      <c r="L82" s="10">
        <f>'06-08'!$K82+('06-08'!$J82/90)</f>
        <v>219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10</v>
      </c>
      <c r="L83" s="10">
        <f>'06-08'!$K83+('06-08'!$J83/90)</f>
        <v>10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69</v>
      </c>
      <c r="L84" s="10">
        <f>'06-08'!$K84+('06-08'!$J84/90)</f>
        <v>69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2" t="s">
        <v>2430</v>
      </c>
      <c r="J85" s="8"/>
      <c r="K85" s="9">
        <v>-15</v>
      </c>
      <c r="L85" s="10">
        <f>'06-08'!$K85+('06-08'!$J85/90)</f>
        <v>-15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450</v>
      </c>
      <c r="K86" s="9"/>
      <c r="L86" s="10">
        <f>'06-08'!$K86+('06-08'!$J86/90)</f>
        <v>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229</v>
      </c>
      <c r="J87" s="8"/>
      <c r="K87" s="9">
        <v>-5</v>
      </c>
      <c r="L87" s="10">
        <f>'06-08'!$K87+('06-08'!$J87/90)</f>
        <v>-5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-200</v>
      </c>
      <c r="K88" s="9">
        <v>90</v>
      </c>
      <c r="L88" s="10">
        <f>'06-08'!$K88+('06-08'!$J88/90)</f>
        <v>87.777777777777771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100</v>
      </c>
      <c r="K89" s="9">
        <v>15</v>
      </c>
      <c r="L89" s="10">
        <f>'06-08'!$K89+('06-08'!$J89/90)</f>
        <v>16.111111111111111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180</v>
      </c>
      <c r="K90" s="9"/>
      <c r="L90" s="10">
        <f>'06-08'!$K90+('06-08'!$J90/90)</f>
        <v>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10</v>
      </c>
      <c r="L91" s="10">
        <f>'06-08'!$K91+('06-08'!$J91/90)</f>
        <v>10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600</v>
      </c>
      <c r="K92" s="9"/>
      <c r="L92" s="10">
        <f>'06-08'!$K92+('06-08'!$J92/90)</f>
        <v>6.666666666666667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-135</v>
      </c>
      <c r="K93" s="9">
        <v>95</v>
      </c>
      <c r="L93" s="10">
        <f>'06-08'!$K93+('06-08'!$J93/90)</f>
        <v>93.5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37</v>
      </c>
      <c r="J94" s="8">
        <v>70</v>
      </c>
      <c r="K94" s="9"/>
      <c r="L94" s="10">
        <f>'06-08'!$K94+('06-08'!$J94/90)</f>
        <v>0.77777777777777779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2431</v>
      </c>
      <c r="J95" s="8"/>
      <c r="K95" s="9">
        <v>16</v>
      </c>
      <c r="L95" s="10">
        <f>'06-08'!$K95+('06-08'!$J95/90)</f>
        <v>16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-540</v>
      </c>
      <c r="K96" s="9">
        <v>10</v>
      </c>
      <c r="L96" s="10">
        <f>'06-08'!$K96+('06-08'!$J96/90)</f>
        <v>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180</v>
      </c>
      <c r="K97" s="9"/>
      <c r="L97" s="10">
        <f>'06-08'!$K97+('06-08'!$J97/90)</f>
        <v>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5</v>
      </c>
      <c r="L98" s="10">
        <f>'06-08'!$K98+('06-08'!$J98/90)</f>
        <v>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-400</v>
      </c>
      <c r="K99" s="9">
        <v>30</v>
      </c>
      <c r="L99" s="10">
        <f>'06-08'!$K99+('06-08'!$J99/90)</f>
        <v>25.555555555555557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631</v>
      </c>
      <c r="J100" s="8">
        <v>-180</v>
      </c>
      <c r="K100" s="9">
        <v>30</v>
      </c>
      <c r="L100" s="10">
        <f>'06-08'!$K100+('06-08'!$J100/90)</f>
        <v>28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180</v>
      </c>
      <c r="K101" s="9"/>
      <c r="L101" s="10">
        <f>'06-08'!$K101+('06-08'!$J101/90)</f>
        <v>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-270</v>
      </c>
      <c r="K102" s="9">
        <v>30</v>
      </c>
      <c r="L102" s="10">
        <f>'06-08'!$K102+('06-08'!$J102/90)</f>
        <v>27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300</v>
      </c>
      <c r="K103" s="9"/>
      <c r="L103" s="10">
        <f>'06-08'!$K103+('06-08'!$J103/90)</f>
        <v>3.3333333333333335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-315</v>
      </c>
      <c r="K104" s="9">
        <v>10</v>
      </c>
      <c r="L104" s="10">
        <f>'06-08'!$K104+('06-08'!$J104/90)</f>
        <v>6.5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2" t="s">
        <v>437</v>
      </c>
      <c r="J105" s="8">
        <v>-300</v>
      </c>
      <c r="K105" s="9"/>
      <c r="L105" s="10">
        <f>'06-08'!$K105+('06-08'!$J105/90)</f>
        <v>-3.3333333333333335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2" t="s">
        <v>2432</v>
      </c>
      <c r="J106" s="8">
        <v>-90</v>
      </c>
      <c r="K106" s="9">
        <v>-20</v>
      </c>
      <c r="L106" s="10">
        <f>'06-08'!$K106+('06-08'!$J106/90)</f>
        <v>-21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-80</v>
      </c>
      <c r="K107" s="9">
        <v>5</v>
      </c>
      <c r="L107" s="10">
        <f>'06-08'!$K107+('06-08'!$J107/90)</f>
        <v>4.1111111111111107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60</v>
      </c>
      <c r="K108" s="9"/>
      <c r="L108" s="10">
        <f>'06-08'!$K108+('06-08'!$J108/90)</f>
        <v>0.66666666666666663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-540</v>
      </c>
      <c r="K109" s="9">
        <v>20</v>
      </c>
      <c r="L109" s="10">
        <f>'06-08'!$K109+('06-08'!$J109/90)</f>
        <v>14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-370</v>
      </c>
      <c r="K110" s="9">
        <v>20</v>
      </c>
      <c r="L110" s="10">
        <f>'06-08'!$K110+('06-08'!$J110/90)</f>
        <v>15.888888888888889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200</v>
      </c>
      <c r="K111" s="9"/>
      <c r="L111" s="10">
        <f>'06-08'!$K111+('06-08'!$J111/90)</f>
        <v>2.2222222222222223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>
        <v>35</v>
      </c>
      <c r="L112" s="10">
        <f>'06-08'!$K112+('06-08'!$J112/90)</f>
        <v>35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200</v>
      </c>
      <c r="K113" s="9"/>
      <c r="L113" s="10">
        <f>'06-08'!$K113+('06-08'!$J113/90)</f>
        <v>2.2222222222222223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-180</v>
      </c>
      <c r="K114" s="9">
        <v>30</v>
      </c>
      <c r="L114" s="10">
        <f>'06-08'!$K114+('06-08'!$J114/90)</f>
        <v>28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60</v>
      </c>
      <c r="K115" s="9"/>
      <c r="L115" s="10">
        <f>'06-08'!$K115+('06-08'!$J115/90)</f>
        <v>0.66666666666666663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60</v>
      </c>
      <c r="K116" s="9"/>
      <c r="L116" s="10">
        <f>'06-08'!$K116+('06-08'!$J116/90)</f>
        <v>0.66666666666666663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229</v>
      </c>
      <c r="J117" s="8">
        <v>-540</v>
      </c>
      <c r="K117" s="9">
        <v>-10</v>
      </c>
      <c r="L117" s="10">
        <f>'06-08'!$K117+('06-08'!$J117/90)</f>
        <v>-16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70</v>
      </c>
      <c r="K118" s="9"/>
      <c r="L118" s="10">
        <f>'06-08'!$K118+('06-08'!$J118/90)</f>
        <v>0.77777777777777779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2373</v>
      </c>
      <c r="J119" s="8"/>
      <c r="K119" s="9">
        <v>-1500</v>
      </c>
      <c r="L119" s="10">
        <f>'06-08'!$K119+('06-08'!$J119/90)</f>
        <v>-1500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56</v>
      </c>
      <c r="J120" s="8">
        <v>300</v>
      </c>
      <c r="K120" s="9">
        <v>113</v>
      </c>
      <c r="L120" s="10">
        <f>'06-08'!$K120+('06-08'!$J120/90)</f>
        <v>116.33333333333333</v>
      </c>
      <c r="M120" s="3"/>
      <c r="N120" s="45" t="s">
        <v>118</v>
      </c>
      <c r="O120" s="9"/>
      <c r="P120" s="84">
        <v>505</v>
      </c>
      <c r="Q120" s="9"/>
      <c r="R120" s="9"/>
      <c r="S120" s="85">
        <v>9790</v>
      </c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300</v>
      </c>
      <c r="K121" s="9"/>
      <c r="L121" s="10">
        <f>'06-08'!$K121+('06-08'!$J121/90)</f>
        <v>3.3333333333333335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-100</v>
      </c>
      <c r="K122" s="9">
        <v>5</v>
      </c>
      <c r="L122" s="10">
        <f>'06-08'!$K122+('06-08'!$J122/90)</f>
        <v>3.8888888888888888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-50</v>
      </c>
      <c r="K123" s="9">
        <v>5</v>
      </c>
      <c r="L123" s="10">
        <f>'06-08'!$K123+('06-08'!$J123/90)</f>
        <v>4.4444444444444446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'06-08'!$K124+('06-08'!$J124/90)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'06-08'!$K125+('06-08'!$J125/90)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'06-08'!$K126+('06-08'!$J126/90)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'06-08'!$K127+('06-08'!$J127/90)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'06-08'!$K128+('06-08'!$J128/90)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'06-08'!$K129+('06-08'!$J129/90)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9" xr:uid="{418AD4B0-2378-4100-BF1C-8458573D7ED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F73C-9206-40E2-8E99-0F63F4C1188F}">
  <sheetPr codeName="Sheet112">
    <pageSetUpPr fitToPage="1"/>
  </sheetPr>
  <dimension ref="A1:Z141"/>
  <sheetViews>
    <sheetView rightToLeft="1" topLeftCell="A124" workbookViewId="0">
      <selection activeCell="K142" sqref="K14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-2765</v>
      </c>
      <c r="K1" s="3">
        <f t="shared" si="0"/>
        <v>870</v>
      </c>
      <c r="L1" s="3">
        <f t="shared" si="0"/>
        <v>839.27777777777771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2436</v>
      </c>
      <c r="J3" s="8">
        <v>-360</v>
      </c>
      <c r="K3" s="9"/>
      <c r="L3" s="10">
        <f t="shared" ref="L3:L18" si="1">K3+(J3/90)</f>
        <v>-4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2437</v>
      </c>
      <c r="J4" s="8">
        <v>-930</v>
      </c>
      <c r="K4" s="9">
        <v>100</v>
      </c>
      <c r="L4" s="10">
        <f t="shared" si="1"/>
        <v>89.666666666666671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2438</v>
      </c>
      <c r="J5" s="8">
        <v>-560</v>
      </c>
      <c r="K5" s="9">
        <v>10</v>
      </c>
      <c r="L5" s="10">
        <f t="shared" si="1"/>
        <v>3.7777777777777777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2435</v>
      </c>
      <c r="J6" s="8"/>
      <c r="K6" s="9">
        <v>1420</v>
      </c>
      <c r="L6" s="10">
        <f t="shared" si="1"/>
        <v>1420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2434</v>
      </c>
      <c r="J7" s="8"/>
      <c r="K7" s="9">
        <v>-660</v>
      </c>
      <c r="L7" s="10">
        <f t="shared" si="1"/>
        <v>-660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43</v>
      </c>
      <c r="J8" s="8">
        <v>-2000</v>
      </c>
      <c r="K8" s="9"/>
      <c r="L8" s="10">
        <f t="shared" si="1"/>
        <v>-22.222222222222221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553</v>
      </c>
      <c r="J9" s="8">
        <v>460</v>
      </c>
      <c r="K9" s="9"/>
      <c r="L9" s="10">
        <f t="shared" si="1"/>
        <v>5.1111111111111107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120</v>
      </c>
      <c r="K10" s="9"/>
      <c r="L10" s="10">
        <f t="shared" si="1"/>
        <v>1.3333333333333333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350</v>
      </c>
      <c r="K11" s="9"/>
      <c r="L11" s="10">
        <f t="shared" si="1"/>
        <v>3.8888888888888888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150</v>
      </c>
      <c r="K12" s="9"/>
      <c r="L12" s="10">
        <f t="shared" si="1"/>
        <v>1.6666666666666667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56</v>
      </c>
      <c r="J13" s="8">
        <v>5</v>
      </c>
      <c r="K13" s="9"/>
      <c r="L13" s="10">
        <f t="shared" si="1"/>
        <v>5.5555555555555552E-2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2421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SUM('07-08'!$J$22:$J$141)</f>
        <v>-1075</v>
      </c>
      <c r="K20" s="3">
        <f>SUM('07-08'!$K$22:$K$141)</f>
        <v>-95</v>
      </c>
      <c r="L20" s="3">
        <f>SUM('07-08'!$L$22:$L$141)</f>
        <v>-106.94444444444464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35</v>
      </c>
      <c r="F22" s="16">
        <f t="shared" ref="F22:F26" si="3">D22*E22</f>
        <v>175</v>
      </c>
      <c r="G22" s="7"/>
      <c r="H22" s="7" t="s">
        <v>6</v>
      </c>
      <c r="I22" s="2"/>
      <c r="J22" s="8">
        <v>-380</v>
      </c>
      <c r="K22" s="9">
        <v>10</v>
      </c>
      <c r="L22" s="10">
        <f>'07-08'!$K22+('07-08'!$J22/90)</f>
        <v>5.7777777777777777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31</v>
      </c>
      <c r="S22" s="16">
        <f t="shared" ref="S22:S26" si="5">Q22*R22</f>
        <v>155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29</v>
      </c>
      <c r="F23" s="16">
        <f t="shared" si="3"/>
        <v>290</v>
      </c>
      <c r="G23" s="7"/>
      <c r="H23" s="7" t="s">
        <v>6</v>
      </c>
      <c r="I23" s="2"/>
      <c r="J23" s="8">
        <v>-280</v>
      </c>
      <c r="K23" s="9">
        <v>5</v>
      </c>
      <c r="L23" s="10">
        <f>'07-08'!$K23+('07-08'!$J23/90)</f>
        <v>1.8888888888888888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19</v>
      </c>
      <c r="C24" s="14">
        <f t="shared" si="2"/>
        <v>190</v>
      </c>
      <c r="D24" s="15">
        <v>20</v>
      </c>
      <c r="E24" s="1">
        <v>18</v>
      </c>
      <c r="F24" s="16">
        <f t="shared" si="3"/>
        <v>360</v>
      </c>
      <c r="G24" s="7"/>
      <c r="H24" s="7" t="s">
        <v>40</v>
      </c>
      <c r="I24" s="2" t="s">
        <v>2440</v>
      </c>
      <c r="J24" s="8"/>
      <c r="K24" s="9">
        <v>-500</v>
      </c>
      <c r="L24" s="10">
        <f>'07-08'!$K24+('07-08'!$J24/90)</f>
        <v>-500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1</v>
      </c>
      <c r="F25" s="16">
        <f t="shared" si="3"/>
        <v>50</v>
      </c>
      <c r="G25" s="7"/>
      <c r="H25" s="7" t="s">
        <v>28</v>
      </c>
      <c r="I25" s="2" t="s">
        <v>2439</v>
      </c>
      <c r="J25" s="8"/>
      <c r="K25" s="9">
        <v>-500</v>
      </c>
      <c r="L25" s="10">
        <f>'07-08'!$K25+('07-08'!$J25/90)</f>
        <v>-500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13</v>
      </c>
      <c r="S25" s="16">
        <f t="shared" si="5"/>
        <v>650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5</v>
      </c>
      <c r="C26" s="14">
        <f t="shared" si="2"/>
        <v>250</v>
      </c>
      <c r="D26" s="15">
        <v>100</v>
      </c>
      <c r="E26" s="1">
        <v>63</v>
      </c>
      <c r="F26" s="16">
        <f t="shared" si="3"/>
        <v>6300</v>
      </c>
      <c r="G26" s="7"/>
      <c r="H26" s="7" t="s">
        <v>6</v>
      </c>
      <c r="I26" s="2"/>
      <c r="J26" s="8">
        <v>135</v>
      </c>
      <c r="K26" s="9">
        <v>10</v>
      </c>
      <c r="L26" s="10">
        <f>'07-08'!$K26+('07-08'!$J26/90)</f>
        <v>11.5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40</v>
      </c>
      <c r="S26" s="16">
        <f t="shared" si="5"/>
        <v>4000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8</v>
      </c>
      <c r="C27" s="14">
        <f t="shared" si="2"/>
        <v>800</v>
      </c>
      <c r="D27" s="12" t="s">
        <v>11</v>
      </c>
      <c r="E27" s="12"/>
      <c r="F27" s="17">
        <f>SUM(F22:F26)</f>
        <v>7175</v>
      </c>
      <c r="G27" s="7"/>
      <c r="H27" s="7" t="s">
        <v>6</v>
      </c>
      <c r="I27" s="2"/>
      <c r="J27" s="8"/>
      <c r="K27" s="9"/>
      <c r="L27" s="10">
        <f>'07-08'!$K27+('07-08'!$J27/90)</f>
        <v>0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4805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1385</v>
      </c>
      <c r="D28" s="1"/>
      <c r="E28" s="1"/>
      <c r="F28" s="1"/>
      <c r="G28" s="1"/>
      <c r="H28" s="7" t="s">
        <v>6</v>
      </c>
      <c r="I28" s="2"/>
      <c r="J28" s="8">
        <v>-300</v>
      </c>
      <c r="K28" s="9">
        <v>40</v>
      </c>
      <c r="L28" s="10">
        <f>'07-08'!$K28+('07-08'!$J28/90)</f>
        <v>36.666666666666664</v>
      </c>
      <c r="M28" s="3"/>
      <c r="N28" s="12" t="s">
        <v>11</v>
      </c>
      <c r="O28" s="12"/>
      <c r="P28" s="6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-2510</v>
      </c>
      <c r="G29" s="1"/>
      <c r="H29" s="7" t="s">
        <v>6</v>
      </c>
      <c r="I29" s="2"/>
      <c r="J29" s="8">
        <v>-200</v>
      </c>
      <c r="K29" s="9">
        <v>10</v>
      </c>
      <c r="L29" s="10">
        <f>'07-08'!$K29+('07-08'!$J29/90)</f>
        <v>7.7777777777777777</v>
      </c>
      <c r="M29" s="3"/>
      <c r="N29" s="1"/>
      <c r="O29" s="1"/>
      <c r="P29" s="18"/>
      <c r="Q29" s="237" t="s">
        <v>21</v>
      </c>
      <c r="R29" s="238"/>
      <c r="S29" s="17">
        <f>SUM('07-08'!$J$22:$J$141)</f>
        <v>-1075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-1790</v>
      </c>
      <c r="D30" s="1"/>
      <c r="E30" s="1"/>
      <c r="F30" s="8"/>
      <c r="G30" s="1"/>
      <c r="H30" s="7" t="s">
        <v>6</v>
      </c>
      <c r="I30" s="2"/>
      <c r="J30" s="8">
        <v>-540</v>
      </c>
      <c r="K30" s="9">
        <v>40</v>
      </c>
      <c r="L30" s="10">
        <f>'07-08'!$K30+('07-08'!$J30/90)</f>
        <v>34</v>
      </c>
      <c r="M30" s="3"/>
      <c r="N30" s="237" t="s">
        <v>23</v>
      </c>
      <c r="O30" s="238"/>
      <c r="P30" s="6">
        <f>SUM('07-08'!$K$22:$K$141)</f>
        <v>-95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100</v>
      </c>
      <c r="K31" s="9"/>
      <c r="L31" s="10">
        <f>'07-08'!$K31+('07-08'!$J31/90)</f>
        <v>1.1111111111111112</v>
      </c>
      <c r="M31" s="3"/>
      <c r="N31" s="1"/>
      <c r="O31" s="1"/>
      <c r="P31" s="18"/>
      <c r="Q31" s="12" t="s">
        <v>25</v>
      </c>
      <c r="R31" s="12"/>
      <c r="S31" s="17">
        <f>S27-S29-F27</f>
        <v>-1295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650</v>
      </c>
      <c r="K32" s="9">
        <v>5</v>
      </c>
      <c r="L32" s="10">
        <f>'07-08'!$K32+('07-08'!$J32/90)</f>
        <v>12.222222222222221</v>
      </c>
      <c r="M32" s="3"/>
      <c r="N32" s="12" t="s">
        <v>25</v>
      </c>
      <c r="O32" s="12"/>
      <c r="P32" s="6">
        <f>P28-P30-C28</f>
        <v>-1290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229</v>
      </c>
      <c r="J33" s="8">
        <v>-220</v>
      </c>
      <c r="K33" s="9"/>
      <c r="L33" s="10">
        <f>'07-08'!$K33+('07-08'!$J33/90)</f>
        <v>-2.4444444444444446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170</v>
      </c>
      <c r="K34" s="9"/>
      <c r="L34" s="10">
        <f>'07-08'!$K34+('07-08'!$J34/90)</f>
        <v>1.8888888888888888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1516</v>
      </c>
      <c r="J35" s="8"/>
      <c r="K35" s="9">
        <v>100</v>
      </c>
      <c r="L35" s="10">
        <f>'07-08'!$K35+('07-08'!$J35/90)</f>
        <v>100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-720</v>
      </c>
      <c r="K36" s="9">
        <v>120</v>
      </c>
      <c r="L36" s="10">
        <f>'07-08'!$K36+('07-08'!$J36/90)</f>
        <v>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2" t="s">
        <v>849</v>
      </c>
      <c r="J37" s="8"/>
      <c r="K37" s="9">
        <v>300</v>
      </c>
      <c r="L37" s="10">
        <f>'07-08'!$K37+('07-08'!$J37/90)</f>
        <v>300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2436</v>
      </c>
      <c r="J38" s="8">
        <v>20</v>
      </c>
      <c r="K38" s="9">
        <v>-300</v>
      </c>
      <c r="L38" s="10">
        <f>'07-08'!$K38+('07-08'!$J38/90)</f>
        <v>-299.77777777777777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2" t="s">
        <v>849</v>
      </c>
      <c r="J39" s="8"/>
      <c r="K39" s="9">
        <v>1200</v>
      </c>
      <c r="L39" s="10">
        <f>'07-08'!$K39+('07-08'!$J39/90)</f>
        <v>1200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2441</v>
      </c>
      <c r="J40" s="8"/>
      <c r="K40" s="9">
        <v>-1200</v>
      </c>
      <c r="L40" s="10">
        <f>'07-08'!$K40+('07-08'!$J40/90)</f>
        <v>-1200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2442</v>
      </c>
      <c r="J41" s="8">
        <v>-720</v>
      </c>
      <c r="K41" s="9">
        <v>20</v>
      </c>
      <c r="L41" s="10">
        <f>'07-08'!$K41+('07-08'!$J41/90)</f>
        <v>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11</v>
      </c>
      <c r="L42" s="10">
        <f>'07-08'!$K42+('07-08'!$J42/90)</f>
        <v>11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50</v>
      </c>
      <c r="K43" s="9">
        <v>17</v>
      </c>
      <c r="L43" s="10">
        <f>'07-08'!$K43+('07-08'!$J43/90)</f>
        <v>17.555555555555557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35</v>
      </c>
      <c r="L44" s="10">
        <f>'07-08'!$K44+('07-08'!$J44/90)</f>
        <v>35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2" t="s">
        <v>2443</v>
      </c>
      <c r="J45" s="8"/>
      <c r="K45" s="9">
        <v>-427</v>
      </c>
      <c r="L45" s="10">
        <f>'07-08'!$K45+('07-08'!$J45/90)</f>
        <v>-427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400</v>
      </c>
      <c r="K46" s="9"/>
      <c r="L46" s="10">
        <f>'07-08'!$K46+('07-08'!$J46/90)</f>
        <v>4.4444444444444446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70</v>
      </c>
      <c r="L47" s="10">
        <f>'07-08'!$K47+('07-08'!$J47/90)</f>
        <v>70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450</v>
      </c>
      <c r="K48" s="9"/>
      <c r="L48" s="10">
        <f>'07-08'!$K48+('07-08'!$J48/90)</f>
        <v>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30</v>
      </c>
      <c r="L49" s="10">
        <f>'07-08'!$K49+('07-08'!$J49/90)</f>
        <v>30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180</v>
      </c>
      <c r="K50" s="9"/>
      <c r="L50" s="10">
        <f>'07-08'!$K50+('07-08'!$J50/90)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50</v>
      </c>
      <c r="K51" s="9"/>
      <c r="L51" s="10">
        <f>'07-08'!$K51+('07-08'!$J51/90)</f>
        <v>0.55555555555555558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9</v>
      </c>
      <c r="L52" s="10">
        <f>'07-08'!$K52+('07-08'!$J52/90)</f>
        <v>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28</v>
      </c>
      <c r="I53" s="2" t="s">
        <v>35</v>
      </c>
      <c r="J53" s="8">
        <v>-300</v>
      </c>
      <c r="K53" s="9"/>
      <c r="L53" s="10">
        <f>'07-08'!$K53+('07-08'!$J53/90)</f>
        <v>-3.3333333333333335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1235</v>
      </c>
      <c r="J54" s="8"/>
      <c r="K54" s="9">
        <v>50</v>
      </c>
      <c r="L54" s="10">
        <f>'07-08'!$K54+('07-08'!$J54/90)</f>
        <v>50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258</v>
      </c>
      <c r="J55" s="8"/>
      <c r="K55" s="9">
        <v>50</v>
      </c>
      <c r="L55" s="10">
        <f>'07-08'!$K55+('07-08'!$J55/90)</f>
        <v>50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400</v>
      </c>
      <c r="K56" s="9"/>
      <c r="L56" s="10">
        <f>'07-08'!$K56+('07-08'!$J56/90)</f>
        <v>4.4444444444444446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-180</v>
      </c>
      <c r="K57" s="9">
        <v>70</v>
      </c>
      <c r="L57" s="10">
        <f>'07-08'!$K57+('07-08'!$J57/90)</f>
        <v>68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60</v>
      </c>
      <c r="K58" s="9"/>
      <c r="L58" s="10">
        <f>'07-08'!$K58+('07-08'!$J58/90)</f>
        <v>0.66666666666666663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39</v>
      </c>
      <c r="J59" s="8"/>
      <c r="K59" s="9">
        <v>30</v>
      </c>
      <c r="L59" s="10">
        <f>'07-08'!$K59+('07-08'!$J59/90)</f>
        <v>30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150</v>
      </c>
      <c r="K60" s="9">
        <v>5</v>
      </c>
      <c r="L60" s="10">
        <f>'07-08'!$K60+('07-08'!$J60/90)</f>
        <v>6.666666666666667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15</v>
      </c>
      <c r="L61" s="10">
        <f>'07-08'!$K61+('07-08'!$J61/90)</f>
        <v>15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1553</v>
      </c>
      <c r="J62" s="8"/>
      <c r="K62" s="9">
        <v>200</v>
      </c>
      <c r="L62" s="10">
        <f>'07-08'!$K62+('07-08'!$J62/90)</f>
        <v>200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437</v>
      </c>
      <c r="J63" s="8">
        <v>-300</v>
      </c>
      <c r="K63" s="9"/>
      <c r="L63" s="10">
        <f>'07-08'!$K63+('07-08'!$J63/90)</f>
        <v>-3.3333333333333335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300</v>
      </c>
      <c r="K64" s="9"/>
      <c r="L64" s="10">
        <f>'07-08'!$K64+('07-08'!$J64/90)</f>
        <v>3.3333333333333335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260</v>
      </c>
      <c r="K65" s="36"/>
      <c r="L65" s="37">
        <f>'07-08'!$K65+('07-08'!$J65/90)</f>
        <v>2.8888888888888888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28</v>
      </c>
      <c r="I66" s="44" t="s">
        <v>2444</v>
      </c>
      <c r="J66" s="38">
        <v>-500</v>
      </c>
      <c r="K66" s="39"/>
      <c r="L66" s="37">
        <f>'07-08'!$K66+('07-08'!$J66/90)</f>
        <v>-5.5555555555555554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200</v>
      </c>
      <c r="K67" s="36"/>
      <c r="L67" s="37">
        <f>'07-08'!$K67+('07-08'!$J67/90)</f>
        <v>2.2222222222222223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-290</v>
      </c>
      <c r="K68" s="39">
        <v>10</v>
      </c>
      <c r="L68" s="37">
        <f>'07-08'!$K68+('07-08'!$J68/90)</f>
        <v>6.7777777777777777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350</v>
      </c>
      <c r="K69" s="36"/>
      <c r="L69" s="37">
        <f>'07-08'!$K69+('07-08'!$J69/90)</f>
        <v>3.8888888888888888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300</v>
      </c>
      <c r="K70" s="36"/>
      <c r="L70" s="37">
        <f>'07-08'!$K70+('07-08'!$J70/90)</f>
        <v>3.3333333333333335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21</v>
      </c>
      <c r="L71" s="10">
        <f>'07-08'!$K71+('07-08'!$J71/90)</f>
        <v>21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200</v>
      </c>
      <c r="K72" s="9">
        <v>10</v>
      </c>
      <c r="L72" s="10">
        <f>'07-08'!$K72+('07-08'!$J72/90)</f>
        <v>12.222222222222221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120</v>
      </c>
      <c r="K73" s="9"/>
      <c r="L73" s="10">
        <f>'07-08'!$K73+('07-08'!$J73/90)</f>
        <v>1.3333333333333333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1213</v>
      </c>
      <c r="J74" s="8"/>
      <c r="K74" s="9">
        <v>150</v>
      </c>
      <c r="L74" s="10">
        <f>'07-08'!$K74+('07-08'!$J74/90)</f>
        <v>150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200</v>
      </c>
      <c r="K75" s="9"/>
      <c r="L75" s="10">
        <f>'07-08'!$K75+('07-08'!$J75/90)</f>
        <v>2.2222222222222223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283</v>
      </c>
      <c r="J76" s="8"/>
      <c r="K76" s="9">
        <v>205</v>
      </c>
      <c r="L76" s="10">
        <f>'07-08'!$K76+('07-08'!$J76/90)</f>
        <v>205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229</v>
      </c>
      <c r="J77" s="8">
        <v>-150</v>
      </c>
      <c r="K77" s="9"/>
      <c r="L77" s="10">
        <f>'07-08'!$K77+('07-08'!$J77/90)</f>
        <v>-1.6666666666666667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984</v>
      </c>
      <c r="J78" s="8"/>
      <c r="K78" s="9">
        <v>60</v>
      </c>
      <c r="L78" s="10">
        <f>'07-08'!$K78+('07-08'!$J78/90)</f>
        <v>60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-200</v>
      </c>
      <c r="K79" s="9">
        <v>30</v>
      </c>
      <c r="L79" s="10">
        <f>'07-08'!$K79+('07-08'!$J79/90)</f>
        <v>27.777777777777779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984</v>
      </c>
      <c r="J80" s="8">
        <v>-315</v>
      </c>
      <c r="K80" s="9">
        <v>-10</v>
      </c>
      <c r="L80" s="10">
        <f>'07-08'!$K80+('07-08'!$J80/90)</f>
        <v>-13.5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'07-08'!$K81+('07-08'!$J81/90)</f>
        <v>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10</v>
      </c>
      <c r="L82" s="10">
        <f>'07-08'!$K82+('07-08'!$J82/90)</f>
        <v>10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220</v>
      </c>
      <c r="K83" s="9"/>
      <c r="L83" s="10">
        <f>'07-08'!$K83+('07-08'!$J83/90)</f>
        <v>2.4444444444444446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/>
      <c r="K84" s="9">
        <v>57</v>
      </c>
      <c r="L84" s="10">
        <f>'07-08'!$K84+('07-08'!$J84/90)</f>
        <v>57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-270</v>
      </c>
      <c r="K85" s="9">
        <v>225</v>
      </c>
      <c r="L85" s="10">
        <f>'07-08'!$K85+('07-08'!$J85/90)</f>
        <v>222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200</v>
      </c>
      <c r="K86" s="9"/>
      <c r="L86" s="10">
        <f>'07-08'!$K86+('07-08'!$J86/90)</f>
        <v>2.2222222222222223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39</v>
      </c>
      <c r="L87" s="10">
        <f>'07-08'!$K87+('07-08'!$J87/90)</f>
        <v>39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'07-08'!$K88+('07-08'!$J88/90)</f>
        <v>1.1111111111111112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40</v>
      </c>
      <c r="I89" s="2" t="s">
        <v>2445</v>
      </c>
      <c r="J89" s="8"/>
      <c r="K89" s="9">
        <v>-56</v>
      </c>
      <c r="L89" s="10">
        <f>'07-08'!$K89+('07-08'!$J89/90)</f>
        <v>-56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1796</v>
      </c>
      <c r="I90" s="2" t="s">
        <v>373</v>
      </c>
      <c r="J90" s="8"/>
      <c r="K90" s="9">
        <v>500</v>
      </c>
      <c r="L90" s="10">
        <f>'07-08'!$K90+('07-08'!$J90/90)</f>
        <v>500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60</v>
      </c>
      <c r="L91" s="10">
        <f>'07-08'!$K91+('07-08'!$J91/90)</f>
        <v>60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350</v>
      </c>
      <c r="K92" s="9"/>
      <c r="L92" s="10">
        <f>'07-08'!$K92+('07-08'!$J92/90)</f>
        <v>3.8888888888888888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1796</v>
      </c>
      <c r="I93" s="2" t="s">
        <v>292</v>
      </c>
      <c r="J93" s="8"/>
      <c r="K93" s="9">
        <v>300</v>
      </c>
      <c r="L93" s="10">
        <f>'07-08'!$K93+('07-08'!$J93/90)</f>
        <v>300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95</v>
      </c>
      <c r="J94" s="8"/>
      <c r="K94" s="9">
        <v>-300</v>
      </c>
      <c r="L94" s="10">
        <f>'07-08'!$K94+('07-08'!$J94/90)</f>
        <v>-300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300</v>
      </c>
      <c r="K95" s="9"/>
      <c r="L95" s="10">
        <f>'07-08'!$K95+('07-08'!$J95/90)</f>
        <v>3.3333333333333335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2" t="s">
        <v>2446</v>
      </c>
      <c r="J96" s="8"/>
      <c r="K96" s="9">
        <v>-1000</v>
      </c>
      <c r="L96" s="10">
        <f>'07-08'!$K96+('07-08'!$J96/90)</f>
        <v>-1000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22</v>
      </c>
      <c r="L97" s="10">
        <f>'07-08'!$K97+('07-08'!$J97/90)</f>
        <v>22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14</v>
      </c>
      <c r="L98" s="10">
        <f>'07-08'!$K98+('07-08'!$J98/90)</f>
        <v>14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-400</v>
      </c>
      <c r="K99" s="9">
        <v>10</v>
      </c>
      <c r="L99" s="10">
        <f>'07-08'!$K99+('07-08'!$J99/90)</f>
        <v>5.5555555555555554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135</v>
      </c>
      <c r="K100" s="9"/>
      <c r="L100" s="10">
        <f>'07-08'!$K100+('07-08'!$J100/90)</f>
        <v>1.5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-180</v>
      </c>
      <c r="K101" s="9">
        <v>20</v>
      </c>
      <c r="L101" s="10">
        <f>'07-08'!$K101+('07-08'!$J101/90)</f>
        <v>18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2" t="s">
        <v>849</v>
      </c>
      <c r="J102" s="8"/>
      <c r="K102" s="9">
        <v>1500</v>
      </c>
      <c r="L102" s="10">
        <f>'07-08'!$K102+('07-08'!$J102/90)</f>
        <v>1500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2" t="s">
        <v>2447</v>
      </c>
      <c r="J103" s="8"/>
      <c r="K103" s="9">
        <v>-1500</v>
      </c>
      <c r="L103" s="10">
        <f>'07-08'!$K103+('07-08'!$J103/90)</f>
        <v>-1500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200</v>
      </c>
      <c r="K104" s="9"/>
      <c r="L104" s="10">
        <f>'07-08'!$K104+('07-08'!$J104/90)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229</v>
      </c>
      <c r="J105" s="8">
        <v>-270</v>
      </c>
      <c r="K105" s="9">
        <v>-20</v>
      </c>
      <c r="L105" s="10">
        <f>'07-08'!$K105+('07-08'!$J105/90)</f>
        <v>-23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282</v>
      </c>
      <c r="J106" s="8"/>
      <c r="K106" s="9">
        <v>120</v>
      </c>
      <c r="L106" s="10">
        <f>'07-08'!$K106+('07-08'!$J106/90)</f>
        <v>120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28</v>
      </c>
      <c r="I107" s="2" t="s">
        <v>437</v>
      </c>
      <c r="J107" s="8">
        <v>-300</v>
      </c>
      <c r="K107" s="9"/>
      <c r="L107" s="10">
        <f>'07-08'!$K107+('07-08'!$J107/90)</f>
        <v>-3.3333333333333335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-315</v>
      </c>
      <c r="K108" s="9">
        <v>10</v>
      </c>
      <c r="L108" s="10">
        <f>'07-08'!$K108+('07-08'!$J108/90)</f>
        <v>6.5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-450</v>
      </c>
      <c r="K109" s="9">
        <v>50</v>
      </c>
      <c r="L109" s="10">
        <f>'07-08'!$K109+('07-08'!$J109/90)</f>
        <v>45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360</v>
      </c>
      <c r="K110" s="9">
        <v>50</v>
      </c>
      <c r="L110" s="10">
        <f>'07-08'!$K110+('07-08'!$J110/90)</f>
        <v>54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'07-08'!$K111+('07-08'!$J111/90)</f>
        <v>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130</v>
      </c>
      <c r="K112" s="9"/>
      <c r="L112" s="10">
        <f>'07-08'!$K112+('07-08'!$J112/90)</f>
        <v>1.4444444444444444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26</v>
      </c>
      <c r="J113" s="8">
        <v>100</v>
      </c>
      <c r="K113" s="9"/>
      <c r="L113" s="10">
        <f>'07-08'!$K113+('07-08'!$J113/90)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2448</v>
      </c>
      <c r="J114" s="8">
        <v>550</v>
      </c>
      <c r="K114" s="9"/>
      <c r="L114" s="10">
        <f>'07-08'!$K114+('07-08'!$J114/90)</f>
        <v>6.1111111111111107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2448</v>
      </c>
      <c r="J115" s="8"/>
      <c r="K115" s="9">
        <v>235</v>
      </c>
      <c r="L115" s="10">
        <f>'07-08'!$K115+('07-08'!$J115/90)</f>
        <v>235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132</v>
      </c>
      <c r="J116" s="8">
        <v>200</v>
      </c>
      <c r="K116" s="9">
        <v>10</v>
      </c>
      <c r="L116" s="10">
        <f>'07-08'!$K116+('07-08'!$J116/90)</f>
        <v>12.222222222222221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/>
      <c r="L117" s="10">
        <f>'07-08'!$K117+('07-08'!$J117/90)</f>
        <v>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130</v>
      </c>
      <c r="K118" s="9"/>
      <c r="L118" s="10">
        <f>'07-08'!$K118+('07-08'!$J118/90)</f>
        <v>1.4444444444444444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1506</v>
      </c>
      <c r="J119" s="8"/>
      <c r="K119" s="9">
        <v>-65</v>
      </c>
      <c r="L119" s="10">
        <f>'07-08'!$K119+('07-08'!$J119/90)</f>
        <v>-65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917</v>
      </c>
      <c r="J120" s="8">
        <v>300</v>
      </c>
      <c r="K120" s="9"/>
      <c r="L120" s="10">
        <f>'07-08'!$K120+('07-08'!$J120/90)</f>
        <v>3.3333333333333335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50</v>
      </c>
      <c r="K121" s="9">
        <v>5</v>
      </c>
      <c r="L121" s="10">
        <f>'07-08'!$K121+('07-08'!$J121/90)</f>
        <v>5.5555555555555554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-180</v>
      </c>
      <c r="K122" s="9">
        <v>70</v>
      </c>
      <c r="L122" s="10">
        <f>'07-08'!$K122+('07-08'!$J122/90)</f>
        <v>68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-90</v>
      </c>
      <c r="K123" s="9">
        <v>50</v>
      </c>
      <c r="L123" s="10">
        <f>'07-08'!$K123+('07-08'!$J123/90)</f>
        <v>49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953</v>
      </c>
      <c r="J124" s="8">
        <v>-1800</v>
      </c>
      <c r="K124" s="9">
        <v>20</v>
      </c>
      <c r="L124" s="10">
        <f>'07-08'!$K124+('07-08'!$J124/90)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180</v>
      </c>
      <c r="K125" s="9"/>
      <c r="L125" s="10">
        <f>'07-08'!$K125+('07-08'!$J125/90)</f>
        <v>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56</v>
      </c>
      <c r="J126" s="8">
        <v>-950</v>
      </c>
      <c r="K126" s="9">
        <v>-32</v>
      </c>
      <c r="L126" s="10">
        <f>'07-08'!$K126+('07-08'!$J126/90)</f>
        <v>-42.555555555555557</v>
      </c>
      <c r="M126" s="3"/>
      <c r="N126" s="45" t="s">
        <v>118</v>
      </c>
      <c r="O126" s="9"/>
      <c r="P126" s="84">
        <v>1790</v>
      </c>
      <c r="Q126" s="9"/>
      <c r="R126" s="9"/>
      <c r="S126" s="85">
        <v>4805</v>
      </c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450</v>
      </c>
      <c r="K127" s="9"/>
      <c r="L127" s="10">
        <f>'07-08'!$K127+('07-08'!$J127/90)</f>
        <v>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300</v>
      </c>
      <c r="K128" s="9"/>
      <c r="L128" s="10">
        <f>'07-08'!$K128+('07-08'!$J128/90)</f>
        <v>3.3333333333333335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450</v>
      </c>
      <c r="K129" s="9"/>
      <c r="L129" s="10">
        <f>'07-08'!$K129+('07-08'!$J129/90)</f>
        <v>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400</v>
      </c>
      <c r="K130" s="9"/>
      <c r="L130" s="10">
        <f>'07-08'!$K130+('07-08'!$J130/90)</f>
        <v>4.4444444444444446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300</v>
      </c>
      <c r="K131" s="9"/>
      <c r="L131" s="10">
        <f>'07-08'!$K131+('07-08'!$J131/90)</f>
        <v>3.3333333333333335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80</v>
      </c>
      <c r="K132" s="9"/>
      <c r="L132" s="10">
        <f>'07-08'!$K132+('07-08'!$J132/90)</f>
        <v>0.88888888888888884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515</v>
      </c>
      <c r="K133" s="9"/>
      <c r="L133" s="10">
        <f>'07-08'!$K133+('07-08'!$J133/90)</f>
        <v>5.7222222222222223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239</v>
      </c>
      <c r="J134" s="8"/>
      <c r="K134" s="9">
        <v>-1000</v>
      </c>
      <c r="L134" s="10">
        <f>'07-08'!$K134+('07-08'!$J134/90)</f>
        <v>-1000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-720</v>
      </c>
      <c r="K135" s="9">
        <v>140</v>
      </c>
      <c r="L135" s="10">
        <f>'07-08'!$K135+('07-08'!$J135/90)</f>
        <v>132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2449</v>
      </c>
      <c r="J136" s="8"/>
      <c r="K136" s="9">
        <v>100</v>
      </c>
      <c r="L136" s="10">
        <f>'07-08'!$K136+('07-08'!$J136/90)</f>
        <v>100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 t="s">
        <v>2450</v>
      </c>
      <c r="J137" s="8"/>
      <c r="K137" s="9">
        <v>250</v>
      </c>
      <c r="L137" s="10">
        <f>'07-08'!$K137+('07-08'!$J137/90)</f>
        <v>250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-540</v>
      </c>
      <c r="K138" s="9">
        <v>10</v>
      </c>
      <c r="L138" s="10">
        <f>'07-08'!$K138+('07-08'!$J138/90)</f>
        <v>4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60</v>
      </c>
      <c r="K139" s="9"/>
      <c r="L139" s="10">
        <f>'07-08'!$K139+('07-08'!$J139/90)</f>
        <v>0.66666666666666663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'07-08'!$K140+('07-08'!$J140/90)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'07-08'!$K141+('07-08'!$J141/90)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EB78B3E0-C777-45C8-8F4A-2DD1D8409DB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C581-1BA3-4DDC-9B83-71BE410A988A}">
  <sheetPr codeName="Sheet113">
    <pageSetUpPr fitToPage="1"/>
  </sheetPr>
  <dimension ref="A1:Z151"/>
  <sheetViews>
    <sheetView rightToLeft="1" topLeftCell="A136" workbookViewId="0">
      <selection activeCell="L149" sqref="L14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-170</v>
      </c>
      <c r="K1" s="3">
        <f t="shared" si="0"/>
        <v>1160</v>
      </c>
      <c r="L1" s="3">
        <f t="shared" si="0"/>
        <v>1158.1111111111111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260</v>
      </c>
      <c r="J3" s="8"/>
      <c r="K3" s="9">
        <v>415</v>
      </c>
      <c r="L3" s="10">
        <f t="shared" ref="L3:L18" si="1">K3+(J3/90)</f>
        <v>415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351</v>
      </c>
      <c r="J4" s="8"/>
      <c r="K4" s="9">
        <v>14</v>
      </c>
      <c r="L4" s="10">
        <f t="shared" si="1"/>
        <v>14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67</v>
      </c>
      <c r="J5" s="8">
        <v>200</v>
      </c>
      <c r="K5" s="9"/>
      <c r="L5" s="10">
        <f t="shared" si="1"/>
        <v>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2452</v>
      </c>
      <c r="J6" s="8">
        <v>600</v>
      </c>
      <c r="K6" s="9"/>
      <c r="L6" s="10">
        <f t="shared" si="1"/>
        <v>6.666666666666667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2202</v>
      </c>
      <c r="J7" s="8"/>
      <c r="K7" s="9">
        <v>700</v>
      </c>
      <c r="L7" s="10">
        <f t="shared" si="1"/>
        <v>700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389</v>
      </c>
      <c r="J8" s="8">
        <v>-520</v>
      </c>
      <c r="K8" s="9">
        <v>20</v>
      </c>
      <c r="L8" s="10">
        <f t="shared" si="1"/>
        <v>14.222222222222221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8">
        <v>-450</v>
      </c>
      <c r="K9" s="9">
        <v>11</v>
      </c>
      <c r="L9" s="10">
        <f t="shared" si="1"/>
        <v>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2433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SUM('08-08'!$J$22:$J$151)</f>
        <v>-2485</v>
      </c>
      <c r="K20" s="3">
        <f>SUM('08-08'!$K$22:$K$151)</f>
        <v>-1390</v>
      </c>
      <c r="L20" s="3">
        <f>SUM('08-08'!$L$22:$L$151)</f>
        <v>-1417.6111111111109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28</v>
      </c>
      <c r="F22" s="16">
        <f t="shared" ref="F22:F26" si="3">D22*E22</f>
        <v>140</v>
      </c>
      <c r="G22" s="7"/>
      <c r="H22" s="7" t="s">
        <v>6</v>
      </c>
      <c r="I22" s="2"/>
      <c r="J22" s="8">
        <v>-225</v>
      </c>
      <c r="K22" s="9">
        <v>5</v>
      </c>
      <c r="L22" s="10">
        <f>'08-08'!$K22+('08-08'!$J22/90)</f>
        <v>2.5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101</v>
      </c>
      <c r="F23" s="16">
        <f t="shared" si="3"/>
        <v>1010</v>
      </c>
      <c r="G23" s="7"/>
      <c r="H23" s="7" t="s">
        <v>6</v>
      </c>
      <c r="I23" s="2"/>
      <c r="J23" s="8">
        <v>-110</v>
      </c>
      <c r="K23" s="9">
        <v>10</v>
      </c>
      <c r="L23" s="10">
        <f>'08-08'!$K23+('08-08'!$J23/90)</f>
        <v>8.7777777777777786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34</v>
      </c>
      <c r="C24" s="14">
        <f t="shared" si="2"/>
        <v>340</v>
      </c>
      <c r="D24" s="15">
        <v>20</v>
      </c>
      <c r="E24" s="1">
        <v>49</v>
      </c>
      <c r="F24" s="16">
        <f t="shared" si="3"/>
        <v>980</v>
      </c>
      <c r="G24" s="7"/>
      <c r="H24" s="7" t="s">
        <v>6</v>
      </c>
      <c r="I24" s="2"/>
      <c r="J24" s="8">
        <v>40</v>
      </c>
      <c r="K24" s="9"/>
      <c r="L24" s="10">
        <f>'08-08'!$K24+('08-08'!$J24/90)</f>
        <v>0.44444444444444442</v>
      </c>
      <c r="M24" s="3"/>
      <c r="N24" s="13">
        <v>10</v>
      </c>
      <c r="O24" s="1">
        <v>37</v>
      </c>
      <c r="P24" s="14">
        <f t="shared" si="4"/>
        <v>370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34</v>
      </c>
      <c r="C25" s="14">
        <f t="shared" si="2"/>
        <v>680</v>
      </c>
      <c r="D25" s="15">
        <v>50</v>
      </c>
      <c r="E25" s="1">
        <v>10</v>
      </c>
      <c r="F25" s="16">
        <f t="shared" si="3"/>
        <v>500</v>
      </c>
      <c r="G25" s="7"/>
      <c r="H25" s="7" t="s">
        <v>6</v>
      </c>
      <c r="I25" s="2"/>
      <c r="J25" s="8"/>
      <c r="K25" s="9">
        <v>5</v>
      </c>
      <c r="L25" s="10">
        <f>'08-08'!$K25+('08-08'!$J25/90)</f>
        <v>5</v>
      </c>
      <c r="M25" s="3"/>
      <c r="N25" s="13">
        <v>20</v>
      </c>
      <c r="O25" s="1">
        <v>33</v>
      </c>
      <c r="P25" s="14">
        <f t="shared" si="4"/>
        <v>660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33</v>
      </c>
      <c r="F26" s="16">
        <f t="shared" si="3"/>
        <v>3300</v>
      </c>
      <c r="G26" s="7"/>
      <c r="H26" s="7" t="s">
        <v>6</v>
      </c>
      <c r="I26" s="2" t="s">
        <v>229</v>
      </c>
      <c r="J26" s="8">
        <v>-540</v>
      </c>
      <c r="K26" s="9"/>
      <c r="L26" s="10">
        <f>'08-08'!$K26+('08-08'!$J26/90)</f>
        <v>-6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16</v>
      </c>
      <c r="S26" s="16">
        <f t="shared" si="5"/>
        <v>1600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13</v>
      </c>
      <c r="C27" s="14">
        <f t="shared" si="2"/>
        <v>1300</v>
      </c>
      <c r="D27" s="12" t="s">
        <v>11</v>
      </c>
      <c r="E27" s="12"/>
      <c r="F27" s="17">
        <f>SUM(F22:F26)</f>
        <v>5930</v>
      </c>
      <c r="G27" s="7"/>
      <c r="H27" s="7" t="s">
        <v>6</v>
      </c>
      <c r="I27" s="2"/>
      <c r="J27" s="8">
        <v>130</v>
      </c>
      <c r="K27" s="9"/>
      <c r="L27" s="10">
        <f>'08-08'!$K27+('08-08'!$J27/90)</f>
        <v>1.4444444444444444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1600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2450</v>
      </c>
      <c r="D28" s="1"/>
      <c r="E28" s="1"/>
      <c r="F28" s="1"/>
      <c r="G28" s="1"/>
      <c r="H28" s="7" t="s">
        <v>6</v>
      </c>
      <c r="I28" s="2" t="s">
        <v>1336</v>
      </c>
      <c r="J28" s="8"/>
      <c r="K28" s="9">
        <v>200</v>
      </c>
      <c r="L28" s="10">
        <f>'08-08'!$K28+('08-08'!$J28/90)</f>
        <v>200</v>
      </c>
      <c r="M28" s="3"/>
      <c r="N28" s="12" t="s">
        <v>11</v>
      </c>
      <c r="O28" s="12"/>
      <c r="P28" s="6">
        <f>SUM(P22:P27)</f>
        <v>1160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-1245</v>
      </c>
      <c r="G29" s="1"/>
      <c r="H29" s="7" t="s">
        <v>6</v>
      </c>
      <c r="I29" s="2"/>
      <c r="J29" s="8">
        <v>100</v>
      </c>
      <c r="K29" s="9"/>
      <c r="L29" s="10">
        <f>'08-08'!$K29+('08-08'!$J29/90)</f>
        <v>1.1111111111111112</v>
      </c>
      <c r="M29" s="3"/>
      <c r="N29" s="1"/>
      <c r="O29" s="1"/>
      <c r="P29" s="18"/>
      <c r="Q29" s="237" t="s">
        <v>21</v>
      </c>
      <c r="R29" s="238"/>
      <c r="S29" s="17">
        <f>SUM('08-08'!$J$22:$J$151)</f>
        <v>-2485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1065</v>
      </c>
      <c r="D30" s="1"/>
      <c r="E30" s="1"/>
      <c r="F30" s="8"/>
      <c r="G30" s="1"/>
      <c r="H30" s="7" t="s">
        <v>6</v>
      </c>
      <c r="I30" s="2"/>
      <c r="J30" s="8">
        <v>200</v>
      </c>
      <c r="K30" s="9"/>
      <c r="L30" s="10">
        <f>'08-08'!$K30+('08-08'!$J30/90)</f>
        <v>2.2222222222222223</v>
      </c>
      <c r="M30" s="3"/>
      <c r="N30" s="237" t="s">
        <v>23</v>
      </c>
      <c r="O30" s="238"/>
      <c r="P30" s="6">
        <f>SUM('08-08'!$K$22:$K$151)</f>
        <v>-1390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335</v>
      </c>
      <c r="K31" s="9"/>
      <c r="L31" s="10">
        <f>'08-08'!$K31+('08-08'!$J31/90)</f>
        <v>3.7222222222222223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-1845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5</v>
      </c>
      <c r="L32" s="10">
        <f>'08-08'!$K32+('08-08'!$J32/90)</f>
        <v>5</v>
      </c>
      <c r="M32" s="3"/>
      <c r="N32" s="12" t="s">
        <v>25</v>
      </c>
      <c r="O32" s="12"/>
      <c r="P32" s="6">
        <f>P28-P30-C28</f>
        <v>100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-630</v>
      </c>
      <c r="K33" s="9">
        <v>20</v>
      </c>
      <c r="L33" s="10">
        <f>'08-08'!$K33+('08-08'!$J33/90)</f>
        <v>13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180</v>
      </c>
      <c r="K34" s="9"/>
      <c r="L34" s="10">
        <f>'08-08'!$K34+('08-08'!$J34/90)</f>
        <v>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1955</v>
      </c>
      <c r="J35" s="8"/>
      <c r="K35" s="9">
        <v>-100</v>
      </c>
      <c r="L35" s="10">
        <f>'08-08'!$K35+('08-08'!$J35/90)</f>
        <v>-100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40</v>
      </c>
      <c r="L36" s="10">
        <f>'08-08'!$K36+('08-08'!$J36/90)</f>
        <v>40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70</v>
      </c>
      <c r="K37" s="9"/>
      <c r="L37" s="10">
        <f>'08-08'!$K37+('08-08'!$J37/90)</f>
        <v>0.77777777777777779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1454</v>
      </c>
      <c r="J38" s="8"/>
      <c r="K38" s="9">
        <v>100</v>
      </c>
      <c r="L38" s="10">
        <f>'08-08'!$K38+('08-08'!$J38/90)</f>
        <v>100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50</v>
      </c>
      <c r="K39" s="9"/>
      <c r="L39" s="10">
        <f>'08-08'!$K39+('08-08'!$J39/90)</f>
        <v>0.55555555555555558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-630</v>
      </c>
      <c r="K40" s="9">
        <v>20</v>
      </c>
      <c r="L40" s="10">
        <f>'08-08'!$K40+('08-08'!$J40/90)</f>
        <v>13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1022</v>
      </c>
      <c r="J41" s="8"/>
      <c r="K41" s="9">
        <v>35</v>
      </c>
      <c r="L41" s="10">
        <f>'08-08'!$K41+('08-08'!$J41/90)</f>
        <v>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20</v>
      </c>
      <c r="L42" s="10">
        <f>'08-08'!$K42+('08-08'!$J42/90)</f>
        <v>20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300</v>
      </c>
      <c r="K43" s="9"/>
      <c r="L43" s="10">
        <f>'08-08'!$K43+('08-08'!$J43/90)</f>
        <v>3.3333333333333335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2259</v>
      </c>
      <c r="J44" s="8"/>
      <c r="K44" s="9">
        <v>-1000</v>
      </c>
      <c r="L44" s="10">
        <f>'08-08'!$K44+('08-08'!$J44/90)</f>
        <v>-1000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2260</v>
      </c>
      <c r="J45" s="8">
        <v>500</v>
      </c>
      <c r="K45" s="9">
        <v>20</v>
      </c>
      <c r="L45" s="10">
        <f>'08-08'!$K45+('08-08'!$J45/90)</f>
        <v>25.555555555555557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11</v>
      </c>
      <c r="L46" s="10">
        <f>'08-08'!$K46+('08-08'!$J46/90)</f>
        <v>11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1145</v>
      </c>
      <c r="J47" s="8">
        <v>-720</v>
      </c>
      <c r="K47" s="9">
        <v>-60</v>
      </c>
      <c r="L47" s="10">
        <f>'08-08'!$K47+('08-08'!$J47/90)</f>
        <v>-68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120</v>
      </c>
      <c r="K48" s="9"/>
      <c r="L48" s="10">
        <f>'08-08'!$K48+('08-08'!$J48/90)</f>
        <v>1.3333333333333333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250</v>
      </c>
      <c r="K49" s="9"/>
      <c r="L49" s="10">
        <f>'08-08'!$K49+('08-08'!$J49/90)</f>
        <v>2.7777777777777777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43" t="s">
        <v>40</v>
      </c>
      <c r="I50" s="40" t="s">
        <v>1987</v>
      </c>
      <c r="J50" s="8">
        <v>-270</v>
      </c>
      <c r="K50" s="9">
        <v>-330</v>
      </c>
      <c r="L50" s="10">
        <f>'08-08'!$K50+('08-08'!$J50/90)</f>
        <v>-333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50</v>
      </c>
      <c r="L51" s="10">
        <f>'08-08'!$K51+('08-08'!$J51/90)</f>
        <v>50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-25</v>
      </c>
      <c r="K52" s="9">
        <v>15</v>
      </c>
      <c r="L52" s="10">
        <f>'08-08'!$K52+('08-08'!$J52/90)</f>
        <v>14.722222222222221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500</v>
      </c>
      <c r="K53" s="9"/>
      <c r="L53" s="10">
        <f>'08-08'!$K53+('08-08'!$J53/90)</f>
        <v>5.5555555555555554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849</v>
      </c>
      <c r="J54" s="8"/>
      <c r="K54" s="9">
        <v>100</v>
      </c>
      <c r="L54" s="10">
        <f>'08-08'!$K54+('08-08'!$J54/90)</f>
        <v>100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1657</v>
      </c>
      <c r="J55" s="8"/>
      <c r="K55" s="9">
        <v>-500</v>
      </c>
      <c r="L55" s="10">
        <f>'08-08'!$K55+('08-08'!$J55/90)</f>
        <v>-500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100</v>
      </c>
      <c r="K56" s="9">
        <v>20</v>
      </c>
      <c r="L56" s="10">
        <f>'08-08'!$K56+('08-08'!$J56/90)</f>
        <v>21.111111111111111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28</v>
      </c>
      <c r="I57" s="40" t="s">
        <v>2453</v>
      </c>
      <c r="J57" s="8"/>
      <c r="K57" s="9">
        <v>-35</v>
      </c>
      <c r="L57" s="10">
        <f>'08-08'!$K57+('08-08'!$J57/90)</f>
        <v>-35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45</v>
      </c>
      <c r="K58" s="9">
        <v>20</v>
      </c>
      <c r="L58" s="10">
        <f>'08-08'!$K58+('08-08'!$J58/90)</f>
        <v>20.5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270</v>
      </c>
      <c r="K59" s="9"/>
      <c r="L59" s="10">
        <f>'08-08'!$K59+('08-08'!$J59/90)</f>
        <v>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100</v>
      </c>
      <c r="K60" s="9">
        <v>7</v>
      </c>
      <c r="L60" s="10">
        <f>'08-08'!$K60+('08-08'!$J60/90)</f>
        <v>8.1111111111111107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-675</v>
      </c>
      <c r="K61" s="9">
        <v>20</v>
      </c>
      <c r="L61" s="10">
        <f>'08-08'!$K61+('08-08'!$J61/90)</f>
        <v>12.5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57</v>
      </c>
      <c r="L62" s="10">
        <f>'08-08'!$K62+('08-08'!$J62/90)</f>
        <v>57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100</v>
      </c>
      <c r="K63" s="9"/>
      <c r="L63" s="10">
        <f>'08-08'!$K63+('08-08'!$J63/90)</f>
        <v>1.1111111111111112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55</v>
      </c>
      <c r="L64" s="10">
        <f>'08-08'!$K64+('08-08'!$J64/90)</f>
        <v>55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20</v>
      </c>
      <c r="L65" s="37">
        <f>'08-08'!$K65+('08-08'!$J65/90)</f>
        <v>20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-30</v>
      </c>
      <c r="K66" s="39">
        <v>2</v>
      </c>
      <c r="L66" s="37">
        <f>'08-08'!$K66+('08-08'!$J66/90)</f>
        <v>1.6666666666666667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-200</v>
      </c>
      <c r="K67" s="36"/>
      <c r="L67" s="37">
        <f>'08-08'!$K67+('08-08'!$J67/90)</f>
        <v>-2.2222222222222223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>
        <v>98</v>
      </c>
      <c r="L68" s="37">
        <f>'08-08'!$K68+('08-08'!$J68/90)</f>
        <v>98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12</v>
      </c>
      <c r="L69" s="37">
        <f>'08-08'!$K69+('08-08'!$J69/90)</f>
        <v>12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350</v>
      </c>
      <c r="K70" s="36"/>
      <c r="L70" s="37">
        <f>'08-08'!$K70+('08-08'!$J70/90)</f>
        <v>3.8888888888888888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80</v>
      </c>
      <c r="K71" s="9"/>
      <c r="L71" s="10">
        <f>'08-08'!$K71+('08-08'!$J71/90)</f>
        <v>0.88888888888888884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/>
      <c r="L72" s="10">
        <f>'08-08'!$K72+('08-08'!$J72/90)</f>
        <v>1.1111111111111112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300</v>
      </c>
      <c r="K73" s="9"/>
      <c r="L73" s="10">
        <f>'08-08'!$K73+('08-08'!$J73/90)</f>
        <v>3.3333333333333335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1796</v>
      </c>
      <c r="I74" s="2" t="s">
        <v>2454</v>
      </c>
      <c r="J74" s="8">
        <v>-200</v>
      </c>
      <c r="K74" s="9">
        <v>290</v>
      </c>
      <c r="L74" s="10">
        <f>'08-08'!$K74+('08-08'!$J74/90)</f>
        <v>287.77777777777777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90</v>
      </c>
      <c r="J75" s="8">
        <v>-100</v>
      </c>
      <c r="K75" s="9">
        <v>133</v>
      </c>
      <c r="L75" s="10">
        <f>'08-08'!$K75+('08-08'!$J75/90)</f>
        <v>131.88888888888889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5</v>
      </c>
      <c r="L76" s="10">
        <f>'08-08'!$K76+('08-08'!$J76/90)</f>
        <v>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1692</v>
      </c>
      <c r="J77" s="8"/>
      <c r="K77" s="9">
        <v>-100</v>
      </c>
      <c r="L77" s="10">
        <f>'08-08'!$K77+('08-08'!$J77/90)</f>
        <v>-100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155</v>
      </c>
      <c r="J78" s="8">
        <v>-150</v>
      </c>
      <c r="K78" s="9">
        <v>15</v>
      </c>
      <c r="L78" s="10">
        <f>'08-08'!$K78+('08-08'!$J78/90)</f>
        <v>13.333333333333334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/>
      <c r="J79" s="8">
        <v>-220</v>
      </c>
      <c r="K79" s="9">
        <v>20</v>
      </c>
      <c r="L79" s="10">
        <f>'08-08'!$K79+('08-08'!$J79/90)</f>
        <v>17.555555555555557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28</v>
      </c>
      <c r="I80" s="40" t="s">
        <v>2455</v>
      </c>
      <c r="J80" s="8"/>
      <c r="K80" s="9">
        <v>-40</v>
      </c>
      <c r="L80" s="10">
        <f>'08-08'!$K80+('08-08'!$J80/90)</f>
        <v>-40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140</v>
      </c>
      <c r="K81" s="9"/>
      <c r="L81" s="10">
        <f>'08-08'!$K81+('08-08'!$J81/90)</f>
        <v>1.5555555555555556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1260</v>
      </c>
      <c r="K82" s="9"/>
      <c r="L82" s="10">
        <f>'08-08'!$K82+('08-08'!$J82/90)</f>
        <v>14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1980</v>
      </c>
      <c r="K83" s="9"/>
      <c r="L83" s="10">
        <f>'08-08'!$K83+('08-08'!$J83/90)</f>
        <v>22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2217</v>
      </c>
      <c r="J84" s="8"/>
      <c r="K84" s="9">
        <v>-30</v>
      </c>
      <c r="L84" s="10">
        <f>'08-08'!$K84+('08-08'!$J84/90)</f>
        <v>-30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350</v>
      </c>
      <c r="K85" s="9"/>
      <c r="L85" s="10">
        <f>'08-08'!$K85+('08-08'!$J85/90)</f>
        <v>3.8888888888888888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50</v>
      </c>
      <c r="K86" s="9">
        <v>36</v>
      </c>
      <c r="L86" s="10">
        <f>'08-08'!$K86+('08-08'!$J86/90)</f>
        <v>36.555555555555557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350</v>
      </c>
      <c r="K87" s="9"/>
      <c r="L87" s="10">
        <f>'08-08'!$K87+('08-08'!$J87/90)</f>
        <v>3.8888888888888888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24</v>
      </c>
      <c r="L88" s="10">
        <f>'08-08'!$K88+('08-08'!$J88/90)</f>
        <v>24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/>
      <c r="K89" s="9">
        <v>15</v>
      </c>
      <c r="L89" s="10">
        <f>'08-08'!$K89+('08-08'!$J89/90)</f>
        <v>15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2" t="s">
        <v>2376</v>
      </c>
      <c r="J90" s="8"/>
      <c r="K90" s="9">
        <v>-150</v>
      </c>
      <c r="L90" s="10">
        <f>'08-08'!$K90+('08-08'!$J90/90)</f>
        <v>-150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-100</v>
      </c>
      <c r="K91" s="9"/>
      <c r="L91" s="10">
        <f>'08-08'!$K91+('08-08'!$J91/90)</f>
        <v>-1.1111111111111112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175</v>
      </c>
      <c r="K92" s="9"/>
      <c r="L92" s="10">
        <f>'08-08'!$K92+('08-08'!$J92/90)</f>
        <v>1.9444444444444444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15</v>
      </c>
      <c r="L93" s="10">
        <f>'08-08'!$K93+('08-08'!$J93/90)</f>
        <v>15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250</v>
      </c>
      <c r="K94" s="9"/>
      <c r="L94" s="10">
        <f>'08-08'!$K94+('08-08'!$J94/90)</f>
        <v>2.7777777777777777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360</v>
      </c>
      <c r="K95" s="9"/>
      <c r="L95" s="10">
        <f>'08-08'!$K95+('08-08'!$J95/90)</f>
        <v>4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-100</v>
      </c>
      <c r="K96" s="9">
        <v>5</v>
      </c>
      <c r="L96" s="10">
        <f>'08-08'!$K96+('08-08'!$J96/90)</f>
        <v>3.8888888888888888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2251</v>
      </c>
      <c r="J97" s="8"/>
      <c r="K97" s="9">
        <v>450</v>
      </c>
      <c r="L97" s="10">
        <f>'08-08'!$K97+('08-08'!$J97/90)</f>
        <v>450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200</v>
      </c>
      <c r="K98" s="9">
        <v>10</v>
      </c>
      <c r="L98" s="10">
        <f>'08-08'!$K98+('08-08'!$J98/90)</f>
        <v>12.222222222222221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180</v>
      </c>
      <c r="K99" s="9"/>
      <c r="L99" s="10">
        <f>'08-08'!$K99+('08-08'!$J99/90)</f>
        <v>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10</v>
      </c>
      <c r="L100" s="10">
        <f>'08-08'!$K100+('08-08'!$J100/90)</f>
        <v>10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350</v>
      </c>
      <c r="K101" s="9"/>
      <c r="L101" s="10">
        <f>'08-08'!$K101+('08-08'!$J101/90)</f>
        <v>3.8888888888888888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10</v>
      </c>
      <c r="L102" s="10">
        <f>'08-08'!$K102+('08-08'!$J102/90)</f>
        <v>10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2" t="s">
        <v>2456</v>
      </c>
      <c r="J103" s="8">
        <v>-300</v>
      </c>
      <c r="K103" s="9"/>
      <c r="L103" s="10">
        <f>'08-08'!$K103+('08-08'!$J103/90)</f>
        <v>-3.3333333333333335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-180</v>
      </c>
      <c r="K104" s="9">
        <v>20</v>
      </c>
      <c r="L104" s="10">
        <f>'08-08'!$K104+('08-08'!$J104/90)</f>
        <v>18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15</v>
      </c>
      <c r="L105" s="10">
        <f>'08-08'!$K105+('08-08'!$J105/90)</f>
        <v>15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180</v>
      </c>
      <c r="K106" s="9"/>
      <c r="L106" s="10">
        <f>'08-08'!$K106+('08-08'!$J106/90)</f>
        <v>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270</v>
      </c>
      <c r="K107" s="9"/>
      <c r="L107" s="10">
        <f>'08-08'!$K107+('08-08'!$J107/90)</f>
        <v>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-250</v>
      </c>
      <c r="K108" s="9">
        <v>5</v>
      </c>
      <c r="L108" s="10">
        <f>'08-08'!$K108+('08-08'!$J108/90)</f>
        <v>2.2222222222222223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1656</v>
      </c>
      <c r="J109" s="8">
        <v>-80</v>
      </c>
      <c r="K109" s="9"/>
      <c r="L109" s="10">
        <f>'08-08'!$K109+('08-08'!$J109/90)</f>
        <v>-0.88888888888888884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100</v>
      </c>
      <c r="K110" s="9">
        <v>30</v>
      </c>
      <c r="L110" s="10">
        <f>'08-08'!$K110+('08-08'!$J110/90)</f>
        <v>31.111111111111111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100</v>
      </c>
      <c r="K111" s="9"/>
      <c r="L111" s="10">
        <f>'08-08'!$K111+('08-08'!$J111/90)</f>
        <v>1.1111111111111112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989</v>
      </c>
      <c r="J112" s="8"/>
      <c r="K112" s="9">
        <v>105</v>
      </c>
      <c r="L112" s="10">
        <f>'08-08'!$K112+('08-08'!$J112/90)</f>
        <v>105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1347</v>
      </c>
      <c r="J113" s="8"/>
      <c r="K113" s="9">
        <v>-70</v>
      </c>
      <c r="L113" s="10">
        <f>'08-08'!$K113+('08-08'!$J113/90)</f>
        <v>-70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225</v>
      </c>
      <c r="K114" s="9"/>
      <c r="L114" s="10">
        <f>'08-08'!$K114+('08-08'!$J114/90)</f>
        <v>2.5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100</v>
      </c>
      <c r="K115" s="9"/>
      <c r="L115" s="10">
        <f>'08-08'!$K115+('08-08'!$J115/90)</f>
        <v>1.1111111111111112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56</v>
      </c>
      <c r="J116" s="8">
        <v>885</v>
      </c>
      <c r="K116" s="9">
        <v>15</v>
      </c>
      <c r="L116" s="10">
        <f>'08-08'!$K116+('08-08'!$J116/90)</f>
        <v>24.833333333333336</v>
      </c>
      <c r="M116" s="3"/>
      <c r="N116" s="45" t="s">
        <v>118</v>
      </c>
      <c r="O116" s="9"/>
      <c r="P116" s="84">
        <v>2230</v>
      </c>
      <c r="Q116" s="9"/>
      <c r="R116" s="9"/>
      <c r="S116" s="85">
        <v>11920</v>
      </c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120</v>
      </c>
      <c r="K117" s="9"/>
      <c r="L117" s="10">
        <f>'08-08'!$K117+('08-08'!$J117/90)</f>
        <v>1.3333333333333333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180</v>
      </c>
      <c r="K118" s="9"/>
      <c r="L118" s="10">
        <f>'08-08'!$K118+('08-08'!$J118/90)</f>
        <v>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2044</v>
      </c>
      <c r="J119" s="8"/>
      <c r="K119" s="9">
        <v>190</v>
      </c>
      <c r="L119" s="10">
        <f>'08-08'!$K119+('08-08'!$J119/90)</f>
        <v>190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-180</v>
      </c>
      <c r="K120" s="9">
        <v>135</v>
      </c>
      <c r="L120" s="10">
        <f>'08-08'!$K120+('08-08'!$J120/90)</f>
        <v>133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2" t="s">
        <v>2042</v>
      </c>
      <c r="J121" s="8">
        <v>-200</v>
      </c>
      <c r="K121" s="9"/>
      <c r="L121" s="10">
        <f>'08-08'!$K121+('08-08'!$J121/90)</f>
        <v>-2.2222222222222223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2457</v>
      </c>
      <c r="J122" s="8"/>
      <c r="K122" s="9">
        <v>122</v>
      </c>
      <c r="L122" s="10">
        <f>'08-08'!$K122+('08-08'!$J122/90)</f>
        <v>122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95</v>
      </c>
      <c r="J123" s="8"/>
      <c r="K123" s="9">
        <v>-122</v>
      </c>
      <c r="L123" s="10">
        <f>'08-08'!$K123+('08-08'!$J123/90)</f>
        <v>-122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2458</v>
      </c>
      <c r="J124" s="8"/>
      <c r="K124" s="9">
        <v>10</v>
      </c>
      <c r="L124" s="10">
        <f>'08-08'!$K124+('08-08'!$J124/90)</f>
        <v>10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100</v>
      </c>
      <c r="K125" s="9">
        <v>6</v>
      </c>
      <c r="L125" s="10">
        <f>'08-08'!$K125+('08-08'!$J125/90)</f>
        <v>7.1111111111111107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100</v>
      </c>
      <c r="K126" s="9">
        <v>10</v>
      </c>
      <c r="L126" s="10">
        <f>'08-08'!$K126+('08-08'!$J126/90)</f>
        <v>11.111111111111111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-765</v>
      </c>
      <c r="K127" s="9">
        <v>10</v>
      </c>
      <c r="L127" s="10">
        <f>'08-08'!$K127+('08-08'!$J127/90)</f>
        <v>1.5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 t="s">
        <v>2459</v>
      </c>
      <c r="J128" s="8"/>
      <c r="K128" s="9">
        <v>10</v>
      </c>
      <c r="L128" s="10">
        <f>'08-08'!$K128+('08-08'!$J128/90)</f>
        <v>10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50</v>
      </c>
      <c r="K129" s="9"/>
      <c r="L129" s="10">
        <f>'08-08'!$K129+('08-08'!$J129/90)</f>
        <v>0.55555555555555558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-180</v>
      </c>
      <c r="K130" s="9">
        <v>20</v>
      </c>
      <c r="L130" s="10">
        <f>'08-08'!$K130+('08-08'!$J130/90)</f>
        <v>18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2460</v>
      </c>
      <c r="J131" s="8">
        <v>300</v>
      </c>
      <c r="K131" s="9">
        <v>50</v>
      </c>
      <c r="L131" s="10">
        <f>'08-08'!$K131+('08-08'!$J131/90)</f>
        <v>53.333333333333336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100</v>
      </c>
      <c r="K132" s="9"/>
      <c r="L132" s="10">
        <f>'08-08'!$K132+('08-08'!$J132/90)</f>
        <v>1.1111111111111112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-180</v>
      </c>
      <c r="K133" s="9">
        <v>10</v>
      </c>
      <c r="L133" s="10">
        <f>'08-08'!$K133+('08-08'!$J133/90)</f>
        <v>8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40</v>
      </c>
      <c r="K134" s="9"/>
      <c r="L134" s="10">
        <f>'08-08'!$K134+('08-08'!$J134/90)</f>
        <v>0.44444444444444442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800</v>
      </c>
      <c r="K135" s="9"/>
      <c r="L135" s="10">
        <f>'08-08'!$K135+('08-08'!$J135/90)</f>
        <v>8.8888888888888893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2" t="s">
        <v>997</v>
      </c>
      <c r="J136" s="8">
        <v>-90</v>
      </c>
      <c r="K136" s="9">
        <v>355</v>
      </c>
      <c r="L136" s="10">
        <f>'08-08'!$K136+('08-08'!$J136/90)</f>
        <v>354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/>
      <c r="J137" s="8">
        <v>-9000</v>
      </c>
      <c r="K137" s="9">
        <v>-540</v>
      </c>
      <c r="L137" s="10">
        <f>'08-08'!$K137+('08-08'!$J137/90)</f>
        <v>-640</v>
      </c>
      <c r="M137" s="3"/>
      <c r="N137" s="87" t="s">
        <v>833</v>
      </c>
      <c r="O137" s="87"/>
      <c r="P137" s="89">
        <v>90</v>
      </c>
      <c r="Q137" s="87" t="s">
        <v>399</v>
      </c>
      <c r="R137" s="87"/>
      <c r="S137" s="90">
        <v>4500</v>
      </c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43" t="s">
        <v>6</v>
      </c>
      <c r="I138" s="2"/>
      <c r="J138" s="8">
        <v>90</v>
      </c>
      <c r="K138" s="9"/>
      <c r="L138" s="10">
        <f>'08-08'!$K138+('08-08'!$J138/90)</f>
        <v>1</v>
      </c>
      <c r="M138" s="3"/>
      <c r="N138" s="87" t="s">
        <v>1121</v>
      </c>
      <c r="O138" s="87"/>
      <c r="P138" s="89">
        <v>100</v>
      </c>
      <c r="Q138" s="87" t="s">
        <v>85</v>
      </c>
      <c r="R138" s="87"/>
      <c r="S138" s="90">
        <v>4500</v>
      </c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43" t="s">
        <v>6</v>
      </c>
      <c r="I139" s="2"/>
      <c r="J139" s="8"/>
      <c r="K139" s="9">
        <v>20</v>
      </c>
      <c r="L139" s="10">
        <f>'08-08'!$K139+('08-08'!$J139/90)</f>
        <v>20</v>
      </c>
      <c r="M139" s="3"/>
      <c r="N139" s="87" t="s">
        <v>605</v>
      </c>
      <c r="O139" s="87"/>
      <c r="P139" s="89"/>
      <c r="Q139" s="87"/>
      <c r="R139" s="87"/>
      <c r="S139" s="88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43" t="s">
        <v>6</v>
      </c>
      <c r="I140" s="2"/>
      <c r="J140" s="8">
        <v>-360</v>
      </c>
      <c r="K140" s="9">
        <v>10</v>
      </c>
      <c r="L140" s="10">
        <f>'08-08'!$K140+('08-08'!$J140/90)</f>
        <v>6</v>
      </c>
      <c r="M140" s="3"/>
      <c r="N140" s="87" t="s">
        <v>2461</v>
      </c>
      <c r="O140" s="87"/>
      <c r="P140" s="89">
        <v>150</v>
      </c>
      <c r="Q140" s="87"/>
      <c r="R140" s="87"/>
      <c r="S140" s="88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43" t="s">
        <v>40</v>
      </c>
      <c r="I141" s="40" t="s">
        <v>2462</v>
      </c>
      <c r="J141" s="8"/>
      <c r="K141" s="9">
        <v>-1500</v>
      </c>
      <c r="L141" s="10">
        <f>'08-08'!$K141+('08-08'!$J141/90)</f>
        <v>-1500</v>
      </c>
      <c r="M141" s="3"/>
      <c r="N141" s="87" t="s">
        <v>953</v>
      </c>
      <c r="O141" s="87"/>
      <c r="P141" s="89">
        <v>100</v>
      </c>
      <c r="Q141" s="87"/>
      <c r="R141" s="87"/>
      <c r="S141" s="88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43" t="s">
        <v>6</v>
      </c>
      <c r="I142" s="40" t="s">
        <v>1656</v>
      </c>
      <c r="J142" s="8">
        <v>-90</v>
      </c>
      <c r="K142" s="9">
        <v>-6</v>
      </c>
      <c r="L142" s="10">
        <f>'08-08'!$K142+('08-08'!$J142/90)</f>
        <v>-7</v>
      </c>
      <c r="M142" s="3"/>
      <c r="N142" s="87" t="s">
        <v>311</v>
      </c>
      <c r="O142" s="9"/>
      <c r="P142" s="84">
        <v>100</v>
      </c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43" t="s">
        <v>6</v>
      </c>
      <c r="I143" s="2"/>
      <c r="J143" s="8">
        <v>-180</v>
      </c>
      <c r="K143" s="9">
        <v>35</v>
      </c>
      <c r="L143" s="10">
        <f>'08-08'!$K143+('08-08'!$J143/90)</f>
        <v>33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>
        <v>400</v>
      </c>
      <c r="K144" s="9"/>
      <c r="L144" s="10">
        <f>'08-08'!$K144+('08-08'!$J144/90)</f>
        <v>4.4444444444444446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300</v>
      </c>
      <c r="K145" s="9"/>
      <c r="L145" s="10">
        <f>'08-08'!$K145+('08-08'!$J145/90)</f>
        <v>3.3333333333333335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>
        <v>5</v>
      </c>
      <c r="L146" s="10">
        <f>'08-08'!$K146+('08-08'!$J146/90)</f>
        <v>5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70</v>
      </c>
      <c r="K147" s="9"/>
      <c r="L147" s="10">
        <f>'08-08'!$K147+('08-08'!$J147/90)</f>
        <v>0.77777777777777779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100</v>
      </c>
      <c r="K148" s="9"/>
      <c r="L148" s="10">
        <f>'08-08'!$K148+('08-08'!$J148/90)</f>
        <v>1.1111111111111112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'08-08'!$K149+('08-08'!$J149/90)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'08-08'!$K150+('08-08'!$J150/90)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'08-08'!$K151+('08-08'!$J151/90)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1" xr:uid="{2CE5AD88-2C78-458D-B48B-008177A3F9E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B9EF-FEC5-4AF0-8905-D1499E945CD0}">
  <sheetPr codeName="Sheet114">
    <pageSetUpPr fitToPage="1"/>
  </sheetPr>
  <dimension ref="A1:Z152"/>
  <sheetViews>
    <sheetView rightToLeft="1" topLeftCell="A134" workbookViewId="0">
      <selection activeCell="I151" sqref="I15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40</v>
      </c>
      <c r="K1" s="3">
        <f t="shared" si="0"/>
        <v>390</v>
      </c>
      <c r="L1" s="3">
        <f t="shared" si="0"/>
        <v>390.44444444444446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89</v>
      </c>
      <c r="J3" s="8">
        <v>120</v>
      </c>
      <c r="K3" s="9"/>
      <c r="L3" s="10">
        <f t="shared" ref="L3:L18" si="1">K3+(J3/90)</f>
        <v>1.3333333333333333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1231</v>
      </c>
      <c r="J4" s="8"/>
      <c r="K4" s="9">
        <v>10</v>
      </c>
      <c r="L4" s="10">
        <f t="shared" si="1"/>
        <v>10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1610</v>
      </c>
      <c r="J5" s="8"/>
      <c r="K5" s="9">
        <v>70</v>
      </c>
      <c r="L5" s="10">
        <f t="shared" si="1"/>
        <v>70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171</v>
      </c>
      <c r="J6" s="8">
        <v>100</v>
      </c>
      <c r="K6" s="9">
        <v>40</v>
      </c>
      <c r="L6" s="10">
        <f t="shared" si="1"/>
        <v>41.111111111111114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171</v>
      </c>
      <c r="J7" s="8">
        <v>100</v>
      </c>
      <c r="K7" s="9"/>
      <c r="L7" s="10">
        <f t="shared" si="1"/>
        <v>1.1111111111111112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99</v>
      </c>
      <c r="J8" s="8"/>
      <c r="K8" s="9">
        <v>-20</v>
      </c>
      <c r="L8" s="10">
        <f t="shared" si="1"/>
        <v>-20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770</v>
      </c>
      <c r="J9" s="8">
        <v>-200</v>
      </c>
      <c r="K9" s="9">
        <v>-10</v>
      </c>
      <c r="L9" s="10">
        <f t="shared" si="1"/>
        <v>-12.222222222222221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50</v>
      </c>
      <c r="K10" s="9"/>
      <c r="L10" s="10">
        <f t="shared" si="1"/>
        <v>0.55555555555555558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299</v>
      </c>
      <c r="J11" s="8"/>
      <c r="K11" s="9">
        <v>300</v>
      </c>
      <c r="L11" s="10">
        <f t="shared" si="1"/>
        <v>300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40" t="s">
        <v>56</v>
      </c>
      <c r="J12" s="8">
        <v>-130</v>
      </c>
      <c r="K12" s="9"/>
      <c r="L12" s="10">
        <f t="shared" si="1"/>
        <v>-1.4444444444444444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2451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SUM('10-08'!$J$22:$J$152)</f>
        <v>1250</v>
      </c>
      <c r="K20" s="3">
        <f>SUM('10-08'!$K$22:$K$152)</f>
        <v>-697</v>
      </c>
      <c r="L20" s="3">
        <f>SUM('10-08'!$L$22:$L$152)</f>
        <v>-683.11111111111074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23</v>
      </c>
      <c r="F22" s="16">
        <f t="shared" ref="F22:F26" si="3">D22*E22</f>
        <v>115</v>
      </c>
      <c r="G22" s="7"/>
      <c r="H22" s="7" t="s">
        <v>6</v>
      </c>
      <c r="I22" s="2"/>
      <c r="J22" s="8"/>
      <c r="K22" s="9">
        <v>25</v>
      </c>
      <c r="L22" s="10">
        <f>'10-08'!$K22+('10-08'!$J22/90)</f>
        <v>25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21</v>
      </c>
      <c r="S22" s="16">
        <f t="shared" ref="S22:S26" si="5">Q22*R22</f>
        <v>105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88</v>
      </c>
      <c r="F23" s="16">
        <f t="shared" si="3"/>
        <v>880</v>
      </c>
      <c r="G23" s="7"/>
      <c r="H23" s="7" t="s">
        <v>6</v>
      </c>
      <c r="I23" s="2"/>
      <c r="J23" s="8">
        <v>20</v>
      </c>
      <c r="K23" s="9"/>
      <c r="L23" s="10">
        <f>'10-08'!$K23+('10-08'!$J23/90)</f>
        <v>0.22222222222222221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79</v>
      </c>
      <c r="S23" s="16">
        <f t="shared" si="5"/>
        <v>790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34</v>
      </c>
      <c r="C24" s="14">
        <f t="shared" si="2"/>
        <v>340</v>
      </c>
      <c r="D24" s="15">
        <v>20</v>
      </c>
      <c r="E24" s="1">
        <v>32</v>
      </c>
      <c r="F24" s="16">
        <f t="shared" si="3"/>
        <v>640</v>
      </c>
      <c r="G24" s="7"/>
      <c r="H24" s="7" t="s">
        <v>6</v>
      </c>
      <c r="I24" s="2"/>
      <c r="J24" s="8">
        <v>150</v>
      </c>
      <c r="K24" s="9">
        <v>50</v>
      </c>
      <c r="L24" s="10">
        <f>'10-08'!$K24+('10-08'!$J24/90)</f>
        <v>51.666666666666664</v>
      </c>
      <c r="M24" s="3"/>
      <c r="N24" s="13">
        <v>10</v>
      </c>
      <c r="O24" s="1">
        <v>40</v>
      </c>
      <c r="P24" s="14">
        <f t="shared" si="4"/>
        <v>400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29</v>
      </c>
      <c r="C25" s="14">
        <f t="shared" si="2"/>
        <v>580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-270</v>
      </c>
      <c r="K25" s="9">
        <v>10</v>
      </c>
      <c r="L25" s="10">
        <f>'10-08'!$K25+('10-08'!$J25/90)</f>
        <v>7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18</v>
      </c>
      <c r="F26" s="16">
        <f t="shared" si="3"/>
        <v>1800</v>
      </c>
      <c r="G26" s="7"/>
      <c r="H26" s="7" t="s">
        <v>1796</v>
      </c>
      <c r="I26" s="40" t="s">
        <v>2454</v>
      </c>
      <c r="J26" s="8"/>
      <c r="K26" s="9">
        <v>215</v>
      </c>
      <c r="L26" s="10">
        <f>'10-08'!$K26+('10-08'!$J26/90)</f>
        <v>215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13</v>
      </c>
      <c r="S26" s="16">
        <f t="shared" si="5"/>
        <v>1300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5</v>
      </c>
      <c r="C27" s="14">
        <f t="shared" si="2"/>
        <v>500</v>
      </c>
      <c r="D27" s="12" t="s">
        <v>11</v>
      </c>
      <c r="E27" s="12"/>
      <c r="F27" s="17">
        <f>SUM(F22:F26)</f>
        <v>3485</v>
      </c>
      <c r="G27" s="7"/>
      <c r="H27" s="7" t="s">
        <v>40</v>
      </c>
      <c r="I27" s="40" t="s">
        <v>95</v>
      </c>
      <c r="J27" s="8"/>
      <c r="K27" s="9">
        <v>-215</v>
      </c>
      <c r="L27" s="10">
        <f>'10-08'!$K27+('10-08'!$J27/90)</f>
        <v>-215</v>
      </c>
      <c r="M27" s="3"/>
      <c r="N27" s="13">
        <v>100</v>
      </c>
      <c r="O27" s="1">
        <v>15</v>
      </c>
      <c r="P27" s="14">
        <f t="shared" si="4"/>
        <v>1500</v>
      </c>
      <c r="Q27" s="12" t="s">
        <v>11</v>
      </c>
      <c r="R27" s="12"/>
      <c r="S27" s="17">
        <f>SUM(S22:S26)</f>
        <v>2195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1450</v>
      </c>
      <c r="D28" s="1"/>
      <c r="E28" s="1"/>
      <c r="F28" s="1"/>
      <c r="G28" s="1"/>
      <c r="H28" s="7" t="s">
        <v>6</v>
      </c>
      <c r="I28" s="2"/>
      <c r="J28" s="8">
        <v>150</v>
      </c>
      <c r="K28" s="9"/>
      <c r="L28" s="10">
        <f>'10-08'!$K28+('10-08'!$J28/90)</f>
        <v>1.6666666666666667</v>
      </c>
      <c r="M28" s="3"/>
      <c r="N28" s="12" t="s">
        <v>11</v>
      </c>
      <c r="O28" s="12"/>
      <c r="P28" s="6">
        <f>SUM(P22:P27)</f>
        <v>2365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-2445</v>
      </c>
      <c r="G29" s="1"/>
      <c r="H29" s="7" t="s">
        <v>6</v>
      </c>
      <c r="I29" s="2"/>
      <c r="J29" s="8"/>
      <c r="K29" s="9">
        <v>15</v>
      </c>
      <c r="L29" s="10">
        <f>'10-08'!$K29+('10-08'!$J29/90)</f>
        <v>15</v>
      </c>
      <c r="M29" s="3"/>
      <c r="N29" s="1"/>
      <c r="O29" s="1"/>
      <c r="P29" s="18"/>
      <c r="Q29" s="237" t="s">
        <v>21</v>
      </c>
      <c r="R29" s="238"/>
      <c r="S29" s="17">
        <f>SUM('10-08'!$J$22:$J$152)</f>
        <v>1250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-1000</v>
      </c>
      <c r="D30" s="1"/>
      <c r="E30" s="1"/>
      <c r="F30" s="8"/>
      <c r="G30" s="1"/>
      <c r="H30" s="7" t="s">
        <v>1796</v>
      </c>
      <c r="I30" s="40" t="s">
        <v>64</v>
      </c>
      <c r="J30" s="8"/>
      <c r="K30" s="9">
        <v>150</v>
      </c>
      <c r="L30" s="10">
        <f>'10-08'!$K30+('10-08'!$J30/90)</f>
        <v>150</v>
      </c>
      <c r="M30" s="3"/>
      <c r="N30" s="237" t="s">
        <v>23</v>
      </c>
      <c r="O30" s="238"/>
      <c r="P30" s="6">
        <f>SUM('10-08'!$K$22:$K$152)</f>
        <v>-697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/>
      <c r="K31" s="9">
        <v>-150</v>
      </c>
      <c r="L31" s="10">
        <f>'10-08'!$K31+('10-08'!$J31/90)</f>
        <v>-150</v>
      </c>
      <c r="M31" s="3"/>
      <c r="N31" s="1"/>
      <c r="O31" s="1"/>
      <c r="P31" s="18"/>
      <c r="Q31" s="12" t="s">
        <v>25</v>
      </c>
      <c r="R31" s="12"/>
      <c r="S31" s="17">
        <f>S27-S29-F27</f>
        <v>-2540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-130</v>
      </c>
      <c r="K32" s="9">
        <v>5</v>
      </c>
      <c r="L32" s="10">
        <f>'10-08'!$K32+('10-08'!$J32/90)</f>
        <v>3.5555555555555554</v>
      </c>
      <c r="M32" s="3"/>
      <c r="N32" s="12" t="s">
        <v>25</v>
      </c>
      <c r="O32" s="12"/>
      <c r="P32" s="6">
        <f>P28-P30-C28</f>
        <v>1612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140</v>
      </c>
      <c r="K33" s="9"/>
      <c r="L33" s="10">
        <f>'10-08'!$K33+('10-08'!$J33/90)</f>
        <v>1.5555555555555556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-130</v>
      </c>
      <c r="K34" s="9">
        <v>15</v>
      </c>
      <c r="L34" s="10">
        <f>'10-08'!$K34+('10-08'!$J34/90)</f>
        <v>13.555555555555555</v>
      </c>
      <c r="M34" s="3"/>
      <c r="N34" s="45"/>
      <c r="O34" s="9"/>
      <c r="P34" s="84"/>
      <c r="Q34" s="45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300</v>
      </c>
      <c r="K35" s="9"/>
      <c r="L35" s="10">
        <f>'10-08'!$K35+('10-08'!$J35/90)</f>
        <v>3.3333333333333335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209</v>
      </c>
      <c r="J36" s="8"/>
      <c r="K36" s="9">
        <v>-70</v>
      </c>
      <c r="L36" s="10">
        <f>'10-08'!$K36+('10-08'!$J36/90)</f>
        <v>-70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2464</v>
      </c>
      <c r="J37" s="8">
        <v>-360</v>
      </c>
      <c r="K37" s="9">
        <v>-440</v>
      </c>
      <c r="L37" s="10">
        <f>'10-08'!$K37+('10-08'!$J37/90)</f>
        <v>-444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-270</v>
      </c>
      <c r="K38" s="9">
        <v>25</v>
      </c>
      <c r="L38" s="10">
        <f>'10-08'!$K38+('10-08'!$J38/90)</f>
        <v>22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-20</v>
      </c>
      <c r="K39" s="9">
        <v>1</v>
      </c>
      <c r="L39" s="10">
        <f>'10-08'!$K39+('10-08'!$J39/90)</f>
        <v>0.77777777777777779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110</v>
      </c>
      <c r="L40" s="10">
        <f>'10-08'!$K40+('10-08'!$J40/90)</f>
        <v>110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220</v>
      </c>
      <c r="K41" s="9"/>
      <c r="L41" s="10">
        <f>'10-08'!$K41+('10-08'!$J41/90)</f>
        <v>2.4444444444444446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65</v>
      </c>
      <c r="L42" s="10">
        <f>'10-08'!$K42+('10-08'!$J42/90)</f>
        <v>65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180</v>
      </c>
      <c r="K43" s="9"/>
      <c r="L43" s="10">
        <f>'10-08'!$K43+('10-08'!$J43/90)</f>
        <v>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90</v>
      </c>
      <c r="K44" s="9"/>
      <c r="L44" s="10">
        <f>'10-08'!$K44+('10-08'!$J44/90)</f>
        <v>1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180</v>
      </c>
      <c r="K45" s="9"/>
      <c r="L45" s="10">
        <f>'10-08'!$K45+('10-08'!$J45/90)</f>
        <v>2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4</v>
      </c>
      <c r="L46" s="10">
        <f>'10-08'!$K46+('10-08'!$J46/90)</f>
        <v>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43" t="s">
        <v>1796</v>
      </c>
      <c r="I47" s="40" t="s">
        <v>2465</v>
      </c>
      <c r="J47" s="8">
        <v>550</v>
      </c>
      <c r="K47" s="9">
        <v>50</v>
      </c>
      <c r="L47" s="10">
        <f>'10-08'!$K47+('10-08'!$J47/90)</f>
        <v>56.111111111111114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-180</v>
      </c>
      <c r="K48" s="9">
        <v>55</v>
      </c>
      <c r="L48" s="10">
        <f>'10-08'!$K48+('10-08'!$J48/90)</f>
        <v>53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-300</v>
      </c>
      <c r="K49" s="9">
        <v>40</v>
      </c>
      <c r="L49" s="10">
        <f>'10-08'!$K49+('10-08'!$J49/90)</f>
        <v>36.666666666666664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2466</v>
      </c>
      <c r="J50" s="8"/>
      <c r="K50" s="9">
        <v>100</v>
      </c>
      <c r="L50" s="10">
        <f>'10-08'!$K50+('10-08'!$J50/90)</f>
        <v>100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90</v>
      </c>
      <c r="K51" s="9"/>
      <c r="L51" s="10">
        <f>'10-08'!$K51+('10-08'!$J51/90)</f>
        <v>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40" t="s">
        <v>750</v>
      </c>
      <c r="J52" s="8"/>
      <c r="K52" s="9">
        <v>200</v>
      </c>
      <c r="L52" s="10">
        <f>'10-08'!$K52+('10-08'!$J52/90)</f>
        <v>200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120</v>
      </c>
      <c r="K53" s="9">
        <v>80</v>
      </c>
      <c r="L53" s="10">
        <f>'10-08'!$K53+('10-08'!$J53/90)</f>
        <v>81.333333333333329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23</v>
      </c>
      <c r="L54" s="10">
        <f>'10-08'!$K54+('10-08'!$J54/90)</f>
        <v>23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800</v>
      </c>
      <c r="K55" s="9"/>
      <c r="L55" s="10">
        <f>'10-08'!$K55+('10-08'!$J55/90)</f>
        <v>8.8888888888888893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300</v>
      </c>
      <c r="K56" s="9"/>
      <c r="L56" s="10">
        <f>'10-08'!$K56+('10-08'!$J56/90)</f>
        <v>3.3333333333333335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-360</v>
      </c>
      <c r="K57" s="9">
        <v>50</v>
      </c>
      <c r="L57" s="10">
        <f>'10-08'!$K57+('10-08'!$J57/90)</f>
        <v>46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120</v>
      </c>
      <c r="K58" s="9">
        <v>5</v>
      </c>
      <c r="L58" s="10">
        <f>'10-08'!$K58+('10-08'!$J58/90)</f>
        <v>6.333333333333333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230</v>
      </c>
      <c r="K59" s="9"/>
      <c r="L59" s="10">
        <f>'10-08'!$K59+('10-08'!$J59/90)</f>
        <v>2.5555555555555554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300</v>
      </c>
      <c r="K60" s="9"/>
      <c r="L60" s="10">
        <f>'10-08'!$K60+('10-08'!$J60/90)</f>
        <v>3.3333333333333335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13</v>
      </c>
      <c r="L61" s="10">
        <f>'10-08'!$K61+('10-08'!$J61/90)</f>
        <v>13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11</v>
      </c>
      <c r="L62" s="10">
        <f>'10-08'!$K62+('10-08'!$J62/90)</f>
        <v>11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2092</v>
      </c>
      <c r="J63" s="8"/>
      <c r="K63" s="9">
        <v>330</v>
      </c>
      <c r="L63" s="10">
        <f>'10-08'!$K63+('10-08'!$J63/90)</f>
        <v>330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90</v>
      </c>
      <c r="K64" s="9">
        <v>15</v>
      </c>
      <c r="L64" s="10">
        <f>'10-08'!$K64+('10-08'!$J64/90)</f>
        <v>16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100</v>
      </c>
      <c r="K65" s="36"/>
      <c r="L65" s="37">
        <f>'10-08'!$K65+('10-08'!$J65/90)</f>
        <v>1.1111111111111112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15</v>
      </c>
      <c r="L66" s="37">
        <f>'10-08'!$K66+('10-08'!$J66/90)</f>
        <v>15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28</v>
      </c>
      <c r="I67" s="44" t="s">
        <v>437</v>
      </c>
      <c r="J67" s="35">
        <v>-300</v>
      </c>
      <c r="K67" s="36"/>
      <c r="L67" s="37">
        <f>'10-08'!$K67+('10-08'!$J67/90)</f>
        <v>-3.3333333333333335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-540</v>
      </c>
      <c r="K68" s="39">
        <v>60</v>
      </c>
      <c r="L68" s="37">
        <f>'10-08'!$K68+('10-08'!$J68/90)</f>
        <v>54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30</v>
      </c>
      <c r="L69" s="37">
        <f>'10-08'!$K69+('10-08'!$J69/90)</f>
        <v>30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28</v>
      </c>
      <c r="I70" s="44" t="s">
        <v>43</v>
      </c>
      <c r="J70" s="35"/>
      <c r="K70" s="36">
        <v>-20</v>
      </c>
      <c r="L70" s="37">
        <f>'10-08'!$K70+('10-08'!$J70/90)</f>
        <v>-20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85</v>
      </c>
      <c r="L71" s="10">
        <f>'10-08'!$K71+('10-08'!$J71/90)</f>
        <v>85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2467</v>
      </c>
      <c r="J72" s="8"/>
      <c r="K72" s="9">
        <v>-12</v>
      </c>
      <c r="L72" s="10">
        <f>'10-08'!$K72+('10-08'!$J72/90)</f>
        <v>-12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28</v>
      </c>
      <c r="I73" s="40" t="s">
        <v>2468</v>
      </c>
      <c r="J73" s="8"/>
      <c r="K73" s="9">
        <v>-10</v>
      </c>
      <c r="L73" s="10">
        <f>'10-08'!$K73+('10-08'!$J73/90)</f>
        <v>-10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180</v>
      </c>
      <c r="K74" s="9"/>
      <c r="L74" s="10">
        <f>'10-08'!$K74+('10-08'!$J74/90)</f>
        <v>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50</v>
      </c>
      <c r="L75" s="10">
        <f>'10-08'!$K75+('10-08'!$J75/90)</f>
        <v>50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/>
      <c r="L76" s="10">
        <f>'10-08'!$K76+('10-08'!$J76/90)</f>
        <v>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16</v>
      </c>
      <c r="J77" s="8"/>
      <c r="K77" s="9">
        <v>20</v>
      </c>
      <c r="L77" s="10">
        <f>'10-08'!$K77+('10-08'!$J77/90)</f>
        <v>20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69</v>
      </c>
      <c r="L78" s="10">
        <f>'10-08'!$K78+('10-08'!$J78/90)</f>
        <v>69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28</v>
      </c>
      <c r="I79" s="40" t="s">
        <v>335</v>
      </c>
      <c r="J79" s="8">
        <v>-50</v>
      </c>
      <c r="K79" s="9"/>
      <c r="L79" s="10">
        <f>'10-08'!$K79+('10-08'!$J79/90)</f>
        <v>-0.55555555555555558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130</v>
      </c>
      <c r="J80" s="8"/>
      <c r="K80" s="9">
        <v>9</v>
      </c>
      <c r="L80" s="10">
        <f>'10-08'!$K80+('10-08'!$J80/90)</f>
        <v>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-8</v>
      </c>
      <c r="L81" s="10">
        <f>'10-08'!$K81+('10-08'!$J81/90)</f>
        <v>-8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-130</v>
      </c>
      <c r="K82" s="9">
        <v>5</v>
      </c>
      <c r="L82" s="10">
        <f>'10-08'!$K82+('10-08'!$J82/90)</f>
        <v>3.5555555555555554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1796</v>
      </c>
      <c r="I83" s="2" t="s">
        <v>948</v>
      </c>
      <c r="J83" s="8"/>
      <c r="K83" s="9">
        <v>100</v>
      </c>
      <c r="L83" s="10">
        <f>'10-08'!$K83+('10-08'!$J83/90)</f>
        <v>100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750</v>
      </c>
      <c r="K84" s="9"/>
      <c r="L84" s="10">
        <f>'10-08'!$K84+('10-08'!$J84/90)</f>
        <v>8.3333333333333339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180</v>
      </c>
      <c r="K85" s="9">
        <v>5</v>
      </c>
      <c r="L85" s="10">
        <f>'10-08'!$K85+('10-08'!$J85/90)</f>
        <v>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585</v>
      </c>
      <c r="K86" s="9"/>
      <c r="L86" s="10">
        <f>'10-08'!$K86+('10-08'!$J86/90)</f>
        <v>6.5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12</v>
      </c>
      <c r="L87" s="10">
        <f>'10-08'!$K87+('10-08'!$J87/90)</f>
        <v>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-360</v>
      </c>
      <c r="K88" s="9">
        <v>10</v>
      </c>
      <c r="L88" s="10">
        <f>'10-08'!$K88+('10-08'!$J88/90)</f>
        <v>6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56</v>
      </c>
      <c r="J89" s="8">
        <v>10</v>
      </c>
      <c r="K89" s="9">
        <v>6</v>
      </c>
      <c r="L89" s="10">
        <f>'10-08'!$K89+('10-08'!$J89/90)</f>
        <v>6.1111111111111107</v>
      </c>
      <c r="M89" s="3"/>
      <c r="N89" s="45" t="s">
        <v>118</v>
      </c>
      <c r="O89" s="9"/>
      <c r="P89" s="84">
        <v>2663</v>
      </c>
      <c r="Q89" s="9"/>
      <c r="R89" s="9"/>
      <c r="S89" s="85">
        <v>5870</v>
      </c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-300</v>
      </c>
      <c r="K90" s="9">
        <v>10</v>
      </c>
      <c r="L90" s="10">
        <f>'10-08'!$K90+('10-08'!$J90/90)</f>
        <v>6.6666666666666661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100</v>
      </c>
      <c r="K91" s="9">
        <v>2</v>
      </c>
      <c r="L91" s="10">
        <f>'10-08'!$K91+('10-08'!$J91/90)</f>
        <v>3.1111111111111112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28</v>
      </c>
      <c r="I92" s="2" t="s">
        <v>2469</v>
      </c>
      <c r="J92" s="8">
        <v>-3000</v>
      </c>
      <c r="K92" s="9"/>
      <c r="L92" s="10">
        <f>'10-08'!$K92+('10-08'!$J92/90)</f>
        <v>-33.333333333333336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180</v>
      </c>
      <c r="K93" s="9"/>
      <c r="L93" s="10">
        <f>'10-08'!$K93+('10-08'!$J93/90)</f>
        <v>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250</v>
      </c>
      <c r="K94" s="9"/>
      <c r="L94" s="10">
        <f>'10-08'!$K94+('10-08'!$J94/90)</f>
        <v>2.7777777777777777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13</v>
      </c>
      <c r="L95" s="10">
        <f>'10-08'!$K95+('10-08'!$J95/90)</f>
        <v>13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5</v>
      </c>
      <c r="L96" s="10">
        <f>'10-08'!$K96+('10-08'!$J96/90)</f>
        <v>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250</v>
      </c>
      <c r="K97" s="9"/>
      <c r="L97" s="10">
        <f>'10-08'!$K97+('10-08'!$J97/90)</f>
        <v>2.7777777777777777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160</v>
      </c>
      <c r="K98" s="9">
        <v>1</v>
      </c>
      <c r="L98" s="10">
        <f>'10-08'!$K98+('10-08'!$J98/90)</f>
        <v>2.7777777777777777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7</v>
      </c>
      <c r="L99" s="10">
        <f>'10-08'!$K99+('10-08'!$J99/90)</f>
        <v>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-450</v>
      </c>
      <c r="K100" s="9">
        <v>20</v>
      </c>
      <c r="L100" s="10">
        <f>'10-08'!$K100+('10-08'!$J100/90)</f>
        <v>15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-540</v>
      </c>
      <c r="K101" s="9">
        <v>10</v>
      </c>
      <c r="L101" s="10">
        <f>'10-08'!$K101+('10-08'!$J101/90)</f>
        <v>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180</v>
      </c>
      <c r="K102" s="9">
        <v>50</v>
      </c>
      <c r="L102" s="10">
        <f>'10-08'!$K102+('10-08'!$J102/90)</f>
        <v>52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9</v>
      </c>
      <c r="L103" s="10">
        <f>'10-08'!$K103+('10-08'!$J103/90)</f>
        <v>9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-7</v>
      </c>
      <c r="L104" s="10">
        <f>'10-08'!$K104+('10-08'!$J104/90)</f>
        <v>-7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20</v>
      </c>
      <c r="L105" s="10">
        <f>'10-08'!$K105+('10-08'!$J105/90)</f>
        <v>20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150</v>
      </c>
      <c r="K106" s="9"/>
      <c r="L106" s="10">
        <f>'10-08'!$K106+('10-08'!$J106/90)</f>
        <v>1.6666666666666667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250</v>
      </c>
      <c r="K107" s="9"/>
      <c r="L107" s="10">
        <f>'10-08'!$K107+('10-08'!$J107/90)</f>
        <v>2.7777777777777777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-450</v>
      </c>
      <c r="K108" s="9">
        <v>80</v>
      </c>
      <c r="L108" s="10">
        <f>'10-08'!$K108+('10-08'!$J108/90)</f>
        <v>75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229</v>
      </c>
      <c r="J109" s="8"/>
      <c r="K109" s="9">
        <v>-14</v>
      </c>
      <c r="L109" s="10">
        <f>'10-08'!$K109+('10-08'!$J109/90)</f>
        <v>-14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316</v>
      </c>
      <c r="J110" s="8"/>
      <c r="K110" s="9">
        <v>10</v>
      </c>
      <c r="L110" s="10">
        <f>'10-08'!$K110+('10-08'!$J110/90)</f>
        <v>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937</v>
      </c>
      <c r="J111" s="8">
        <v>150</v>
      </c>
      <c r="K111" s="9"/>
      <c r="L111" s="10">
        <f>'10-08'!$K111+('10-08'!$J111/90)</f>
        <v>1.6666666666666667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-300</v>
      </c>
      <c r="K112" s="9">
        <v>5</v>
      </c>
      <c r="L112" s="10">
        <f>'10-08'!$K112+('10-08'!$J112/90)</f>
        <v>1.6666666666666665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59</v>
      </c>
      <c r="L113" s="10">
        <f>'10-08'!$K113+('10-08'!$J113/90)</f>
        <v>59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2470</v>
      </c>
      <c r="J114" s="8"/>
      <c r="K114" s="9">
        <v>25</v>
      </c>
      <c r="L114" s="10">
        <f>'10-08'!$K114+('10-08'!$J114/90)</f>
        <v>25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229</v>
      </c>
      <c r="J115" s="8">
        <v>-100</v>
      </c>
      <c r="K115" s="9"/>
      <c r="L115" s="10">
        <f>'10-08'!$K115+('10-08'!$J115/90)</f>
        <v>-1.1111111111111112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-120</v>
      </c>
      <c r="K116" s="9">
        <v>5</v>
      </c>
      <c r="L116" s="10">
        <f>'10-08'!$K116+('10-08'!$J116/90)</f>
        <v>3.666666666666667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7</v>
      </c>
      <c r="L117" s="10">
        <f>'10-08'!$K117+('10-08'!$J117/90)</f>
        <v>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-500</v>
      </c>
      <c r="K118" s="9">
        <v>10</v>
      </c>
      <c r="L118" s="10">
        <f>'10-08'!$K118+('10-08'!$J118/90)</f>
        <v>4.4444444444444446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-225</v>
      </c>
      <c r="K119" s="9">
        <v>15</v>
      </c>
      <c r="L119" s="10">
        <f>'10-08'!$K119+('10-08'!$J119/90)</f>
        <v>12.5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180</v>
      </c>
      <c r="K120" s="9">
        <v>20</v>
      </c>
      <c r="L120" s="10">
        <f>'10-08'!$K120+('10-08'!$J120/90)</f>
        <v>22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300</v>
      </c>
      <c r="K121" s="9"/>
      <c r="L121" s="10">
        <f>'10-08'!$K121+('10-08'!$J121/90)</f>
        <v>3.3333333333333335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-100</v>
      </c>
      <c r="K122" s="9">
        <v>-10</v>
      </c>
      <c r="L122" s="10">
        <f>'10-08'!$K122+('10-08'!$J122/90)</f>
        <v>-11.111111111111111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1796</v>
      </c>
      <c r="I123" s="2" t="s">
        <v>1341</v>
      </c>
      <c r="J123" s="8"/>
      <c r="K123" s="9">
        <v>133</v>
      </c>
      <c r="L123" s="10">
        <f>'10-08'!$K123+('10-08'!$J123/90)</f>
        <v>133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2471</v>
      </c>
      <c r="J124" s="8"/>
      <c r="K124" s="9">
        <v>-1000</v>
      </c>
      <c r="L124" s="10">
        <f>'10-08'!$K124+('10-08'!$J124/90)</f>
        <v>-1000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350</v>
      </c>
      <c r="K125" s="9"/>
      <c r="L125" s="10">
        <f>'10-08'!$K125+('10-08'!$J125/90)</f>
        <v>3.8888888888888888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37</v>
      </c>
      <c r="L126" s="10">
        <f>'10-08'!$K126+('10-08'!$J126/90)</f>
        <v>37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-100</v>
      </c>
      <c r="K127" s="9">
        <v>90</v>
      </c>
      <c r="L127" s="10">
        <f>'10-08'!$K127+('10-08'!$J127/90)</f>
        <v>88.888888888888886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360</v>
      </c>
      <c r="K128" s="9"/>
      <c r="L128" s="10">
        <f>'10-08'!$K128+('10-08'!$J128/90)</f>
        <v>4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100</v>
      </c>
      <c r="K129" s="9"/>
      <c r="L129" s="10">
        <f>'10-08'!$K129+('10-08'!$J129/90)</f>
        <v>1.1111111111111112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-200</v>
      </c>
      <c r="K130" s="9">
        <v>10</v>
      </c>
      <c r="L130" s="10">
        <f>'10-08'!$K130+('10-08'!$J130/90)</f>
        <v>7.7777777777777777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56</v>
      </c>
      <c r="J131" s="8">
        <v>-300</v>
      </c>
      <c r="K131" s="9">
        <v>80</v>
      </c>
      <c r="L131" s="10">
        <f>'10-08'!$K131+('10-08'!$J131/90)</f>
        <v>76.666666666666671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400</v>
      </c>
      <c r="K132" s="9"/>
      <c r="L132" s="10">
        <f>'10-08'!$K132+('10-08'!$J132/90)</f>
        <v>4.4444444444444446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1499</v>
      </c>
      <c r="J133" s="8">
        <v>350</v>
      </c>
      <c r="K133" s="9"/>
      <c r="L133" s="10">
        <f>'10-08'!$K133+('10-08'!$J133/90)</f>
        <v>3.8888888888888888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-180</v>
      </c>
      <c r="K134" s="9">
        <v>65</v>
      </c>
      <c r="L134" s="10">
        <f>'10-08'!$K134+('10-08'!$J134/90)</f>
        <v>63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360</v>
      </c>
      <c r="K135" s="9">
        <v>10</v>
      </c>
      <c r="L135" s="10">
        <f>'10-08'!$K135+('10-08'!$J135/90)</f>
        <v>14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-380</v>
      </c>
      <c r="K136" s="9">
        <v>10</v>
      </c>
      <c r="L136" s="10">
        <f>'10-08'!$K136+('10-08'!$J136/90)</f>
        <v>5.7777777777777777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450</v>
      </c>
      <c r="K137" s="9"/>
      <c r="L137" s="10">
        <f>'10-08'!$K137+('10-08'!$J137/90)</f>
        <v>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363</v>
      </c>
      <c r="J138" s="8"/>
      <c r="K138" s="9">
        <v>250</v>
      </c>
      <c r="L138" s="10">
        <f>'10-08'!$K138+('10-08'!$J138/90)</f>
        <v>250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/>
      <c r="K139" s="9">
        <v>-250</v>
      </c>
      <c r="L139" s="10">
        <f>'10-08'!$K139+('10-08'!$J139/90)</f>
        <v>-250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1350</v>
      </c>
      <c r="K140" s="9"/>
      <c r="L140" s="10">
        <f>'10-08'!$K140+('10-08'!$J140/90)</f>
        <v>15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50</v>
      </c>
      <c r="K141" s="9"/>
      <c r="L141" s="10">
        <f>'10-08'!$K141+('10-08'!$J141/90)</f>
        <v>0.55555555555555558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1144</v>
      </c>
      <c r="J142" s="8">
        <v>-350</v>
      </c>
      <c r="K142" s="9">
        <v>50</v>
      </c>
      <c r="L142" s="10">
        <f>'10-08'!$K142+('10-08'!$J142/90)</f>
        <v>46.111111111111114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 t="s">
        <v>1144</v>
      </c>
      <c r="J143" s="8"/>
      <c r="K143" s="9">
        <v>20</v>
      </c>
      <c r="L143" s="10">
        <f>'10-08'!$K143+('10-08'!$J143/90)</f>
        <v>20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40</v>
      </c>
      <c r="I144" s="2" t="s">
        <v>95</v>
      </c>
      <c r="J144" s="8"/>
      <c r="K144" s="9">
        <v>-1800</v>
      </c>
      <c r="L144" s="10">
        <f>'10-08'!$K144+('10-08'!$J144/90)</f>
        <v>-1800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970</v>
      </c>
      <c r="J145" s="8">
        <v>-90</v>
      </c>
      <c r="K145" s="9"/>
      <c r="L145" s="10">
        <f>'10-08'!$K145+('10-08'!$J145/90)</f>
        <v>-1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2" t="s">
        <v>849</v>
      </c>
      <c r="J146" s="8">
        <v>200</v>
      </c>
      <c r="K146" s="9"/>
      <c r="L146" s="10">
        <f>'10-08'!$K146+('10-08'!$J146/90)</f>
        <v>2.2222222222222223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>
        <v>350</v>
      </c>
      <c r="K147" s="9"/>
      <c r="L147" s="10">
        <f>'10-08'!$K147+('10-08'!$J147/90)</f>
        <v>3.8888888888888888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>
        <v>33</v>
      </c>
      <c r="L148" s="10">
        <f>'10-08'!$K148+('10-08'!$J148/90)</f>
        <v>33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30</v>
      </c>
      <c r="K149" s="9"/>
      <c r="L149" s="10">
        <f>'10-08'!$K149+('10-08'!$J149/90)</f>
        <v>0.33333333333333331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'10-08'!$K150+('10-08'!$J150/90)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'10-08'!$K151+('10-08'!$J151/90)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'10-08'!$K152+('10-08'!$J152/90)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2" xr:uid="{940A668E-BAC9-4C87-92B5-066BB6ADAA1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913E-0E7A-4E0C-868D-0BC98BD584BB}">
  <sheetPr codeName="Sheet115">
    <pageSetUpPr fitToPage="1"/>
  </sheetPr>
  <dimension ref="A1:Z120"/>
  <sheetViews>
    <sheetView rightToLeft="1" topLeftCell="A21" workbookViewId="0">
      <selection activeCell="I119" sqref="I11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-1170</v>
      </c>
      <c r="K1" s="3">
        <f t="shared" si="0"/>
        <v>117</v>
      </c>
      <c r="L1" s="3">
        <f t="shared" si="0"/>
        <v>104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8</v>
      </c>
      <c r="L3" s="10">
        <f t="shared" ref="L3:L18" si="1">K3+(J3/90)</f>
        <v>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-500</v>
      </c>
      <c r="K4" s="9">
        <v>9</v>
      </c>
      <c r="L4" s="10">
        <f t="shared" si="1"/>
        <v>3.4444444444444446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1695</v>
      </c>
      <c r="J5" s="8">
        <v>60</v>
      </c>
      <c r="K5" s="9"/>
      <c r="L5" s="10">
        <f t="shared" si="1"/>
        <v>0.66666666666666663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2473</v>
      </c>
      <c r="J6" s="8">
        <v>100</v>
      </c>
      <c r="K6" s="9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2474</v>
      </c>
      <c r="J7" s="8">
        <v>-720</v>
      </c>
      <c r="K7" s="9">
        <v>90</v>
      </c>
      <c r="L7" s="10">
        <f t="shared" si="1"/>
        <v>82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-110</v>
      </c>
      <c r="K8" s="9">
        <v>10</v>
      </c>
      <c r="L8" s="10">
        <f t="shared" si="1"/>
        <v>8.7777777777777786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2463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SUM('11-08'!$J$22:$J$120)</f>
        <v>320</v>
      </c>
      <c r="K20" s="3">
        <f>SUM('11-08'!$K$22:$K$120)</f>
        <v>26</v>
      </c>
      <c r="L20" s="3">
        <f>SUM('11-08'!$L$22:$L$120)</f>
        <v>29.555555555555202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21</v>
      </c>
      <c r="F22" s="16">
        <f t="shared" ref="F22:F26" si="3">D22*E22</f>
        <v>105</v>
      </c>
      <c r="G22" s="7"/>
      <c r="H22" s="7" t="s">
        <v>6</v>
      </c>
      <c r="I22" s="2"/>
      <c r="J22" s="8"/>
      <c r="K22" s="9">
        <v>80</v>
      </c>
      <c r="L22" s="10">
        <f>'11-08'!$K22+('11-08'!$J22/90)</f>
        <v>80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19</v>
      </c>
      <c r="S22" s="16">
        <f t="shared" ref="S22:S26" si="5">Q22*R22</f>
        <v>95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82</v>
      </c>
      <c r="F23" s="16">
        <f t="shared" si="3"/>
        <v>820</v>
      </c>
      <c r="G23" s="7"/>
      <c r="H23" s="7" t="s">
        <v>6</v>
      </c>
      <c r="I23" s="2"/>
      <c r="J23" s="8">
        <v>-270</v>
      </c>
      <c r="K23" s="9">
        <v>80</v>
      </c>
      <c r="L23" s="10">
        <f>'11-08'!$K23+('11-08'!$J23/90)</f>
        <v>77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50</v>
      </c>
      <c r="S23" s="16">
        <f t="shared" si="5"/>
        <v>500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45</v>
      </c>
      <c r="C24" s="14">
        <f t="shared" si="2"/>
        <v>450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/>
      <c r="J24" s="8">
        <v>120</v>
      </c>
      <c r="K24" s="9"/>
      <c r="L24" s="10">
        <f>'11-08'!$K24+('11-08'!$J24/90)</f>
        <v>1.3333333333333333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>
        <v>83</v>
      </c>
      <c r="S24" s="16">
        <f t="shared" si="5"/>
        <v>1660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16</v>
      </c>
      <c r="C25" s="14">
        <f t="shared" si="2"/>
        <v>320</v>
      </c>
      <c r="D25" s="15">
        <v>50</v>
      </c>
      <c r="E25" s="1">
        <v>2</v>
      </c>
      <c r="F25" s="16">
        <f t="shared" si="3"/>
        <v>100</v>
      </c>
      <c r="G25" s="7"/>
      <c r="H25" s="7" t="s">
        <v>6</v>
      </c>
      <c r="I25" s="2"/>
      <c r="J25" s="8">
        <v>-180</v>
      </c>
      <c r="K25" s="9">
        <v>10</v>
      </c>
      <c r="L25" s="10">
        <f>'11-08'!$K25+('11-08'!$J25/90)</f>
        <v>8</v>
      </c>
      <c r="M25" s="3"/>
      <c r="N25" s="13">
        <v>20</v>
      </c>
      <c r="O25" s="1">
        <v>22</v>
      </c>
      <c r="P25" s="14">
        <f t="shared" si="4"/>
        <v>440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25</v>
      </c>
      <c r="F26" s="16">
        <f t="shared" si="3"/>
        <v>2500</v>
      </c>
      <c r="G26" s="7"/>
      <c r="H26" s="7" t="s">
        <v>6</v>
      </c>
      <c r="I26" s="2"/>
      <c r="J26" s="8">
        <v>-200</v>
      </c>
      <c r="K26" s="9">
        <v>10</v>
      </c>
      <c r="L26" s="10">
        <f>'11-08'!$K26+('11-08'!$J26/90)</f>
        <v>7.7777777777777777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4</v>
      </c>
      <c r="S26" s="16">
        <f t="shared" si="5"/>
        <v>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3565</v>
      </c>
      <c r="G27" s="7"/>
      <c r="H27" s="7" t="s">
        <v>6</v>
      </c>
      <c r="I27" s="2"/>
      <c r="J27" s="8">
        <v>400</v>
      </c>
      <c r="K27" s="9"/>
      <c r="L27" s="10">
        <f>'11-08'!$K27+('11-08'!$J27/90)</f>
        <v>4.4444444444444446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2905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870</v>
      </c>
      <c r="D28" s="1"/>
      <c r="E28" s="1"/>
      <c r="F28" s="1"/>
      <c r="G28" s="1"/>
      <c r="H28" s="43" t="s">
        <v>1796</v>
      </c>
      <c r="I28" s="40" t="s">
        <v>64</v>
      </c>
      <c r="J28" s="8"/>
      <c r="K28" s="9">
        <v>250</v>
      </c>
      <c r="L28" s="10">
        <f>'11-08'!$K28+('11-08'!$J28/90)</f>
        <v>250</v>
      </c>
      <c r="M28" s="3"/>
      <c r="N28" s="12" t="s">
        <v>11</v>
      </c>
      <c r="O28" s="12"/>
      <c r="P28" s="6">
        <f>SUM(P22:P27)</f>
        <v>3250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80</v>
      </c>
      <c r="G29" s="1"/>
      <c r="H29" s="7" t="s">
        <v>6</v>
      </c>
      <c r="I29" s="2"/>
      <c r="J29" s="8">
        <v>150</v>
      </c>
      <c r="K29" s="9"/>
      <c r="L29" s="10">
        <f>'11-08'!$K29+('11-08'!$J29/90)</f>
        <v>1.6666666666666667</v>
      </c>
      <c r="M29" s="3"/>
      <c r="N29" s="1"/>
      <c r="O29" s="1"/>
      <c r="P29" s="18"/>
      <c r="Q29" s="237" t="s">
        <v>21</v>
      </c>
      <c r="R29" s="238"/>
      <c r="S29" s="17">
        <f>SUM('11-08'!$J$22:$J$120)</f>
        <v>320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-580</v>
      </c>
      <c r="D30" s="1"/>
      <c r="E30" s="1"/>
      <c r="F30" s="8"/>
      <c r="G30" s="1"/>
      <c r="H30" s="7" t="s">
        <v>40</v>
      </c>
      <c r="I30" s="40" t="s">
        <v>57</v>
      </c>
      <c r="J30" s="8">
        <v>100</v>
      </c>
      <c r="K30" s="9"/>
      <c r="L30" s="10">
        <f>'11-08'!$K30+('11-08'!$J30/90)</f>
        <v>1.1111111111111112</v>
      </c>
      <c r="M30" s="3"/>
      <c r="N30" s="237" t="s">
        <v>23</v>
      </c>
      <c r="O30" s="238"/>
      <c r="P30" s="6">
        <f>SUM('11-08'!$K$22:$K$120)</f>
        <v>26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64</v>
      </c>
      <c r="J31" s="8">
        <v>-300</v>
      </c>
      <c r="K31" s="9">
        <v>110</v>
      </c>
      <c r="L31" s="10">
        <f>'11-08'!$K31+('11-08'!$J31/90)</f>
        <v>106.66666666666667</v>
      </c>
      <c r="M31" s="3"/>
      <c r="N31" s="1"/>
      <c r="O31" s="1"/>
      <c r="P31" s="18"/>
      <c r="Q31" s="12" t="s">
        <v>25</v>
      </c>
      <c r="R31" s="12"/>
      <c r="S31" s="17">
        <f>S27-S29-F27</f>
        <v>-980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170</v>
      </c>
      <c r="K32" s="9"/>
      <c r="L32" s="10">
        <f>'11-08'!$K32+('11-08'!$J32/90)</f>
        <v>1.8888888888888888</v>
      </c>
      <c r="M32" s="3"/>
      <c r="N32" s="12" t="s">
        <v>25</v>
      </c>
      <c r="O32" s="12"/>
      <c r="P32" s="6">
        <f>P28-P30-C28</f>
        <v>2354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28</v>
      </c>
      <c r="I33" s="40" t="s">
        <v>437</v>
      </c>
      <c r="J33" s="8">
        <v>-300</v>
      </c>
      <c r="K33" s="9"/>
      <c r="L33" s="10">
        <f>'11-08'!$K33+('11-08'!$J33/90)</f>
        <v>-3.3333333333333335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60</v>
      </c>
      <c r="K34" s="9"/>
      <c r="L34" s="10">
        <f>'11-08'!$K34+('11-08'!$J34/90)</f>
        <v>0.66666666666666663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43" t="s">
        <v>40</v>
      </c>
      <c r="I35" s="40" t="s">
        <v>95</v>
      </c>
      <c r="J35" s="8"/>
      <c r="K35" s="9">
        <v>-10</v>
      </c>
      <c r="L35" s="10">
        <f>'11-08'!$K35+('11-08'!$J35/90)</f>
        <v>-10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-270</v>
      </c>
      <c r="K36" s="9">
        <v>65</v>
      </c>
      <c r="L36" s="10">
        <f>'11-08'!$K36+('11-08'!$J36/90)</f>
        <v>62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250</v>
      </c>
      <c r="K37" s="9"/>
      <c r="L37" s="10">
        <f>'11-08'!$K37+('11-08'!$J37/90)</f>
        <v>2.7777777777777777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700</v>
      </c>
      <c r="K38" s="9"/>
      <c r="L38" s="10">
        <f>'11-08'!$K38+('11-08'!$J38/90)</f>
        <v>7.7777777777777777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120</v>
      </c>
      <c r="L39" s="10">
        <f>'11-08'!$K39+('11-08'!$J39/90)</f>
        <v>120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250</v>
      </c>
      <c r="K40" s="9"/>
      <c r="L40" s="10">
        <f>'11-08'!$K40+('11-08'!$J40/90)</f>
        <v>2.7777777777777777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135</v>
      </c>
      <c r="K41" s="9"/>
      <c r="L41" s="10">
        <f>'11-08'!$K41+('11-08'!$J41/90)</f>
        <v>1.5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200</v>
      </c>
      <c r="K42" s="9"/>
      <c r="L42" s="10">
        <f>'11-08'!$K42+('11-08'!$J42/90)</f>
        <v>2.2222222222222223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-500</v>
      </c>
      <c r="K43" s="9">
        <v>10</v>
      </c>
      <c r="L43" s="10">
        <f>'11-08'!$K43+('11-08'!$J43/90)</f>
        <v>4.4444444444444446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-360</v>
      </c>
      <c r="K44" s="9">
        <v>20</v>
      </c>
      <c r="L44" s="10">
        <f>'11-08'!$K44+('11-08'!$J44/90)</f>
        <v>16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282</v>
      </c>
      <c r="J45" s="8"/>
      <c r="K45" s="9">
        <v>125</v>
      </c>
      <c r="L45" s="10">
        <f>'11-08'!$K45+('11-08'!$J45/90)</f>
        <v>125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160</v>
      </c>
      <c r="K46" s="9">
        <v>1</v>
      </c>
      <c r="L46" s="10">
        <f>'11-08'!$K46+('11-08'!$J46/90)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-2000</v>
      </c>
      <c r="K47" s="9"/>
      <c r="L47" s="10">
        <f>'11-08'!$K47+('11-08'!$J47/90)</f>
        <v>-22.222222222222221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-180</v>
      </c>
      <c r="K48" s="9">
        <v>10</v>
      </c>
      <c r="L48" s="10">
        <f>'11-08'!$K48+('11-08'!$J48/90)</f>
        <v>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-630</v>
      </c>
      <c r="K49" s="9">
        <v>20</v>
      </c>
      <c r="L49" s="10">
        <f>'11-08'!$K49+('11-08'!$J49/90)</f>
        <v>13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20</v>
      </c>
      <c r="K50" s="9">
        <v>5</v>
      </c>
      <c r="L50" s="10">
        <f>'11-08'!$K50+('11-08'!$J50/90)</f>
        <v>5.2222222222222223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-360</v>
      </c>
      <c r="K51" s="9">
        <v>10</v>
      </c>
      <c r="L51" s="10">
        <f>'11-08'!$K51+('11-08'!$J51/90)</f>
        <v>6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40" t="s">
        <v>2318</v>
      </c>
      <c r="J52" s="8"/>
      <c r="K52" s="9">
        <v>390</v>
      </c>
      <c r="L52" s="10">
        <f>'11-08'!$K52+('11-08'!$J52/90)</f>
        <v>390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540</v>
      </c>
      <c r="K53" s="9"/>
      <c r="L53" s="10">
        <f>'11-08'!$K53+('11-08'!$J53/90)</f>
        <v>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/>
      <c r="K54" s="9">
        <v>30</v>
      </c>
      <c r="L54" s="10">
        <f>'11-08'!$K54+('11-08'!$J54/90)</f>
        <v>30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-270</v>
      </c>
      <c r="K55" s="9">
        <v>10</v>
      </c>
      <c r="L55" s="10">
        <f>'11-08'!$K55+('11-08'!$J55/90)</f>
        <v>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139</v>
      </c>
      <c r="L56" s="10">
        <f>'11-08'!$K56+('11-08'!$J56/90)</f>
        <v>139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-300</v>
      </c>
      <c r="K57" s="9">
        <v>5</v>
      </c>
      <c r="L57" s="10">
        <f>'11-08'!$K57+('11-08'!$J57/90)</f>
        <v>1.6666666666666665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/>
      <c r="K58" s="9">
        <v>120</v>
      </c>
      <c r="L58" s="10">
        <f>'11-08'!$K58+('11-08'!$J58/90)</f>
        <v>120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56</v>
      </c>
      <c r="J59" s="8">
        <v>300</v>
      </c>
      <c r="K59" s="9">
        <v>25</v>
      </c>
      <c r="L59" s="10">
        <f>'11-08'!$K59+('11-08'!$J59/90)</f>
        <v>28.333333333333332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500</v>
      </c>
      <c r="K60" s="9"/>
      <c r="L60" s="10">
        <f>'11-08'!$K60+('11-08'!$J60/90)</f>
        <v>5.5555555555555554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-10</v>
      </c>
      <c r="K61" s="9">
        <v>75</v>
      </c>
      <c r="L61" s="10">
        <f>'11-08'!$K61+('11-08'!$J61/90)</f>
        <v>74.888888888888886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43" t="s">
        <v>1796</v>
      </c>
      <c r="I62" s="40" t="s">
        <v>713</v>
      </c>
      <c r="J62" s="8">
        <v>450</v>
      </c>
      <c r="K62" s="9">
        <v>530</v>
      </c>
      <c r="L62" s="10">
        <f>'11-08'!$K62+('11-08'!$J62/90)</f>
        <v>535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-50</v>
      </c>
      <c r="K63" s="9">
        <v>5</v>
      </c>
      <c r="L63" s="10">
        <f>'11-08'!$K63+('11-08'!$J63/90)</f>
        <v>4.4444444444444446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-130</v>
      </c>
      <c r="K64" s="9">
        <v>5</v>
      </c>
      <c r="L64" s="10">
        <f>'11-08'!$K64+('11-08'!$J64/90)</f>
        <v>3.5555555555555554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150</v>
      </c>
      <c r="K65" s="36"/>
      <c r="L65" s="37">
        <f>'11-08'!$K65+('11-08'!$J65/90)</f>
        <v>1.6666666666666667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5</v>
      </c>
      <c r="L66" s="37">
        <f>'11-08'!$K66+('11-08'!$J66/90)</f>
        <v>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-300</v>
      </c>
      <c r="K67" s="36">
        <v>10</v>
      </c>
      <c r="L67" s="37">
        <f>'11-08'!$K67+('11-08'!$J67/90)</f>
        <v>6.6666666666666661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-200</v>
      </c>
      <c r="K68" s="39">
        <v>75</v>
      </c>
      <c r="L68" s="37">
        <f>'11-08'!$K68+('11-08'!$J68/90)</f>
        <v>72.777777777777771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/>
      <c r="L69" s="37">
        <f>'11-08'!$K69+('11-08'!$J69/90)</f>
        <v>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-360</v>
      </c>
      <c r="K70" s="36">
        <v>30</v>
      </c>
      <c r="L70" s="37">
        <f>'11-08'!$K70+('11-08'!$J70/90)</f>
        <v>26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1</v>
      </c>
      <c r="L71" s="10">
        <f>'11-08'!$K71+('11-08'!$J71/90)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-270</v>
      </c>
      <c r="K72" s="9">
        <v>60</v>
      </c>
      <c r="L72" s="10">
        <f>'11-08'!$K72+('11-08'!$J72/90)</f>
        <v>57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2310</v>
      </c>
      <c r="J73" s="8"/>
      <c r="K73" s="9">
        <v>-300</v>
      </c>
      <c r="L73" s="10">
        <f>'11-08'!$K73+('11-08'!$J73/90)</f>
        <v>-300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50</v>
      </c>
      <c r="K74" s="9"/>
      <c r="L74" s="10">
        <f>'11-08'!$K74+('11-08'!$J74/90)</f>
        <v>0.55555555555555558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-100</v>
      </c>
      <c r="K75" s="9">
        <v>9</v>
      </c>
      <c r="L75" s="10">
        <f>'11-08'!$K75+('11-08'!$J75/90)</f>
        <v>7.8888888888888893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1780</v>
      </c>
      <c r="K76" s="9">
        <v>-20</v>
      </c>
      <c r="L76" s="10">
        <f>'11-08'!$K76+('11-08'!$J76/90)</f>
        <v>-0.22222222222222143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849</v>
      </c>
      <c r="J77" s="8">
        <v>1760</v>
      </c>
      <c r="K77" s="9"/>
      <c r="L77" s="10">
        <f>'11-08'!$K77+('11-08'!$J77/90)</f>
        <v>19.555555555555557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-135</v>
      </c>
      <c r="K78" s="9">
        <v>10</v>
      </c>
      <c r="L78" s="10">
        <f>'11-08'!$K78+('11-08'!$J78/90)</f>
        <v>8.5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103</v>
      </c>
      <c r="J79" s="8"/>
      <c r="K79" s="9">
        <v>60</v>
      </c>
      <c r="L79" s="10">
        <f>'11-08'!$K79+('11-08'!$J79/90)</f>
        <v>60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-50</v>
      </c>
      <c r="K80" s="9">
        <v>5</v>
      </c>
      <c r="L80" s="10">
        <f>'11-08'!$K80+('11-08'!$J80/90)</f>
        <v>4.4444444444444446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-300</v>
      </c>
      <c r="K81" s="9">
        <v>5</v>
      </c>
      <c r="L81" s="10">
        <f>'11-08'!$K81+('11-08'!$J81/90)</f>
        <v>1.6666666666666665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15</v>
      </c>
      <c r="L82" s="10">
        <f>'11-08'!$K82+('11-08'!$J82/90)</f>
        <v>15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25</v>
      </c>
      <c r="L83" s="10">
        <f>'11-08'!$K83+('11-08'!$J83/90)</f>
        <v>25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100</v>
      </c>
      <c r="K84" s="9"/>
      <c r="L84" s="10">
        <f>'11-08'!$K84+('11-08'!$J84/90)</f>
        <v>1.1111111111111112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1543</v>
      </c>
      <c r="J85" s="8">
        <v>-180</v>
      </c>
      <c r="K85" s="9">
        <v>35</v>
      </c>
      <c r="L85" s="10">
        <f>'11-08'!$K85+('11-08'!$J85/90)</f>
        <v>33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28</v>
      </c>
      <c r="I86" s="40" t="s">
        <v>335</v>
      </c>
      <c r="J86" s="8">
        <v>-50</v>
      </c>
      <c r="K86" s="9"/>
      <c r="L86" s="10">
        <f>'11-08'!$K86+('11-08'!$J86/90)</f>
        <v>-0.55555555555555558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7</v>
      </c>
      <c r="L87" s="10">
        <f>'11-08'!$K87+('11-08'!$J87/90)</f>
        <v>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-675</v>
      </c>
      <c r="K88" s="9">
        <v>10</v>
      </c>
      <c r="L88" s="10">
        <f>'11-08'!$K88+('11-08'!$J88/90)</f>
        <v>2.5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95</v>
      </c>
      <c r="J89" s="8"/>
      <c r="K89" s="9">
        <v>60</v>
      </c>
      <c r="L89" s="10">
        <f>'11-08'!$K89+('11-08'!$J89/90)</f>
        <v>60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43" t="s">
        <v>40</v>
      </c>
      <c r="I90" s="40" t="s">
        <v>95</v>
      </c>
      <c r="J90" s="8"/>
      <c r="K90" s="9">
        <v>-60</v>
      </c>
      <c r="L90" s="10">
        <f>'11-08'!$K90+('11-08'!$J90/90)</f>
        <v>-60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229</v>
      </c>
      <c r="J91" s="8">
        <v>-45</v>
      </c>
      <c r="K91" s="9">
        <v>-21</v>
      </c>
      <c r="L91" s="10">
        <f>'11-08'!$K91+('11-08'!$J91/90)</f>
        <v>-21.5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9</v>
      </c>
      <c r="L92" s="10">
        <f>'11-08'!$K92+('11-08'!$J92/90)</f>
        <v>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2475</v>
      </c>
      <c r="J93" s="8"/>
      <c r="K93" s="9">
        <v>20</v>
      </c>
      <c r="L93" s="10">
        <f>'11-08'!$K93+('11-08'!$J93/90)</f>
        <v>20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-270</v>
      </c>
      <c r="K94" s="9">
        <v>10</v>
      </c>
      <c r="L94" s="10">
        <f>'11-08'!$K94+('11-08'!$J94/90)</f>
        <v>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270</v>
      </c>
      <c r="K95" s="9"/>
      <c r="L95" s="10">
        <f>'11-08'!$K95+('11-08'!$J95/90)</f>
        <v>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10</v>
      </c>
      <c r="L96" s="10">
        <f>'11-08'!$K96+('11-08'!$J96/90)</f>
        <v>10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60</v>
      </c>
      <c r="K97" s="9"/>
      <c r="L97" s="10">
        <f>'11-08'!$K97+('11-08'!$J97/90)</f>
        <v>0.66666666666666663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250</v>
      </c>
      <c r="K98" s="9"/>
      <c r="L98" s="10">
        <f>'11-08'!$K98+('11-08'!$J98/90)</f>
        <v>2.7777777777777777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90</v>
      </c>
      <c r="K99" s="9">
        <v>55</v>
      </c>
      <c r="L99" s="10">
        <f>'11-08'!$K99+('11-08'!$J99/90)</f>
        <v>56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-720</v>
      </c>
      <c r="K100" s="9">
        <v>10</v>
      </c>
      <c r="L100" s="10">
        <f>'11-08'!$K100+('11-08'!$J100/90)</f>
        <v>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56</v>
      </c>
      <c r="J101" s="8">
        <v>290</v>
      </c>
      <c r="K101" s="9">
        <v>-5</v>
      </c>
      <c r="L101" s="10">
        <f>'11-08'!$K101+('11-08'!$J101/90)</f>
        <v>-1.7777777777777777</v>
      </c>
      <c r="M101" s="3"/>
      <c r="N101" s="45" t="s">
        <v>118</v>
      </c>
      <c r="O101" s="9"/>
      <c r="P101" s="84">
        <v>3250</v>
      </c>
      <c r="Q101" s="9"/>
      <c r="R101" s="9"/>
      <c r="S101" s="85">
        <v>2905</v>
      </c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2029</v>
      </c>
      <c r="J102" s="8"/>
      <c r="K102" s="9">
        <v>140</v>
      </c>
      <c r="L102" s="10">
        <f>'11-08'!$K102+('11-08'!$J102/90)</f>
        <v>140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60</v>
      </c>
      <c r="K103" s="9"/>
      <c r="L103" s="10">
        <f>'11-08'!$K103+('11-08'!$J103/90)</f>
        <v>0.66666666666666663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553</v>
      </c>
      <c r="J104" s="8"/>
      <c r="K104" s="9">
        <v>300</v>
      </c>
      <c r="L104" s="10">
        <f>'11-08'!$K104+('11-08'!$J104/90)</f>
        <v>300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-100</v>
      </c>
      <c r="K105" s="9">
        <v>30</v>
      </c>
      <c r="L105" s="10">
        <f>'11-08'!$K105+('11-08'!$J105/90)</f>
        <v>28.888888888888889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/>
      <c r="L106" s="10">
        <f>'11-08'!$K106+('11-08'!$J106/90)</f>
        <v>1.1111111111111112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-100</v>
      </c>
      <c r="K107" s="9"/>
      <c r="L107" s="10">
        <f>'11-08'!$K107+('11-08'!$J107/90)</f>
        <v>-1.1111111111111112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300</v>
      </c>
      <c r="K108" s="9"/>
      <c r="L108" s="10">
        <f>'11-08'!$K108+('11-08'!$J108/90)</f>
        <v>3.3333333333333335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100</v>
      </c>
      <c r="K109" s="9">
        <v>1</v>
      </c>
      <c r="L109" s="10">
        <f>'11-08'!$K109+('11-08'!$J109/90)</f>
        <v>2.1111111111111112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300</v>
      </c>
      <c r="K110" s="9"/>
      <c r="L110" s="10">
        <f>'11-08'!$K110+('11-08'!$J110/90)</f>
        <v>3.3333333333333335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450</v>
      </c>
      <c r="K111" s="9"/>
      <c r="L111" s="10">
        <f>'11-08'!$K111+('11-08'!$J111/90)</f>
        <v>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-180</v>
      </c>
      <c r="K112" s="9">
        <v>50</v>
      </c>
      <c r="L112" s="10">
        <f>'11-08'!$K112+('11-08'!$J112/90)</f>
        <v>48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50</v>
      </c>
      <c r="K113" s="9">
        <v>5</v>
      </c>
      <c r="L113" s="10">
        <f>'11-08'!$K113+('11-08'!$J113/90)</f>
        <v>5.5555555555555554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20</v>
      </c>
      <c r="L114" s="10">
        <f>'11-08'!$K114+('11-08'!$J114/90)</f>
        <v>20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43" t="s">
        <v>40</v>
      </c>
      <c r="I115" s="40" t="s">
        <v>2477</v>
      </c>
      <c r="J115" s="8"/>
      <c r="K115" s="9">
        <v>1000</v>
      </c>
      <c r="L115" s="10">
        <f>'11-08'!$K115+('11-08'!$J115/90)</f>
        <v>1000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28</v>
      </c>
      <c r="I116" s="40" t="s">
        <v>2476</v>
      </c>
      <c r="J116" s="8"/>
      <c r="K116" s="9">
        <v>-400</v>
      </c>
      <c r="L116" s="10">
        <f>'11-08'!$K116+('11-08'!$J116/90)</f>
        <v>-400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95</v>
      </c>
      <c r="J117" s="8"/>
      <c r="K117" s="9">
        <v>-3500</v>
      </c>
      <c r="L117" s="10">
        <f>'11-08'!$K117+('11-08'!$J117/90)</f>
        <v>-3500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40" t="s">
        <v>57</v>
      </c>
      <c r="J118" s="8">
        <v>2000</v>
      </c>
      <c r="K118" s="9"/>
      <c r="L118" s="10">
        <f>'11-08'!$K118+('11-08'!$J118/90)</f>
        <v>22.222222222222221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40" t="s">
        <v>43</v>
      </c>
      <c r="J119" s="8">
        <v>-2000</v>
      </c>
      <c r="K119" s="9"/>
      <c r="L119" s="10">
        <f>'11-08'!$K119+('11-08'!$J119/90)</f>
        <v>-22.222222222222221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/>
      <c r="L120" s="10">
        <f>'11-08'!$K120+('11-08'!$J120/90)</f>
        <v>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0" xr:uid="{C7501827-7D39-4BB4-8F29-1FF56EB2E57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EC8A-350F-4ECF-95E6-F63F9081DBC9}">
  <sheetPr codeName="Sheet116">
    <pageSetUpPr fitToPage="1"/>
  </sheetPr>
  <dimension ref="A1:Z124"/>
  <sheetViews>
    <sheetView rightToLeft="1" topLeftCell="A112" workbookViewId="0">
      <selection activeCell="I124" sqref="I12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-410</v>
      </c>
      <c r="K1" s="3">
        <f t="shared" si="0"/>
        <v>205</v>
      </c>
      <c r="L1" s="3">
        <f t="shared" si="0"/>
        <v>200.44444444444446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437</v>
      </c>
      <c r="J3" s="8">
        <v>-300</v>
      </c>
      <c r="K3" s="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553</v>
      </c>
      <c r="J4" s="8"/>
      <c r="K4" s="9">
        <v>100</v>
      </c>
      <c r="L4" s="10">
        <f t="shared" si="1"/>
        <v>100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100</v>
      </c>
      <c r="K5" s="9"/>
      <c r="L5" s="10">
        <f t="shared" si="1"/>
        <v>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300</v>
      </c>
      <c r="K6" s="9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-270</v>
      </c>
      <c r="K7" s="9">
        <v>40</v>
      </c>
      <c r="L7" s="10">
        <f t="shared" si="1"/>
        <v>37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-350</v>
      </c>
      <c r="K8" s="9">
        <v>5</v>
      </c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112</v>
      </c>
      <c r="J9" s="8">
        <v>110</v>
      </c>
      <c r="K9" s="9"/>
      <c r="L9" s="10">
        <f t="shared" si="1"/>
        <v>1.2222222222222223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1796</v>
      </c>
      <c r="I10" s="2" t="s">
        <v>75</v>
      </c>
      <c r="J10" s="8"/>
      <c r="K10" s="9">
        <v>60</v>
      </c>
      <c r="L10" s="10">
        <f t="shared" si="1"/>
        <v>60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2472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SUM('12-08'!$J$22:$J$124)</f>
        <v>2035</v>
      </c>
      <c r="K20" s="3">
        <f>SUM('12-08'!$K$22:$K$124)</f>
        <v>3985</v>
      </c>
      <c r="L20" s="3">
        <f>SUM('12-08'!$L$22:$L$124)</f>
        <v>4007.6111111111113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19</v>
      </c>
      <c r="F22" s="16">
        <f t="shared" ref="F22:F26" si="3">D22*E22</f>
        <v>95</v>
      </c>
      <c r="G22" s="7"/>
      <c r="H22" s="7" t="s">
        <v>6</v>
      </c>
      <c r="I22" s="2"/>
      <c r="J22" s="8">
        <v>-360</v>
      </c>
      <c r="K22" s="9">
        <v>10</v>
      </c>
      <c r="L22" s="10">
        <f>'12-08'!$K22+('12-08'!$J22/90)</f>
        <v>6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48</v>
      </c>
      <c r="F23" s="16">
        <f t="shared" si="3"/>
        <v>480</v>
      </c>
      <c r="G23" s="7"/>
      <c r="H23" s="7" t="s">
        <v>40</v>
      </c>
      <c r="I23" s="2" t="s">
        <v>57</v>
      </c>
      <c r="J23" s="8">
        <v>2500</v>
      </c>
      <c r="K23" s="9"/>
      <c r="L23" s="10">
        <f>'12-08'!$K23+('12-08'!$J23/90)</f>
        <v>27.777777777777779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37</v>
      </c>
      <c r="S23" s="16">
        <f t="shared" si="5"/>
        <v>370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49</v>
      </c>
      <c r="C24" s="14">
        <f t="shared" si="2"/>
        <v>490</v>
      </c>
      <c r="D24" s="15">
        <v>20</v>
      </c>
      <c r="E24" s="1">
        <v>78</v>
      </c>
      <c r="F24" s="16">
        <f t="shared" si="3"/>
        <v>1560</v>
      </c>
      <c r="G24" s="7"/>
      <c r="H24" s="7" t="s">
        <v>28</v>
      </c>
      <c r="I24" s="2" t="s">
        <v>648</v>
      </c>
      <c r="J24" s="8">
        <v>-2500</v>
      </c>
      <c r="K24" s="9"/>
      <c r="L24" s="10">
        <f>'12-08'!$K24+('12-08'!$J24/90)</f>
        <v>-27.777777777777779</v>
      </c>
      <c r="M24" s="3"/>
      <c r="N24" s="13">
        <v>10</v>
      </c>
      <c r="O24" s="1">
        <v>56</v>
      </c>
      <c r="P24" s="14">
        <f t="shared" si="4"/>
        <v>560</v>
      </c>
      <c r="Q24" s="15">
        <v>20</v>
      </c>
      <c r="R24" s="1">
        <v>76</v>
      </c>
      <c r="S24" s="16">
        <f t="shared" si="5"/>
        <v>1520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>
        <v>4</v>
      </c>
      <c r="F25" s="16">
        <f t="shared" si="3"/>
        <v>200</v>
      </c>
      <c r="G25" s="7"/>
      <c r="H25" s="7" t="s">
        <v>6</v>
      </c>
      <c r="I25" s="2"/>
      <c r="J25" s="8">
        <v>325</v>
      </c>
      <c r="K25" s="9">
        <v>5</v>
      </c>
      <c r="L25" s="10">
        <f>'12-08'!$K25+('12-08'!$J25/90)</f>
        <v>8.6111111111111107</v>
      </c>
      <c r="M25" s="3"/>
      <c r="N25" s="13">
        <v>20</v>
      </c>
      <c r="O25" s="1">
        <v>23</v>
      </c>
      <c r="P25" s="14">
        <f t="shared" si="4"/>
        <v>460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7</v>
      </c>
      <c r="F26" s="16">
        <f t="shared" si="3"/>
        <v>700</v>
      </c>
      <c r="G26" s="7"/>
      <c r="H26" s="7" t="s">
        <v>1796</v>
      </c>
      <c r="I26" s="40" t="s">
        <v>75</v>
      </c>
      <c r="J26" s="71"/>
      <c r="K26" s="9">
        <v>110</v>
      </c>
      <c r="L26" s="10">
        <f>'12-08'!$K26+('12-08'!$J26/90)</f>
        <v>110</v>
      </c>
      <c r="M26" s="3"/>
      <c r="N26" s="13">
        <v>50</v>
      </c>
      <c r="O26" s="1">
        <v>13</v>
      </c>
      <c r="P26" s="14">
        <f t="shared" si="4"/>
        <v>650</v>
      </c>
      <c r="Q26" s="15">
        <v>100</v>
      </c>
      <c r="R26" s="1">
        <v>31</v>
      </c>
      <c r="S26" s="16">
        <f t="shared" si="5"/>
        <v>3100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3035</v>
      </c>
      <c r="G27" s="7"/>
      <c r="H27" s="7" t="s">
        <v>6</v>
      </c>
      <c r="I27" s="2"/>
      <c r="J27" s="8"/>
      <c r="K27" s="9">
        <v>2</v>
      </c>
      <c r="L27" s="10">
        <f>'12-08'!$K27+('12-08'!$J27/90)</f>
        <v>2</v>
      </c>
      <c r="M27" s="3"/>
      <c r="N27" s="13">
        <v>100</v>
      </c>
      <c r="O27" s="1">
        <v>34</v>
      </c>
      <c r="P27" s="14">
        <f t="shared" si="4"/>
        <v>3400</v>
      </c>
      <c r="Q27" s="12" t="s">
        <v>11</v>
      </c>
      <c r="R27" s="12"/>
      <c r="S27" s="17">
        <f>SUM(S22:S26)</f>
        <v>5070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1106</v>
      </c>
      <c r="D28" s="1"/>
      <c r="E28" s="1"/>
      <c r="F28" s="1"/>
      <c r="G28" s="1"/>
      <c r="H28" s="7" t="s">
        <v>6</v>
      </c>
      <c r="I28" s="40" t="s">
        <v>2479</v>
      </c>
      <c r="J28" s="8"/>
      <c r="K28" s="9">
        <v>178</v>
      </c>
      <c r="L28" s="10">
        <f>'12-08'!$K28+('12-08'!$J28/90)</f>
        <v>178</v>
      </c>
      <c r="M28" s="3"/>
      <c r="N28" s="12" t="s">
        <v>11</v>
      </c>
      <c r="O28" s="12"/>
      <c r="P28" s="6">
        <f>SUM(P22:P27)</f>
        <v>5091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-90</v>
      </c>
      <c r="G29" s="1"/>
      <c r="H29" s="7" t="s">
        <v>6</v>
      </c>
      <c r="I29" s="2"/>
      <c r="J29" s="8"/>
      <c r="K29" s="9">
        <v>2</v>
      </c>
      <c r="L29" s="10">
        <f>'12-08'!$K29+('12-08'!$J29/90)</f>
        <v>2</v>
      </c>
      <c r="M29" s="3"/>
      <c r="N29" s="1"/>
      <c r="O29" s="1"/>
      <c r="P29" s="18"/>
      <c r="Q29" s="237" t="s">
        <v>21</v>
      </c>
      <c r="R29" s="238"/>
      <c r="S29" s="17">
        <f>SUM('12-08'!$J$22:$J$124)</f>
        <v>2035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231</v>
      </c>
      <c r="D30" s="1"/>
      <c r="E30" s="1"/>
      <c r="F30" s="8"/>
      <c r="G30" s="1"/>
      <c r="H30" s="7" t="s">
        <v>6</v>
      </c>
      <c r="I30" s="2"/>
      <c r="J30" s="8">
        <v>250</v>
      </c>
      <c r="K30" s="9"/>
      <c r="L30" s="10">
        <f>'12-08'!$K30+('12-08'!$J30/90)</f>
        <v>2.7777777777777777</v>
      </c>
      <c r="M30" s="3"/>
      <c r="N30" s="237" t="s">
        <v>23</v>
      </c>
      <c r="O30" s="238"/>
      <c r="P30" s="6">
        <f>SUM('12-08'!$K$22:$K$124)</f>
        <v>3985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-440</v>
      </c>
      <c r="G31" s="1"/>
      <c r="H31" s="7" t="s">
        <v>1796</v>
      </c>
      <c r="I31" s="40" t="s">
        <v>64</v>
      </c>
      <c r="J31" s="8"/>
      <c r="K31" s="9">
        <v>150</v>
      </c>
      <c r="L31" s="10">
        <f>'12-08'!$K31+('12-08'!$J31/90)</f>
        <v>150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5</v>
      </c>
      <c r="D32" s="1"/>
      <c r="E32" s="1"/>
      <c r="F32" s="1"/>
      <c r="G32" s="1"/>
      <c r="H32" s="7" t="s">
        <v>6</v>
      </c>
      <c r="I32" s="2"/>
      <c r="J32" s="8"/>
      <c r="K32" s="9">
        <v>100</v>
      </c>
      <c r="L32" s="10">
        <f>'12-08'!$K32+('12-08'!$J32/90)</f>
        <v>100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100</v>
      </c>
      <c r="K33" s="9"/>
      <c r="L33" s="10">
        <f>'12-08'!$K33+('12-08'!$J33/90)</f>
        <v>1.1111111111111112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2401</v>
      </c>
      <c r="J34" s="8">
        <v>300</v>
      </c>
      <c r="K34" s="9">
        <v>110</v>
      </c>
      <c r="L34" s="10">
        <f>'12-08'!$K34+('12-08'!$J34/90)</f>
        <v>113.33333333333333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-50</v>
      </c>
      <c r="K35" s="9">
        <v>5</v>
      </c>
      <c r="L35" s="10">
        <f>'12-08'!$K35+('12-08'!$J35/90)</f>
        <v>4.4444444444444446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-50</v>
      </c>
      <c r="K36" s="9">
        <v>4</v>
      </c>
      <c r="L36" s="10">
        <f>'12-08'!$K36+('12-08'!$J36/90)</f>
        <v>3.4444444444444446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-270</v>
      </c>
      <c r="K37" s="9">
        <v>10</v>
      </c>
      <c r="L37" s="10">
        <f>'12-08'!$K37+('12-08'!$J37/90)</f>
        <v>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100</v>
      </c>
      <c r="K38" s="9"/>
      <c r="L38" s="10">
        <f>'12-08'!$K38+('12-08'!$J38/90)</f>
        <v>1.1111111111111112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40" t="s">
        <v>43</v>
      </c>
      <c r="J39" s="8"/>
      <c r="K39" s="9">
        <v>-20</v>
      </c>
      <c r="L39" s="10">
        <f>'12-08'!$K39+('12-08'!$J39/90)</f>
        <v>-20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-700</v>
      </c>
      <c r="K40" s="9">
        <v>10</v>
      </c>
      <c r="L40" s="10">
        <f>'12-08'!$K40+('12-08'!$J40/90)</f>
        <v>2.2222222222222223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300</v>
      </c>
      <c r="K41" s="9"/>
      <c r="L41" s="10">
        <f>'12-08'!$K41+('12-08'!$J41/90)</f>
        <v>3.3333333333333335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180</v>
      </c>
      <c r="K42" s="9">
        <v>30</v>
      </c>
      <c r="L42" s="10">
        <f>'12-08'!$K42+('12-08'!$J42/90)</f>
        <v>32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-450</v>
      </c>
      <c r="K43" s="9">
        <v>40</v>
      </c>
      <c r="L43" s="10">
        <f>'12-08'!$K43+('12-08'!$J43/90)</f>
        <v>35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599</v>
      </c>
      <c r="J44" s="8">
        <v>-360</v>
      </c>
      <c r="K44" s="9">
        <v>20</v>
      </c>
      <c r="L44" s="10">
        <f>'12-08'!$K44+('12-08'!$J44/90)</f>
        <v>16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100</v>
      </c>
      <c r="K45" s="9"/>
      <c r="L45" s="10">
        <f>'12-08'!$K45+('12-08'!$J45/90)</f>
        <v>1.1111111111111112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28</v>
      </c>
      <c r="I46" s="40" t="s">
        <v>2480</v>
      </c>
      <c r="J46" s="8">
        <v>-100</v>
      </c>
      <c r="K46" s="9"/>
      <c r="L46" s="10">
        <f>'12-08'!$K46+('12-08'!$J46/90)</f>
        <v>-1.1111111111111112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-450</v>
      </c>
      <c r="K47" s="9">
        <v>10</v>
      </c>
      <c r="L47" s="10">
        <f>'12-08'!$K47+('12-08'!$J47/90)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/>
      <c r="K48" s="9">
        <v>45</v>
      </c>
      <c r="L48" s="10">
        <f>'12-08'!$K48+('12-08'!$J48/90)</f>
        <v>45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95</v>
      </c>
      <c r="J49" s="8"/>
      <c r="K49" s="9">
        <v>-10</v>
      </c>
      <c r="L49" s="10">
        <f>'12-08'!$K49+('12-08'!$J49/90)</f>
        <v>-10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150</v>
      </c>
      <c r="K50" s="9"/>
      <c r="L50" s="10">
        <f>'12-08'!$K50+('12-08'!$J50/90)</f>
        <v>1.6666666666666667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/>
      <c r="K51" s="9">
        <v>5</v>
      </c>
      <c r="L51" s="10">
        <f>'12-08'!$K51+('12-08'!$J51/90)</f>
        <v>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-220</v>
      </c>
      <c r="K52" s="9">
        <v>40</v>
      </c>
      <c r="L52" s="10">
        <f>'12-08'!$K52+('12-08'!$J52/90)</f>
        <v>37.555555555555557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16</v>
      </c>
      <c r="J53" s="8"/>
      <c r="K53" s="9">
        <v>10</v>
      </c>
      <c r="L53" s="10">
        <f>'12-08'!$K53+('12-08'!$J53/90)</f>
        <v>10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95</v>
      </c>
      <c r="J54" s="8"/>
      <c r="K54" s="9">
        <v>-20</v>
      </c>
      <c r="L54" s="10">
        <f>'12-08'!$K54+('12-08'!$J54/90)</f>
        <v>-20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1552</v>
      </c>
      <c r="J55" s="8">
        <v>300</v>
      </c>
      <c r="K55" s="9"/>
      <c r="L55" s="10">
        <f>'12-08'!$K55+('12-08'!$J55/90)</f>
        <v>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172</v>
      </c>
      <c r="J56" s="8"/>
      <c r="K56" s="9">
        <v>5</v>
      </c>
      <c r="L56" s="10">
        <f>'12-08'!$K56+('12-08'!$J56/90)</f>
        <v>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150</v>
      </c>
      <c r="K57" s="9"/>
      <c r="L57" s="10">
        <f>'12-08'!$K57+('12-08'!$J57/90)</f>
        <v>1.6666666666666667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600</v>
      </c>
      <c r="K58" s="9"/>
      <c r="L58" s="10">
        <f>'12-08'!$K58+('12-08'!$J58/90)</f>
        <v>6.666666666666667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40" t="s">
        <v>35</v>
      </c>
      <c r="J59" s="8">
        <v>-300</v>
      </c>
      <c r="K59" s="9"/>
      <c r="L59" s="10">
        <f>'12-08'!$K59+('12-08'!$J59/90)</f>
        <v>-3.3333333333333335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56</v>
      </c>
      <c r="J60" s="8">
        <v>330</v>
      </c>
      <c r="K60" s="9"/>
      <c r="L60" s="10">
        <f>'12-08'!$K60+('12-08'!$J60/90)</f>
        <v>3.6666666666666665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2033</v>
      </c>
      <c r="J61" s="8"/>
      <c r="K61" s="9">
        <v>200</v>
      </c>
      <c r="L61" s="10">
        <f>'12-08'!$K61+('12-08'!$J61/90)</f>
        <v>200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450</v>
      </c>
      <c r="K62" s="9"/>
      <c r="L62" s="10">
        <f>'12-08'!$K62+('12-08'!$J62/90)</f>
        <v>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150</v>
      </c>
      <c r="K63" s="9"/>
      <c r="L63" s="10">
        <f>'12-08'!$K63+('12-08'!$J63/90)</f>
        <v>1.6666666666666667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1226</v>
      </c>
      <c r="J64" s="8">
        <v>-100</v>
      </c>
      <c r="K64" s="9">
        <v>398</v>
      </c>
      <c r="L64" s="10">
        <f>'12-08'!$K64+('12-08'!$J64/90)</f>
        <v>396.88888888888891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180</v>
      </c>
      <c r="K65" s="36"/>
      <c r="L65" s="37">
        <f>'12-08'!$K65+('12-08'!$J65/90)</f>
        <v>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450</v>
      </c>
      <c r="K66" s="39"/>
      <c r="L66" s="37">
        <f>'12-08'!$K66+('12-08'!$J66/90)</f>
        <v>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2418</v>
      </c>
      <c r="J67" s="35">
        <v>-225</v>
      </c>
      <c r="K67" s="36">
        <v>40</v>
      </c>
      <c r="L67" s="37">
        <f>'12-08'!$K67+('12-08'!$J67/90)</f>
        <v>37.5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-135</v>
      </c>
      <c r="K68" s="39">
        <v>5</v>
      </c>
      <c r="L68" s="37">
        <f>'12-08'!$K68+('12-08'!$J68/90)</f>
        <v>3.5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10</v>
      </c>
      <c r="L69" s="37">
        <f>'12-08'!$K69+('12-08'!$J69/90)</f>
        <v>10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2481</v>
      </c>
      <c r="J70" s="35"/>
      <c r="K70" s="36">
        <v>500</v>
      </c>
      <c r="L70" s="37">
        <f>'12-08'!$K70+('12-08'!$J70/90)</f>
        <v>500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4" t="s">
        <v>56</v>
      </c>
      <c r="J71" s="8">
        <v>-155</v>
      </c>
      <c r="K71" s="9">
        <v>10</v>
      </c>
      <c r="L71" s="10">
        <f>'12-08'!$K71+('12-08'!$J71/90)</f>
        <v>8.2777777777777786</v>
      </c>
      <c r="M71" s="3"/>
      <c r="N71" s="45" t="s">
        <v>118</v>
      </c>
      <c r="O71" s="9"/>
      <c r="P71" s="84">
        <v>3120</v>
      </c>
      <c r="Q71" s="9"/>
      <c r="R71" s="9"/>
      <c r="S71" s="85">
        <v>3525</v>
      </c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4" t="s">
        <v>1543</v>
      </c>
      <c r="J72" s="8">
        <v>-360</v>
      </c>
      <c r="K72" s="9">
        <v>90</v>
      </c>
      <c r="L72" s="10">
        <f>'12-08'!$K72+('12-08'!$J72/90)</f>
        <v>86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-200</v>
      </c>
      <c r="K73" s="9">
        <v>10</v>
      </c>
      <c r="L73" s="10">
        <f>'12-08'!$K73+('12-08'!$J73/90)</f>
        <v>7.7777777777777777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-360</v>
      </c>
      <c r="K74" s="9">
        <v>10</v>
      </c>
      <c r="L74" s="10">
        <f>'12-08'!$K74+('12-08'!$J74/90)</f>
        <v>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-200</v>
      </c>
      <c r="K75" s="9">
        <v>20</v>
      </c>
      <c r="L75" s="10">
        <f>'12-08'!$K75+('12-08'!$J75/90)</f>
        <v>17.777777777777779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20</v>
      </c>
      <c r="K76" s="9"/>
      <c r="L76" s="10">
        <f>'12-08'!$K76+('12-08'!$J76/90)</f>
        <v>0.22222222222222221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-225</v>
      </c>
      <c r="K77" s="9">
        <v>10</v>
      </c>
      <c r="L77" s="10">
        <f>'12-08'!$K77+('12-08'!$J77/90)</f>
        <v>7.5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-360</v>
      </c>
      <c r="K78" s="9">
        <v>10</v>
      </c>
      <c r="L78" s="10">
        <f>'12-08'!$K78+('12-08'!$J78/90)</f>
        <v>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400</v>
      </c>
      <c r="K79" s="9"/>
      <c r="L79" s="10">
        <f>'12-08'!$K79+('12-08'!$J79/90)</f>
        <v>4.4444444444444446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250</v>
      </c>
      <c r="K80" s="9"/>
      <c r="L80" s="10">
        <f>'12-08'!$K80+('12-08'!$J80/90)</f>
        <v>2.7777777777777777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40" t="s">
        <v>95</v>
      </c>
      <c r="J81" s="8"/>
      <c r="K81" s="9">
        <v>-40</v>
      </c>
      <c r="L81" s="10">
        <f>'12-08'!$K81+('12-08'!$J81/90)</f>
        <v>-40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400</v>
      </c>
      <c r="K82" s="9"/>
      <c r="L82" s="10">
        <f>'12-08'!$K82+('12-08'!$J82/90)</f>
        <v>4.4444444444444446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2482</v>
      </c>
      <c r="J83" s="8">
        <v>-500</v>
      </c>
      <c r="K83" s="9">
        <v>160</v>
      </c>
      <c r="L83" s="10">
        <f>'12-08'!$K83+('12-08'!$J83/90)</f>
        <v>154.44444444444446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/>
      <c r="L84" s="10">
        <f>'12-08'!$K84+('12-08'!$J84/90)</f>
        <v>0.55555555555555558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1796</v>
      </c>
      <c r="I85" s="40" t="s">
        <v>292</v>
      </c>
      <c r="J85" s="8"/>
      <c r="K85" s="9">
        <v>300</v>
      </c>
      <c r="L85" s="10">
        <f>'12-08'!$K85+('12-08'!$J85/90)</f>
        <v>300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40" t="s">
        <v>95</v>
      </c>
      <c r="J86" s="8"/>
      <c r="K86" s="9">
        <v>-300</v>
      </c>
      <c r="L86" s="10">
        <f>'12-08'!$K86+('12-08'!$J86/90)</f>
        <v>-300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180</v>
      </c>
      <c r="K87" s="9"/>
      <c r="L87" s="10">
        <f>'12-08'!$K87+('12-08'!$J87/90)</f>
        <v>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500</v>
      </c>
      <c r="K88" s="9"/>
      <c r="L88" s="10">
        <f>'12-08'!$K88+('12-08'!$J88/90)</f>
        <v>5.5555555555555554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2483</v>
      </c>
      <c r="J89" s="8"/>
      <c r="K89" s="9">
        <v>1320</v>
      </c>
      <c r="L89" s="10">
        <f>'12-08'!$K89+('12-08'!$J89/90)</f>
        <v>1320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-50</v>
      </c>
      <c r="K90" s="9">
        <v>150</v>
      </c>
      <c r="L90" s="10">
        <f>'12-08'!$K90+('12-08'!$J90/90)</f>
        <v>149.44444444444446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90</v>
      </c>
      <c r="K91" s="9">
        <v>20</v>
      </c>
      <c r="L91" s="10">
        <f>'12-08'!$K91+('12-08'!$J91/90)</f>
        <v>21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16</v>
      </c>
      <c r="L92" s="10">
        <f>'12-08'!$K92+('12-08'!$J92/90)</f>
        <v>16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-310</v>
      </c>
      <c r="K93" s="9">
        <v>10</v>
      </c>
      <c r="L93" s="10">
        <f>'12-08'!$K93+('12-08'!$J93/90)</f>
        <v>6.5555555555555554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140</v>
      </c>
      <c r="K94" s="9"/>
      <c r="L94" s="10">
        <f>'12-08'!$K94+('12-08'!$J94/90)</f>
        <v>1.5555555555555556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25</v>
      </c>
      <c r="L95" s="10">
        <f>'12-08'!$K95+('12-08'!$J95/90)</f>
        <v>25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43" t="s">
        <v>28</v>
      </c>
      <c r="I96" s="40" t="s">
        <v>437</v>
      </c>
      <c r="J96" s="8">
        <v>-300</v>
      </c>
      <c r="K96" s="9"/>
      <c r="L96" s="10">
        <f>'12-08'!$K96+('12-08'!$J96/90)</f>
        <v>-3.3333333333333335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69</v>
      </c>
      <c r="L97" s="10">
        <f>'12-08'!$K97+('12-08'!$J97/90)</f>
        <v>69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-90</v>
      </c>
      <c r="K98" s="9">
        <v>5</v>
      </c>
      <c r="L98" s="10">
        <f>'12-08'!$K98+('12-08'!$J98/90)</f>
        <v>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229</v>
      </c>
      <c r="J99" s="8">
        <v>-400</v>
      </c>
      <c r="K99" s="9"/>
      <c r="L99" s="10">
        <f>'12-08'!$K99+('12-08'!$J99/90)</f>
        <v>-4.4444444444444446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135</v>
      </c>
      <c r="K100" s="9"/>
      <c r="L100" s="10">
        <f>'12-08'!$K100+('12-08'!$J100/90)</f>
        <v>1.5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350</v>
      </c>
      <c r="K101" s="9"/>
      <c r="L101" s="10">
        <f>'12-08'!$K101+('12-08'!$J101/90)</f>
        <v>3.8888888888888888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300</v>
      </c>
      <c r="K102" s="9">
        <v>1</v>
      </c>
      <c r="L102" s="10">
        <f>'12-08'!$K102+('12-08'!$J102/90)</f>
        <v>4.3333333333333339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-270</v>
      </c>
      <c r="K103" s="9">
        <v>10</v>
      </c>
      <c r="L103" s="10">
        <f>'12-08'!$K103+('12-08'!$J103/90)</f>
        <v>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3</v>
      </c>
      <c r="L104" s="10">
        <f>'12-08'!$K104+('12-08'!$J104/90)</f>
        <v>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270</v>
      </c>
      <c r="K105" s="9"/>
      <c r="L105" s="10">
        <f>'12-08'!$K105+('12-08'!$J105/90)</f>
        <v>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70</v>
      </c>
      <c r="K106" s="9"/>
      <c r="L106" s="10">
        <f>'12-08'!$K106+('12-08'!$J106/90)</f>
        <v>0.77777777777777779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350</v>
      </c>
      <c r="K107" s="9"/>
      <c r="L107" s="10">
        <f>'12-08'!$K107+('12-08'!$J107/90)</f>
        <v>3.8888888888888888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560</v>
      </c>
      <c r="K108" s="9">
        <v>10</v>
      </c>
      <c r="L108" s="10">
        <f>'12-08'!$K108+('12-08'!$J108/90)</f>
        <v>16.222222222222221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-250</v>
      </c>
      <c r="K109" s="9">
        <v>20</v>
      </c>
      <c r="L109" s="10">
        <f>'12-08'!$K109+('12-08'!$J109/90)</f>
        <v>17.222222222222221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270</v>
      </c>
      <c r="K110" s="9"/>
      <c r="L110" s="10">
        <f>'12-08'!$K110+('12-08'!$J110/90)</f>
        <v>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20</v>
      </c>
      <c r="K111" s="9"/>
      <c r="L111" s="10">
        <f>'12-08'!$K111+('12-08'!$J111/90)</f>
        <v>0.22222222222222221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360</v>
      </c>
      <c r="K112" s="9"/>
      <c r="L112" s="10">
        <f>'12-08'!$K112+('12-08'!$J112/90)</f>
        <v>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-580</v>
      </c>
      <c r="K113" s="9">
        <v>20</v>
      </c>
      <c r="L113" s="10">
        <f>'12-08'!$K113+('12-08'!$J113/90)</f>
        <v>13.555555555555555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140</v>
      </c>
      <c r="K114" s="9"/>
      <c r="L114" s="10">
        <f>'12-08'!$K114+('12-08'!$J114/90)</f>
        <v>1.5555555555555556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8</v>
      </c>
      <c r="L115" s="10">
        <f>'12-08'!$K115+('12-08'!$J115/90)</f>
        <v>8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75</v>
      </c>
      <c r="K116" s="9"/>
      <c r="L116" s="10">
        <f>'12-08'!$K116+('12-08'!$J116/90)</f>
        <v>0.83333333333333337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24</v>
      </c>
      <c r="L117" s="10">
        <f>'12-08'!$K117+('12-08'!$J117/90)</f>
        <v>24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43" t="s">
        <v>28</v>
      </c>
      <c r="I118" s="40" t="s">
        <v>2484</v>
      </c>
      <c r="J118" s="8"/>
      <c r="K118" s="9">
        <v>-15</v>
      </c>
      <c r="L118" s="10">
        <f>'12-08'!$K118+('12-08'!$J118/90)</f>
        <v>-15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300</v>
      </c>
      <c r="K119" s="9"/>
      <c r="L119" s="10">
        <f>'12-08'!$K119+('12-08'!$J119/90)</f>
        <v>3.3333333333333335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250</v>
      </c>
      <c r="K120" s="9"/>
      <c r="L120" s="10">
        <f>'12-08'!$K120+('12-08'!$J120/90)</f>
        <v>2.7777777777777777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56</v>
      </c>
      <c r="J121" s="8">
        <v>520</v>
      </c>
      <c r="K121" s="9">
        <v>5</v>
      </c>
      <c r="L121" s="10">
        <f>'12-08'!$K121+('12-08'!$J121/90)</f>
        <v>10.777777777777779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'12-08'!$K122+('12-08'!$J122/90)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'12-08'!$K123+('12-08'!$J123/90)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'12-08'!$K124+('12-08'!$J124/90)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4" xr:uid="{36E0A339-66D8-4EC0-A512-BE4E2715B14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6276-0585-44B9-8367-E196E44E34DD}">
  <sheetPr codeName="Sheet117">
    <pageSetUpPr fitToPage="1"/>
  </sheetPr>
  <dimension ref="A1:Z113"/>
  <sheetViews>
    <sheetView rightToLeft="1" topLeftCell="A17" workbookViewId="0">
      <selection activeCell="J111" sqref="J11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-1330</v>
      </c>
      <c r="K1" s="3">
        <f t="shared" si="0"/>
        <v>254</v>
      </c>
      <c r="L1" s="3">
        <f t="shared" si="0"/>
        <v>239.2222222222222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95</v>
      </c>
      <c r="J3" s="8"/>
      <c r="K3" s="9">
        <v>-5</v>
      </c>
      <c r="L3" s="10">
        <f t="shared" ref="L3:L18" si="1">K3+(J3/90)</f>
        <v>-5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229</v>
      </c>
      <c r="J4" s="8">
        <v>-270</v>
      </c>
      <c r="K4" s="9">
        <v>-5</v>
      </c>
      <c r="L4" s="10">
        <f t="shared" si="1"/>
        <v>-8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-200</v>
      </c>
      <c r="K5" s="9">
        <v>35</v>
      </c>
      <c r="L5" s="10">
        <f t="shared" si="1"/>
        <v>32.777777777777779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5</v>
      </c>
      <c r="L6" s="10">
        <f t="shared" si="1"/>
        <v>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>
        <v>104</v>
      </c>
      <c r="L7" s="10">
        <f t="shared" si="1"/>
        <v>104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120</v>
      </c>
      <c r="L8" s="10">
        <f t="shared" si="1"/>
        <v>120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335</v>
      </c>
      <c r="J9" s="8">
        <v>-50</v>
      </c>
      <c r="K9" s="9"/>
      <c r="L9" s="10">
        <f t="shared" si="1"/>
        <v>-0.55555555555555558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28</v>
      </c>
      <c r="I10" s="2" t="s">
        <v>35</v>
      </c>
      <c r="J10" s="8">
        <v>-300</v>
      </c>
      <c r="K10" s="9"/>
      <c r="L10" s="10">
        <f t="shared" si="1"/>
        <v>-3.3333333333333335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150</v>
      </c>
      <c r="K11" s="9"/>
      <c r="L11" s="10">
        <f t="shared" si="1"/>
        <v>1.6666666666666667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-660</v>
      </c>
      <c r="K12" s="9"/>
      <c r="L12" s="10">
        <f t="shared" si="1"/>
        <v>-7.333333333333333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2478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SUM('13-08'!$J$22:$J$113)</f>
        <v>1415</v>
      </c>
      <c r="K20" s="3">
        <f>SUM('13-08'!$K$22:$K$113)</f>
        <v>-4645</v>
      </c>
      <c r="L20" s="3">
        <f>SUM('13-08'!$L$22:$L$113)</f>
        <v>-4629.2777777777765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16</v>
      </c>
      <c r="F22" s="16">
        <f t="shared" ref="F22:F26" si="3">D22*E22</f>
        <v>80</v>
      </c>
      <c r="G22" s="7"/>
      <c r="H22" s="7" t="s">
        <v>6</v>
      </c>
      <c r="I22" s="2"/>
      <c r="J22" s="8">
        <v>90</v>
      </c>
      <c r="K22" s="9">
        <v>5</v>
      </c>
      <c r="L22" s="10">
        <f>'13-08'!$K22+('13-08'!$J22/90)</f>
        <v>6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14</v>
      </c>
      <c r="S22" s="16">
        <f t="shared" ref="S22:S26" si="5">Q22*R22</f>
        <v>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34</v>
      </c>
      <c r="F23" s="16">
        <f t="shared" si="3"/>
        <v>340</v>
      </c>
      <c r="G23" s="7"/>
      <c r="H23" s="43" t="s">
        <v>1796</v>
      </c>
      <c r="I23" s="40" t="s">
        <v>95</v>
      </c>
      <c r="J23" s="8"/>
      <c r="K23" s="9">
        <v>200</v>
      </c>
      <c r="L23" s="10">
        <f>'13-08'!$K23+('13-08'!$J23/90)</f>
        <v>200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25</v>
      </c>
      <c r="S23" s="16">
        <f t="shared" si="5"/>
        <v>250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54</v>
      </c>
      <c r="C24" s="14">
        <f t="shared" si="2"/>
        <v>540</v>
      </c>
      <c r="D24" s="15">
        <v>20</v>
      </c>
      <c r="E24" s="1">
        <v>36</v>
      </c>
      <c r="F24" s="16">
        <f t="shared" si="3"/>
        <v>720</v>
      </c>
      <c r="G24" s="7"/>
      <c r="H24" s="7" t="s">
        <v>40</v>
      </c>
      <c r="I24" s="40" t="s">
        <v>95</v>
      </c>
      <c r="J24" s="8"/>
      <c r="K24" s="9">
        <v>-200</v>
      </c>
      <c r="L24" s="10">
        <f>'13-08'!$K24+('13-08'!$J24/90)</f>
        <v>-200</v>
      </c>
      <c r="M24" s="3"/>
      <c r="N24" s="13">
        <v>10</v>
      </c>
      <c r="O24" s="1">
        <v>61</v>
      </c>
      <c r="P24" s="14">
        <f t="shared" si="4"/>
        <v>610</v>
      </c>
      <c r="Q24" s="15">
        <v>20</v>
      </c>
      <c r="R24" s="1">
        <v>15</v>
      </c>
      <c r="S24" s="16">
        <f t="shared" si="5"/>
        <v>300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-640</v>
      </c>
      <c r="K25" s="9">
        <v>10</v>
      </c>
      <c r="L25" s="10">
        <f>'13-08'!$K25+('13-08'!$J25/90)</f>
        <v>2.8888888888888893</v>
      </c>
      <c r="M25" s="3"/>
      <c r="N25" s="13">
        <v>20</v>
      </c>
      <c r="O25" s="1">
        <v>14</v>
      </c>
      <c r="P25" s="14">
        <f t="shared" si="4"/>
        <v>280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14</v>
      </c>
      <c r="C26" s="14">
        <f t="shared" si="2"/>
        <v>700</v>
      </c>
      <c r="D26" s="15">
        <v>100</v>
      </c>
      <c r="E26" s="1">
        <v>26</v>
      </c>
      <c r="F26" s="16">
        <f t="shared" si="3"/>
        <v>2600</v>
      </c>
      <c r="G26" s="7"/>
      <c r="H26" s="43" t="s">
        <v>1796</v>
      </c>
      <c r="I26" s="40" t="s">
        <v>64</v>
      </c>
      <c r="J26" s="8"/>
      <c r="K26" s="9">
        <v>200</v>
      </c>
      <c r="L26" s="10">
        <f>'13-08'!$K26+('13-08'!$J26/90)</f>
        <v>200</v>
      </c>
      <c r="M26" s="3"/>
      <c r="N26" s="13">
        <v>50</v>
      </c>
      <c r="O26" s="1">
        <v>17</v>
      </c>
      <c r="P26" s="14">
        <f t="shared" si="4"/>
        <v>850</v>
      </c>
      <c r="Q26" s="15">
        <v>100</v>
      </c>
      <c r="R26" s="1">
        <v>39</v>
      </c>
      <c r="S26" s="16">
        <f t="shared" si="5"/>
        <v>3900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37</v>
      </c>
      <c r="C27" s="14">
        <f t="shared" si="2"/>
        <v>3700</v>
      </c>
      <c r="D27" s="12" t="s">
        <v>11</v>
      </c>
      <c r="E27" s="12"/>
      <c r="F27" s="17">
        <f>SUM(F22:F26)</f>
        <v>3740</v>
      </c>
      <c r="G27" s="7"/>
      <c r="H27" s="7" t="s">
        <v>6</v>
      </c>
      <c r="I27" s="40" t="s">
        <v>1924</v>
      </c>
      <c r="J27" s="8"/>
      <c r="K27" s="9">
        <v>50</v>
      </c>
      <c r="L27" s="10">
        <f>'13-08'!$K27+('13-08'!$J27/90)</f>
        <v>50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4520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5345</v>
      </c>
      <c r="D28" s="1"/>
      <c r="E28" s="1"/>
      <c r="F28" s="1"/>
      <c r="G28" s="1"/>
      <c r="H28" s="43" t="s">
        <v>40</v>
      </c>
      <c r="I28" s="40" t="s">
        <v>95</v>
      </c>
      <c r="J28" s="8"/>
      <c r="K28" s="9">
        <v>-50</v>
      </c>
      <c r="L28" s="10">
        <f>'13-08'!$K28+('13-08'!$J28/90)</f>
        <v>-50</v>
      </c>
      <c r="M28" s="3"/>
      <c r="N28" s="12" t="s">
        <v>11</v>
      </c>
      <c r="O28" s="12"/>
      <c r="P28" s="6">
        <f>SUM(P22:P27)</f>
        <v>3345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705</v>
      </c>
      <c r="G29" s="1"/>
      <c r="H29" s="7" t="s">
        <v>6</v>
      </c>
      <c r="I29" s="2"/>
      <c r="J29" s="8">
        <v>-600</v>
      </c>
      <c r="K29" s="9">
        <v>10</v>
      </c>
      <c r="L29" s="10">
        <f>'13-08'!$K29+('13-08'!$J29/90)</f>
        <v>3.333333333333333</v>
      </c>
      <c r="M29" s="3"/>
      <c r="N29" s="1"/>
      <c r="O29" s="1"/>
      <c r="P29" s="18"/>
      <c r="Q29" s="237" t="s">
        <v>21</v>
      </c>
      <c r="R29" s="238"/>
      <c r="S29" s="17">
        <f>SUM('13-08'!$J$22:$J$113)</f>
        <v>1415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4239</v>
      </c>
      <c r="D30" s="1"/>
      <c r="E30" s="1"/>
      <c r="F30" s="8"/>
      <c r="G30" s="1"/>
      <c r="H30" s="7" t="s">
        <v>6</v>
      </c>
      <c r="I30" s="40" t="s">
        <v>95</v>
      </c>
      <c r="J30" s="8"/>
      <c r="K30" s="9">
        <v>500</v>
      </c>
      <c r="L30" s="10">
        <f>'13-08'!$K30+('13-08'!$J30/90)</f>
        <v>500</v>
      </c>
      <c r="M30" s="3"/>
      <c r="N30" s="237" t="s">
        <v>23</v>
      </c>
      <c r="O30" s="238"/>
      <c r="P30" s="6">
        <f>SUM('13-08'!$K$22:$K$113)</f>
        <v>-4645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40" t="s">
        <v>95</v>
      </c>
      <c r="J31" s="8"/>
      <c r="K31" s="9">
        <v>-500</v>
      </c>
      <c r="L31" s="10">
        <f>'13-08'!$K31+('13-08'!$J31/90)</f>
        <v>-500</v>
      </c>
      <c r="M31" s="3"/>
      <c r="N31" s="1"/>
      <c r="O31" s="1"/>
      <c r="P31" s="18"/>
      <c r="Q31" s="12" t="s">
        <v>25</v>
      </c>
      <c r="R31" s="12"/>
      <c r="S31" s="17">
        <f>S27-S29-F27</f>
        <v>-635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28</v>
      </c>
      <c r="I32" s="40" t="s">
        <v>437</v>
      </c>
      <c r="J32" s="8">
        <v>-300</v>
      </c>
      <c r="K32" s="9"/>
      <c r="L32" s="10">
        <f>'13-08'!$K32+('13-08'!$J32/90)</f>
        <v>-3.3333333333333335</v>
      </c>
      <c r="M32" s="3"/>
      <c r="N32" s="12" t="s">
        <v>25</v>
      </c>
      <c r="O32" s="12"/>
      <c r="P32" s="6">
        <f>P28-P30-C28</f>
        <v>2645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-540</v>
      </c>
      <c r="K33" s="9">
        <v>20</v>
      </c>
      <c r="L33" s="10">
        <f>'13-08'!$K33+('13-08'!$J33/90)</f>
        <v>14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100</v>
      </c>
      <c r="K34" s="9"/>
      <c r="L34" s="10">
        <f>'13-08'!$K34+('13-08'!$J34/90)</f>
        <v>1.1111111111111112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43" t="s">
        <v>28</v>
      </c>
      <c r="I35" s="40" t="s">
        <v>43</v>
      </c>
      <c r="J35" s="8"/>
      <c r="K35" s="9">
        <v>-20</v>
      </c>
      <c r="L35" s="10">
        <f>'13-08'!$K35+('13-08'!$J35/90)</f>
        <v>-20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-450</v>
      </c>
      <c r="K36" s="9">
        <v>10</v>
      </c>
      <c r="L36" s="10">
        <f>'13-08'!$K36+('13-08'!$J36/90)</f>
        <v>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2486</v>
      </c>
      <c r="J37" s="8"/>
      <c r="K37" s="9">
        <v>400</v>
      </c>
      <c r="L37" s="10">
        <f>'13-08'!$K37+('13-08'!$J37/90)</f>
        <v>400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-110</v>
      </c>
      <c r="K38" s="9">
        <v>5</v>
      </c>
      <c r="L38" s="10">
        <f>'13-08'!$K38+('13-08'!$J38/90)</f>
        <v>3.7777777777777777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698</v>
      </c>
      <c r="J39" s="8"/>
      <c r="K39" s="9">
        <v>5</v>
      </c>
      <c r="L39" s="10">
        <f>'13-08'!$K39+('13-08'!$J39/90)</f>
        <v>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43" t="s">
        <v>1796</v>
      </c>
      <c r="I40" s="40" t="s">
        <v>1520</v>
      </c>
      <c r="J40" s="8">
        <v>1350</v>
      </c>
      <c r="K40" s="9"/>
      <c r="L40" s="10">
        <f>'13-08'!$K40+('13-08'!$J40/90)</f>
        <v>15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200</v>
      </c>
      <c r="K41" s="9"/>
      <c r="L41" s="10">
        <f>'13-08'!$K41+('13-08'!$J41/90)</f>
        <v>2.2222222222222223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-180</v>
      </c>
      <c r="K42" s="9">
        <v>60</v>
      </c>
      <c r="L42" s="10">
        <f>'13-08'!$K42+('13-08'!$J42/90)</f>
        <v>58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30</v>
      </c>
      <c r="L43" s="10">
        <f>'13-08'!$K43+('13-08'!$J43/90)</f>
        <v>30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100</v>
      </c>
      <c r="K44" s="9"/>
      <c r="L44" s="10">
        <f>'13-08'!$K44+('13-08'!$J44/90)</f>
        <v>1.1111111111111112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60</v>
      </c>
      <c r="L45" s="10">
        <f>'13-08'!$K45+('13-08'!$J45/90)</f>
        <v>60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95</v>
      </c>
      <c r="J46" s="8"/>
      <c r="K46" s="9">
        <v>200</v>
      </c>
      <c r="L46" s="10">
        <f>'13-08'!$K46+('13-08'!$J46/90)</f>
        <v>200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95</v>
      </c>
      <c r="J47" s="8"/>
      <c r="K47" s="9">
        <v>-200</v>
      </c>
      <c r="L47" s="10">
        <f>'13-08'!$K47+('13-08'!$J47/90)</f>
        <v>-200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300</v>
      </c>
      <c r="K48" s="9"/>
      <c r="L48" s="10">
        <f>'13-08'!$K48+('13-08'!$J48/90)</f>
        <v>3.3333333333333335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150</v>
      </c>
      <c r="K49" s="9"/>
      <c r="L49" s="10">
        <f>'13-08'!$K49+('13-08'!$J49/90)</f>
        <v>1.6666666666666667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-270</v>
      </c>
      <c r="K50" s="9">
        <v>5</v>
      </c>
      <c r="L50" s="10">
        <f>'13-08'!$K50+('13-08'!$J50/90)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90</v>
      </c>
      <c r="K51" s="9"/>
      <c r="L51" s="10">
        <f>'13-08'!$K51+('13-08'!$J51/90)</f>
        <v>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2"/>
      <c r="J52" s="8">
        <v>-200</v>
      </c>
      <c r="K52" s="9">
        <v>85</v>
      </c>
      <c r="L52" s="10">
        <f>'13-08'!$K52+('13-08'!$J52/90)</f>
        <v>82.777777777777771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40" t="s">
        <v>2487</v>
      </c>
      <c r="J53" s="8"/>
      <c r="K53" s="9">
        <v>-3000</v>
      </c>
      <c r="L53" s="10">
        <f>'13-08'!$K53+('13-08'!$J53/90)</f>
        <v>-3000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-500</v>
      </c>
      <c r="K54" s="9">
        <v>10</v>
      </c>
      <c r="L54" s="10">
        <f>'13-08'!$K54+('13-08'!$J54/90)</f>
        <v>4.4444444444444446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-270</v>
      </c>
      <c r="K55" s="9">
        <v>10</v>
      </c>
      <c r="L55" s="10">
        <f>'13-08'!$K55+('13-08'!$J55/90)</f>
        <v>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-310</v>
      </c>
      <c r="K56" s="9">
        <v>10</v>
      </c>
      <c r="L56" s="10">
        <f>'13-08'!$K56+('13-08'!$J56/90)</f>
        <v>6.5555555555555554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930</v>
      </c>
      <c r="K57" s="9">
        <v>10</v>
      </c>
      <c r="L57" s="10">
        <f>'13-08'!$K57+('13-08'!$J57/90)</f>
        <v>20.333333333333336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1796</v>
      </c>
      <c r="I58" s="40" t="s">
        <v>373</v>
      </c>
      <c r="J58" s="8"/>
      <c r="K58" s="9">
        <v>500</v>
      </c>
      <c r="L58" s="10">
        <f>'13-08'!$K58+('13-08'!$J58/90)</f>
        <v>500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95</v>
      </c>
      <c r="J59" s="8"/>
      <c r="K59" s="9">
        <v>-500</v>
      </c>
      <c r="L59" s="10">
        <f>'13-08'!$K59+('13-08'!$J59/90)</f>
        <v>-500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180</v>
      </c>
      <c r="K60" s="9"/>
      <c r="L60" s="10">
        <f>'13-08'!$K60+('13-08'!$J60/90)</f>
        <v>2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200</v>
      </c>
      <c r="K61" s="9"/>
      <c r="L61" s="10">
        <f>'13-08'!$K61+('13-08'!$J61/90)</f>
        <v>2.2222222222222223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5</v>
      </c>
      <c r="L62" s="10">
        <f>'13-08'!$K62+('13-08'!$J62/90)</f>
        <v>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1014</v>
      </c>
      <c r="J63" s="8">
        <v>630</v>
      </c>
      <c r="K63" s="9"/>
      <c r="L63" s="10">
        <f>'13-08'!$K63+('13-08'!$J63/90)</f>
        <v>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180</v>
      </c>
      <c r="K64" s="9">
        <v>15</v>
      </c>
      <c r="L64" s="10">
        <f>'13-08'!$K64+('13-08'!$J64/90)</f>
        <v>17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2488</v>
      </c>
      <c r="J65" s="35">
        <v>-180</v>
      </c>
      <c r="K65" s="36">
        <v>-225</v>
      </c>
      <c r="L65" s="37">
        <f>'13-08'!$K65+('13-08'!$J65/90)</f>
        <v>-227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100</v>
      </c>
      <c r="K66" s="39">
        <v>10</v>
      </c>
      <c r="L66" s="37">
        <f>'13-08'!$K66+('13-08'!$J66/90)</f>
        <v>11.111111111111111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-720</v>
      </c>
      <c r="K67" s="36">
        <v>10</v>
      </c>
      <c r="L67" s="37">
        <f>'13-08'!$K67+('13-08'!$J67/90)</f>
        <v>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750</v>
      </c>
      <c r="K68" s="39"/>
      <c r="L68" s="37">
        <f>'13-08'!$K68+('13-08'!$J68/90)</f>
        <v>8.3333333333333339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100</v>
      </c>
      <c r="K69" s="36"/>
      <c r="L69" s="37">
        <f>'13-08'!$K69+('13-08'!$J69/90)</f>
        <v>1.1111111111111112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25</v>
      </c>
      <c r="L70" s="37">
        <f>'13-08'!$K70+('13-08'!$J70/90)</f>
        <v>25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'13-08'!$K71+('13-08'!$J71/90)</f>
        <v>1.1111111111111112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-550</v>
      </c>
      <c r="K72" s="9">
        <v>10</v>
      </c>
      <c r="L72" s="10">
        <f>'13-08'!$K72+('13-08'!$J72/90)</f>
        <v>3.8888888888888893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1000</v>
      </c>
      <c r="K73" s="9">
        <v>240</v>
      </c>
      <c r="L73" s="10">
        <f>'13-08'!$K73+('13-08'!$J73/90)</f>
        <v>251.11111111111111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-300</v>
      </c>
      <c r="K74" s="9">
        <v>5</v>
      </c>
      <c r="L74" s="10">
        <f>'13-08'!$K74+('13-08'!$J74/90)</f>
        <v>1.6666666666666665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56</v>
      </c>
      <c r="J75" s="8">
        <v>350</v>
      </c>
      <c r="K75" s="9">
        <v>-20</v>
      </c>
      <c r="L75" s="10">
        <f>'13-08'!$K75+('13-08'!$J75/90)</f>
        <v>-16.111111111111111</v>
      </c>
      <c r="M75" s="3"/>
      <c r="N75" s="45" t="s">
        <v>118</v>
      </c>
      <c r="O75" s="9"/>
      <c r="P75" s="84">
        <v>3345</v>
      </c>
      <c r="Q75" s="9"/>
      <c r="R75" s="9"/>
      <c r="S75" s="85">
        <v>4520</v>
      </c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-200</v>
      </c>
      <c r="K76" s="9">
        <v>45</v>
      </c>
      <c r="L76" s="10">
        <f>'13-08'!$K76+('13-08'!$J76/90)</f>
        <v>42.777777777777779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5</v>
      </c>
      <c r="L77" s="10">
        <f>'13-08'!$K77+('13-08'!$J77/90)</f>
        <v>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320</v>
      </c>
      <c r="K78" s="9"/>
      <c r="L78" s="10">
        <f>'13-08'!$K78+('13-08'!$J78/90)</f>
        <v>3.5555555555555554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180</v>
      </c>
      <c r="K79" s="9">
        <v>20</v>
      </c>
      <c r="L79" s="10">
        <f>'13-08'!$K79+('13-08'!$J79/90)</f>
        <v>22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2489</v>
      </c>
      <c r="J80" s="8"/>
      <c r="K80" s="9">
        <v>-490</v>
      </c>
      <c r="L80" s="10">
        <f>'13-08'!$K80+('13-08'!$J80/90)</f>
        <v>-490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100</v>
      </c>
      <c r="K81" s="9"/>
      <c r="L81" s="10">
        <f>'13-08'!$K81+('13-08'!$J81/90)</f>
        <v>1.1111111111111112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-360</v>
      </c>
      <c r="K82" s="9">
        <v>70</v>
      </c>
      <c r="L82" s="10">
        <f>'13-08'!$K82+('13-08'!$J82/90)</f>
        <v>66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2490</v>
      </c>
      <c r="J83" s="8"/>
      <c r="K83" s="9">
        <v>105</v>
      </c>
      <c r="L83" s="10">
        <f>'13-08'!$K83+('13-08'!$J83/90)</f>
        <v>105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>
        <v>10</v>
      </c>
      <c r="L84" s="10">
        <f>'13-08'!$K84+('13-08'!$J84/90)</f>
        <v>10.555555555555555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229</v>
      </c>
      <c r="J85" s="8">
        <v>-360</v>
      </c>
      <c r="K85" s="9"/>
      <c r="L85" s="10">
        <f>'13-08'!$K85+('13-08'!$J85/90)</f>
        <v>-4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150</v>
      </c>
      <c r="L86" s="10">
        <f>'13-08'!$K86+('13-08'!$J86/90)</f>
        <v>150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/>
      <c r="L87" s="10">
        <f>'13-08'!$K87+('13-08'!$J87/90)</f>
        <v>1.1111111111111112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250</v>
      </c>
      <c r="K88" s="9"/>
      <c r="L88" s="10">
        <f>'13-08'!$K88+('13-08'!$J88/90)</f>
        <v>2.7777777777777777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200</v>
      </c>
      <c r="K89" s="9"/>
      <c r="L89" s="10">
        <f>'13-08'!$K89+('13-08'!$J89/90)</f>
        <v>2.2222222222222223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43" t="s">
        <v>28</v>
      </c>
      <c r="I90" s="40" t="s">
        <v>2491</v>
      </c>
      <c r="J90" s="8"/>
      <c r="K90" s="9">
        <v>-350</v>
      </c>
      <c r="L90" s="10">
        <f>'13-08'!$K90+('13-08'!$J90/90)</f>
        <v>-350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150</v>
      </c>
      <c r="K91" s="9"/>
      <c r="L91" s="10">
        <f>'13-08'!$K91+('13-08'!$J91/90)</f>
        <v>1.6666666666666667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28</v>
      </c>
      <c r="I92" s="40" t="s">
        <v>2492</v>
      </c>
      <c r="J92" s="8">
        <v>-630</v>
      </c>
      <c r="K92" s="9">
        <v>-70</v>
      </c>
      <c r="L92" s="10">
        <f>'13-08'!$K92+('13-08'!$J92/90)</f>
        <v>-77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229</v>
      </c>
      <c r="J93" s="8"/>
      <c r="K93" s="9">
        <v>-140</v>
      </c>
      <c r="L93" s="10">
        <f>'13-08'!$K93+('13-08'!$J93/90)</f>
        <v>-140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180</v>
      </c>
      <c r="K94" s="9"/>
      <c r="L94" s="10">
        <f>'13-08'!$K94+('13-08'!$J94/90)</f>
        <v>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2493</v>
      </c>
      <c r="J95" s="8"/>
      <c r="K95" s="9">
        <v>100</v>
      </c>
      <c r="L95" s="10">
        <f>'13-08'!$K95+('13-08'!$J95/90)</f>
        <v>100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30</v>
      </c>
      <c r="K96" s="9"/>
      <c r="L96" s="10">
        <f>'13-08'!$K96+('13-08'!$J96/90)</f>
        <v>0.33333333333333331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30</v>
      </c>
      <c r="K97" s="9"/>
      <c r="L97" s="10">
        <f>'13-08'!$K97+('13-08'!$J97/90)</f>
        <v>0.33333333333333331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110</v>
      </c>
      <c r="K98" s="9"/>
      <c r="L98" s="10">
        <f>'13-08'!$K98+('13-08'!$J98/90)</f>
        <v>1.2222222222222223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100</v>
      </c>
      <c r="K99" s="9">
        <v>20</v>
      </c>
      <c r="L99" s="10">
        <f>'13-08'!$K99+('13-08'!$J99/90)</f>
        <v>21.111111111111111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-100</v>
      </c>
      <c r="K100" s="9">
        <v>490</v>
      </c>
      <c r="L100" s="10">
        <f>'13-08'!$K100+('13-08'!$J100/90)</f>
        <v>488.88888888888891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-600</v>
      </c>
      <c r="K101" s="9">
        <v>40</v>
      </c>
      <c r="L101" s="10">
        <f>'13-08'!$K101+('13-08'!$J101/90)</f>
        <v>33.333333333333336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540</v>
      </c>
      <c r="K102" s="9"/>
      <c r="L102" s="10">
        <f>'13-08'!$K102+('13-08'!$J102/90)</f>
        <v>6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95</v>
      </c>
      <c r="K103" s="9"/>
      <c r="L103" s="10">
        <f>'13-08'!$K103+('13-08'!$J103/90)</f>
        <v>1.0555555555555556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150</v>
      </c>
      <c r="K104" s="9"/>
      <c r="L104" s="10">
        <f>'13-08'!$K104+('13-08'!$J104/90)</f>
        <v>1.6666666666666667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10</v>
      </c>
      <c r="L105" s="10">
        <f>'13-08'!$K105+('13-08'!$J105/90)</f>
        <v>10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350</v>
      </c>
      <c r="K106" s="9"/>
      <c r="L106" s="10">
        <f>'13-08'!$K106+('13-08'!$J106/90)</f>
        <v>3.8888888888888888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150</v>
      </c>
      <c r="K107" s="9"/>
      <c r="L107" s="10">
        <f>'13-08'!$K107+('13-08'!$J107/90)</f>
        <v>1.6666666666666667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40" t="s">
        <v>95</v>
      </c>
      <c r="J108" s="8"/>
      <c r="K108" s="9">
        <v>-170</v>
      </c>
      <c r="L108" s="10">
        <f>'13-08'!$K108+('13-08'!$J108/90)</f>
        <v>-170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40" t="s">
        <v>95</v>
      </c>
      <c r="J109" s="8"/>
      <c r="K109" s="9">
        <v>-2500</v>
      </c>
      <c r="L109" s="10">
        <f>'13-08'!$K109+('13-08'!$J109/90)</f>
        <v>-2500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-200</v>
      </c>
      <c r="K110" s="9">
        <v>10</v>
      </c>
      <c r="L110" s="10">
        <f>'13-08'!$K110+('13-08'!$J110/90)</f>
        <v>7.7777777777777777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/>
      <c r="L111" s="10">
        <f>'13-08'!$K111+('13-08'!$J111/90)</f>
        <v>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/>
      <c r="K112" s="9"/>
      <c r="L112" s="10">
        <f>'13-08'!$K112+('13-08'!$J112/90)</f>
        <v>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/>
      <c r="L113" s="10">
        <f>'13-08'!$K113+('13-08'!$J113/90)</f>
        <v>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3" xr:uid="{960E808B-638B-417D-9306-99819693A7B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6373-1EAD-4B7E-B14E-C4EA511F1F2D}">
  <sheetPr codeName="Sheet118">
    <pageSetUpPr fitToPage="1"/>
  </sheetPr>
  <dimension ref="A1:Z144"/>
  <sheetViews>
    <sheetView rightToLeft="1" topLeftCell="A69" zoomScaleNormal="100" workbookViewId="0">
      <selection activeCell="I136" sqref="I13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-50</v>
      </c>
      <c r="K1" s="3">
        <f t="shared" si="0"/>
        <v>-10</v>
      </c>
      <c r="L1" s="3">
        <f t="shared" si="0"/>
        <v>-10.555555555555557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2495</v>
      </c>
      <c r="J3" s="8"/>
      <c r="K3" s="9">
        <v>-20</v>
      </c>
      <c r="L3" s="10">
        <f t="shared" ref="L3:L18" si="1">K3+(J3/90)</f>
        <v>-20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137</v>
      </c>
      <c r="J4" s="8"/>
      <c r="K4" s="9">
        <v>-20</v>
      </c>
      <c r="L4" s="10">
        <f t="shared" si="1"/>
        <v>-20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209</v>
      </c>
      <c r="J5" s="8">
        <v>50</v>
      </c>
      <c r="K5" s="9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-450</v>
      </c>
      <c r="K6" s="9">
        <v>10</v>
      </c>
      <c r="L6" s="10">
        <f t="shared" si="1"/>
        <v>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209</v>
      </c>
      <c r="J7" s="8">
        <v>20</v>
      </c>
      <c r="K7" s="9"/>
      <c r="L7" s="10">
        <f t="shared" si="1"/>
        <v>0.22222222222222221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150</v>
      </c>
      <c r="K8" s="9"/>
      <c r="L8" s="10">
        <f t="shared" si="1"/>
        <v>1.6666666666666667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100</v>
      </c>
      <c r="K9" s="9">
        <v>20</v>
      </c>
      <c r="L9" s="10">
        <f t="shared" si="1"/>
        <v>21.111111111111111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56</v>
      </c>
      <c r="J10" s="8">
        <v>80</v>
      </c>
      <c r="K10" s="9"/>
      <c r="L10" s="10">
        <f t="shared" si="1"/>
        <v>0.88888888888888884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2485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SUM('14-08'!$J$22:$J$144)</f>
        <v>-2820</v>
      </c>
      <c r="K20" s="3">
        <f>SUM('14-08'!$K$22:$K$144)</f>
        <v>186</v>
      </c>
      <c r="L20" s="3">
        <f>SUM('14-08'!$L$22:$L$144)</f>
        <v>154.66666666666652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17</v>
      </c>
      <c r="F22" s="16">
        <f t="shared" ref="F22:F26" si="3">D22*E22</f>
        <v>85</v>
      </c>
      <c r="G22" s="7"/>
      <c r="H22" s="7" t="s">
        <v>6</v>
      </c>
      <c r="I22" s="2"/>
      <c r="J22" s="8">
        <v>-450</v>
      </c>
      <c r="K22" s="9">
        <v>10</v>
      </c>
      <c r="L22" s="10">
        <f>'14-08'!$K22+('14-08'!$J22/90)</f>
        <v>5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>
        <v>51</v>
      </c>
      <c r="S22" s="16">
        <f t="shared" ref="S22:S26" si="5">Q22*R22</f>
        <v>255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25</v>
      </c>
      <c r="F23" s="16">
        <f t="shared" si="3"/>
        <v>250</v>
      </c>
      <c r="G23" s="7"/>
      <c r="H23" s="7" t="s">
        <v>28</v>
      </c>
      <c r="I23" s="2" t="s">
        <v>456</v>
      </c>
      <c r="J23" s="8">
        <v>-100</v>
      </c>
      <c r="K23" s="9"/>
      <c r="L23" s="10">
        <f>'14-08'!$K23+('14-08'!$J23/90)</f>
        <v>-1.1111111111111112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72</v>
      </c>
      <c r="S23" s="16">
        <f t="shared" si="5"/>
        <v>720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48</v>
      </c>
      <c r="C24" s="14">
        <f t="shared" si="2"/>
        <v>480</v>
      </c>
      <c r="D24" s="15">
        <v>20</v>
      </c>
      <c r="E24" s="1">
        <v>16</v>
      </c>
      <c r="F24" s="16">
        <f t="shared" si="3"/>
        <v>320</v>
      </c>
      <c r="G24" s="7"/>
      <c r="H24" s="7" t="s">
        <v>28</v>
      </c>
      <c r="I24" s="2" t="s">
        <v>437</v>
      </c>
      <c r="J24" s="8">
        <v>-300</v>
      </c>
      <c r="K24" s="9"/>
      <c r="L24" s="10">
        <f>'14-08'!$K24+('14-08'!$J24/90)</f>
        <v>-3.3333333333333335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>
        <v>49</v>
      </c>
      <c r="S24" s="16">
        <f t="shared" si="5"/>
        <v>980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8</v>
      </c>
      <c r="C25" s="14">
        <f t="shared" si="2"/>
        <v>160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/>
      <c r="J25" s="8">
        <v>320</v>
      </c>
      <c r="K25" s="9"/>
      <c r="L25" s="10">
        <f>'14-08'!$K25+('14-08'!$J25/90)</f>
        <v>3.5555555555555554</v>
      </c>
      <c r="M25" s="3"/>
      <c r="N25" s="13">
        <v>20</v>
      </c>
      <c r="O25" s="1">
        <v>15</v>
      </c>
      <c r="P25" s="14">
        <f t="shared" si="4"/>
        <v>300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42</v>
      </c>
      <c r="F26" s="16">
        <f t="shared" si="3"/>
        <v>4200</v>
      </c>
      <c r="G26" s="7"/>
      <c r="H26" s="7" t="s">
        <v>6</v>
      </c>
      <c r="I26" s="2"/>
      <c r="J26" s="8">
        <v>540</v>
      </c>
      <c r="K26" s="9"/>
      <c r="L26" s="10">
        <f>'14-08'!$K26+('14-08'!$J26/90)</f>
        <v>6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8</v>
      </c>
      <c r="S26" s="16">
        <f t="shared" si="5"/>
        <v>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5105</v>
      </c>
      <c r="G27" s="7"/>
      <c r="H27" s="7" t="s">
        <v>6</v>
      </c>
      <c r="I27" s="2"/>
      <c r="J27" s="8">
        <v>90</v>
      </c>
      <c r="K27" s="9"/>
      <c r="L27" s="10">
        <f>'14-08'!$K27+('14-08'!$J27/90)</f>
        <v>1</v>
      </c>
      <c r="M27" s="3"/>
      <c r="N27" s="13">
        <v>100</v>
      </c>
      <c r="O27" s="1">
        <v>25</v>
      </c>
      <c r="P27" s="14">
        <f t="shared" si="4"/>
        <v>2500</v>
      </c>
      <c r="Q27" s="12" t="s">
        <v>11</v>
      </c>
      <c r="R27" s="12"/>
      <c r="S27" s="17">
        <f>SUM(S22:S26)</f>
        <v>3005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690</v>
      </c>
      <c r="D28" s="1"/>
      <c r="E28" s="1"/>
      <c r="F28" s="1"/>
      <c r="G28" s="1"/>
      <c r="H28" s="7" t="s">
        <v>1796</v>
      </c>
      <c r="I28" s="2" t="s">
        <v>95</v>
      </c>
      <c r="J28" s="8"/>
      <c r="K28" s="9">
        <v>100</v>
      </c>
      <c r="L28" s="10">
        <f>'14-08'!$K28+('14-08'!$J28/90)</f>
        <v>100</v>
      </c>
      <c r="M28" s="3"/>
      <c r="N28" s="12" t="s">
        <v>11</v>
      </c>
      <c r="O28" s="12"/>
      <c r="P28" s="6">
        <f>SUM(P22:P27)</f>
        <v>3314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1365</v>
      </c>
      <c r="G29" s="1"/>
      <c r="H29" s="7" t="s">
        <v>6</v>
      </c>
      <c r="I29" s="2" t="s">
        <v>95</v>
      </c>
      <c r="J29" s="8"/>
      <c r="K29" s="9">
        <v>420</v>
      </c>
      <c r="L29" s="10">
        <f>'14-08'!$K29+('14-08'!$J29/90)</f>
        <v>420</v>
      </c>
      <c r="M29" s="3"/>
      <c r="N29" s="1"/>
      <c r="O29" s="1"/>
      <c r="P29" s="18"/>
      <c r="Q29" s="237" t="s">
        <v>21</v>
      </c>
      <c r="R29" s="238"/>
      <c r="S29" s="17">
        <f>SUM('14-08'!$J$22:$J$144)</f>
        <v>-2820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-4655</v>
      </c>
      <c r="D30" s="1"/>
      <c r="E30" s="1"/>
      <c r="F30" s="8"/>
      <c r="G30" s="1"/>
      <c r="H30" s="7" t="s">
        <v>40</v>
      </c>
      <c r="I30" s="2" t="s">
        <v>95</v>
      </c>
      <c r="J30" s="8"/>
      <c r="K30" s="9">
        <v>-520</v>
      </c>
      <c r="L30" s="10">
        <f>'14-08'!$K30+('14-08'!$J30/90)</f>
        <v>-520</v>
      </c>
      <c r="M30" s="3"/>
      <c r="N30" s="237" t="s">
        <v>23</v>
      </c>
      <c r="O30" s="238"/>
      <c r="P30" s="6">
        <f>SUM('14-08'!$K$22:$K$144)</f>
        <v>186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2" t="s">
        <v>95</v>
      </c>
      <c r="J31" s="8"/>
      <c r="K31" s="9">
        <v>42</v>
      </c>
      <c r="L31" s="10">
        <f>'14-08'!$K31+('14-08'!$J31/90)</f>
        <v>42</v>
      </c>
      <c r="M31" s="3"/>
      <c r="N31" s="1"/>
      <c r="O31" s="1"/>
      <c r="P31" s="18"/>
      <c r="Q31" s="12" t="s">
        <v>25</v>
      </c>
      <c r="R31" s="12"/>
      <c r="S31" s="17">
        <f>S27-S29-F27</f>
        <v>720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95</v>
      </c>
      <c r="J32" s="8"/>
      <c r="K32" s="9">
        <v>-42</v>
      </c>
      <c r="L32" s="10">
        <f>'14-08'!$K32+('14-08'!$J32/90)</f>
        <v>-42</v>
      </c>
      <c r="M32" s="3"/>
      <c r="N32" s="12" t="s">
        <v>25</v>
      </c>
      <c r="O32" s="12"/>
      <c r="P32" s="6">
        <f>P28-P30-C28</f>
        <v>2438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2" t="s">
        <v>95</v>
      </c>
      <c r="J33" s="8"/>
      <c r="K33" s="9">
        <v>115</v>
      </c>
      <c r="L33" s="10">
        <f>'14-08'!$K33+('14-08'!$J33/90)</f>
        <v>115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8"/>
      <c r="K34" s="9">
        <v>-115</v>
      </c>
      <c r="L34" s="10">
        <f>'14-08'!$K34+('14-08'!$J34/90)</f>
        <v>-115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957</v>
      </c>
      <c r="J35" s="8"/>
      <c r="K35" s="9">
        <v>50</v>
      </c>
      <c r="L35" s="10">
        <f>'14-08'!$K35+('14-08'!$J35/90)</f>
        <v>50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 t="s">
        <v>76</v>
      </c>
      <c r="J36" s="8">
        <v>360</v>
      </c>
      <c r="K36" s="9"/>
      <c r="L36" s="10">
        <f>'14-08'!$K36+('14-08'!$J36/90)</f>
        <v>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553</v>
      </c>
      <c r="J37" s="8">
        <v>-310</v>
      </c>
      <c r="K37" s="9">
        <v>20</v>
      </c>
      <c r="L37" s="10">
        <f>'14-08'!$K37+('14-08'!$J37/90)</f>
        <v>16.555555555555557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95</v>
      </c>
      <c r="J38" s="8"/>
      <c r="K38" s="9">
        <v>55</v>
      </c>
      <c r="L38" s="10">
        <f>'14-08'!$K38+('14-08'!$J38/90)</f>
        <v>55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2" t="s">
        <v>95</v>
      </c>
      <c r="J39" s="8"/>
      <c r="K39" s="9">
        <v>-55</v>
      </c>
      <c r="L39" s="10">
        <f>'14-08'!$K39+('14-08'!$J39/90)</f>
        <v>-55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-180</v>
      </c>
      <c r="K40" s="9">
        <v>320</v>
      </c>
      <c r="L40" s="10">
        <f>'14-08'!$K40+('14-08'!$J40/90)</f>
        <v>318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-350</v>
      </c>
      <c r="K41" s="9">
        <v>70</v>
      </c>
      <c r="L41" s="10">
        <f>'14-08'!$K41+('14-08'!$J41/90)</f>
        <v>66.111111111111114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953</v>
      </c>
      <c r="J42" s="8">
        <v>-900</v>
      </c>
      <c r="K42" s="9">
        <v>10</v>
      </c>
      <c r="L42" s="10">
        <f>'14-08'!$K42+('14-08'!$J42/90)</f>
        <v>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-450</v>
      </c>
      <c r="K43" s="9">
        <v>50</v>
      </c>
      <c r="L43" s="10">
        <f>'14-08'!$K43+('14-08'!$J43/90)</f>
        <v>45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2164</v>
      </c>
      <c r="J44" s="8"/>
      <c r="K44" s="9">
        <v>100</v>
      </c>
      <c r="L44" s="10">
        <f>'14-08'!$K44+('14-08'!$J44/90)</f>
        <v>100</v>
      </c>
      <c r="M44" s="3"/>
      <c r="N44" s="45" t="s">
        <v>2496</v>
      </c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10</v>
      </c>
      <c r="L45" s="10">
        <f>'14-08'!$K45+('14-08'!$J45/90)</f>
        <v>10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95</v>
      </c>
      <c r="J46" s="8"/>
      <c r="K46" s="9">
        <v>14</v>
      </c>
      <c r="L46" s="10">
        <f>'14-08'!$K46+('14-08'!$J46/90)</f>
        <v>14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95</v>
      </c>
      <c r="J47" s="8"/>
      <c r="K47" s="9">
        <v>-14</v>
      </c>
      <c r="L47" s="10">
        <f>'14-08'!$K47+('14-08'!$J47/90)</f>
        <v>-14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280</v>
      </c>
      <c r="K48" s="9"/>
      <c r="L48" s="10">
        <f>'14-08'!$K48+('14-08'!$J48/90)</f>
        <v>3.1111111111111112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-600</v>
      </c>
      <c r="K49" s="9">
        <v>20</v>
      </c>
      <c r="L49" s="10">
        <f>'14-08'!$K49+('14-08'!$J49/90)</f>
        <v>13.333333333333332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1796</v>
      </c>
      <c r="I50" s="2" t="s">
        <v>95</v>
      </c>
      <c r="J50" s="8"/>
      <c r="K50" s="9">
        <v>327</v>
      </c>
      <c r="L50" s="10">
        <f>'14-08'!$K50+('14-08'!$J50/90)</f>
        <v>327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2" t="s">
        <v>95</v>
      </c>
      <c r="J51" s="8"/>
      <c r="K51" s="9">
        <v>-327</v>
      </c>
      <c r="L51" s="10">
        <f>'14-08'!$K51+('14-08'!$J51/90)</f>
        <v>-327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100</v>
      </c>
      <c r="K52" s="9"/>
      <c r="L52" s="10">
        <f>'14-08'!$K52+('14-08'!$J52/90)</f>
        <v>1.1111111111111112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180</v>
      </c>
      <c r="K53" s="9"/>
      <c r="L53" s="10">
        <f>'14-08'!$K53+('14-08'!$J53/90)</f>
        <v>2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2202</v>
      </c>
      <c r="J54" s="8">
        <v>-450</v>
      </c>
      <c r="K54" s="9">
        <v>90</v>
      </c>
      <c r="L54" s="10">
        <f>'14-08'!$K54+('14-08'!$J54/90)</f>
        <v>85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 t="s">
        <v>2202</v>
      </c>
      <c r="J55" s="8"/>
      <c r="K55" s="9">
        <v>560</v>
      </c>
      <c r="L55" s="10">
        <f>'14-08'!$K55+('14-08'!$J55/90)</f>
        <v>560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82</v>
      </c>
      <c r="L56" s="10">
        <f>'14-08'!$K56+('14-08'!$J56/90)</f>
        <v>82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450</v>
      </c>
      <c r="K57" s="9"/>
      <c r="L57" s="10">
        <f>'14-08'!$K57+('14-08'!$J57/90)</f>
        <v>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100</v>
      </c>
      <c r="K58" s="9"/>
      <c r="L58" s="10">
        <f>'14-08'!$K58+('14-08'!$J58/90)</f>
        <v>1.1111111111111112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10</v>
      </c>
      <c r="L59" s="10">
        <f>'14-08'!$K59+('14-08'!$J59/90)</f>
        <v>10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-150</v>
      </c>
      <c r="K60" s="9">
        <v>10</v>
      </c>
      <c r="L60" s="10">
        <f>'14-08'!$K60+('14-08'!$J60/90)</f>
        <v>8.3333333333333339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150</v>
      </c>
      <c r="K61" s="9"/>
      <c r="L61" s="10">
        <f>'14-08'!$K61+('14-08'!$J61/90)</f>
        <v>1.6666666666666667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2138</v>
      </c>
      <c r="J62" s="8"/>
      <c r="K62" s="9">
        <v>-120</v>
      </c>
      <c r="L62" s="10">
        <f>'14-08'!$K62+('14-08'!$J62/90)</f>
        <v>-120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1796</v>
      </c>
      <c r="I63" s="40" t="s">
        <v>95</v>
      </c>
      <c r="J63" s="8"/>
      <c r="K63" s="9">
        <v>1620</v>
      </c>
      <c r="L63" s="10">
        <f>'14-08'!$K63+('14-08'!$J63/90)</f>
        <v>1620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8"/>
      <c r="K64" s="9">
        <v>-1620</v>
      </c>
      <c r="L64" s="10">
        <f>'14-08'!$K64+('14-08'!$J64/90)</f>
        <v>-1620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-450</v>
      </c>
      <c r="K65" s="36">
        <v>20</v>
      </c>
      <c r="L65" s="37">
        <f>'14-08'!$K65+('14-08'!$J65/90)</f>
        <v>15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250</v>
      </c>
      <c r="K66" s="39"/>
      <c r="L66" s="37">
        <f>'14-08'!$K66+('14-08'!$J66/90)</f>
        <v>2.7777777777777777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/>
      <c r="K67" s="36"/>
      <c r="L67" s="37">
        <f>'14-08'!$K67+('14-08'!$J67/90)</f>
        <v>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/>
      <c r="K68" s="39"/>
      <c r="L68" s="37">
        <f>'14-08'!$K68+('14-08'!$J68/90)</f>
        <v>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/>
      <c r="L69" s="37">
        <f>'14-08'!$K69+('14-08'!$J69/90)</f>
        <v>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1796</v>
      </c>
      <c r="I70" s="40" t="s">
        <v>95</v>
      </c>
      <c r="J70" s="35"/>
      <c r="K70" s="36">
        <v>200</v>
      </c>
      <c r="L70" s="37">
        <f>'14-08'!$K70+('14-08'!$J70/90)</f>
        <v>200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1796</v>
      </c>
      <c r="I71" s="40" t="s">
        <v>95</v>
      </c>
      <c r="J71" s="8"/>
      <c r="K71" s="9">
        <v>421</v>
      </c>
      <c r="L71" s="10">
        <f>'14-08'!$K71+('14-08'!$J71/90)</f>
        <v>421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95</v>
      </c>
      <c r="J72" s="8"/>
      <c r="K72" s="9">
        <v>34</v>
      </c>
      <c r="L72" s="10">
        <f>'14-08'!$K72+('14-08'!$J72/90)</f>
        <v>34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1796</v>
      </c>
      <c r="I73" s="40" t="s">
        <v>95</v>
      </c>
      <c r="J73" s="8"/>
      <c r="K73" s="9">
        <v>145</v>
      </c>
      <c r="L73" s="10">
        <f>'14-08'!$K73+('14-08'!$J73/90)</f>
        <v>145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95</v>
      </c>
      <c r="J74" s="8"/>
      <c r="K74" s="9">
        <v>-800</v>
      </c>
      <c r="L74" s="10">
        <f>'14-08'!$K74+('14-08'!$J74/90)</f>
        <v>-800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-450</v>
      </c>
      <c r="K75" s="9">
        <v>170</v>
      </c>
      <c r="L75" s="10">
        <f>'14-08'!$K75+('14-08'!$J75/90)</f>
        <v>165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130</v>
      </c>
      <c r="K76" s="9">
        <v>10</v>
      </c>
      <c r="L76" s="10">
        <f>'14-08'!$K76+('14-08'!$J76/90)</f>
        <v>11.444444444444445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95</v>
      </c>
      <c r="J77" s="8"/>
      <c r="K77" s="9">
        <v>28</v>
      </c>
      <c r="L77" s="10">
        <f>'14-08'!$K77+('14-08'!$J77/90)</f>
        <v>28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40" t="s">
        <v>95</v>
      </c>
      <c r="J78" s="8"/>
      <c r="K78" s="9">
        <v>-28</v>
      </c>
      <c r="L78" s="10">
        <f>'14-08'!$K78+('14-08'!$J78/90)</f>
        <v>-28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100</v>
      </c>
      <c r="K79" s="9"/>
      <c r="L79" s="10">
        <f>'14-08'!$K79+('14-08'!$J79/90)</f>
        <v>1.1111111111111112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 t="s">
        <v>56</v>
      </c>
      <c r="J80" s="8">
        <v>-145</v>
      </c>
      <c r="K80" s="9">
        <v>28</v>
      </c>
      <c r="L80" s="10">
        <f>'14-08'!$K80+('14-08'!$J80/90)</f>
        <v>26.388888888888889</v>
      </c>
      <c r="M80" s="3"/>
      <c r="N80" s="45" t="s">
        <v>118</v>
      </c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2" t="s">
        <v>437</v>
      </c>
      <c r="J81" s="8">
        <v>-300</v>
      </c>
      <c r="K81" s="9"/>
      <c r="L81" s="10">
        <f>'14-08'!$K81+('14-08'!$J81/90)</f>
        <v>-3.3333333333333335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100</v>
      </c>
      <c r="K82" s="9"/>
      <c r="L82" s="10">
        <f>'14-08'!$K82+('14-08'!$J82/90)</f>
        <v>1.1111111111111112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200</v>
      </c>
      <c r="K83" s="9"/>
      <c r="L83" s="10">
        <f>'14-08'!$K83+('14-08'!$J83/90)</f>
        <v>2.2222222222222223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/>
      <c r="L84" s="10">
        <f>'14-08'!$K84+('14-08'!$J84/90)</f>
        <v>0.55555555555555558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28</v>
      </c>
      <c r="I85" s="2" t="s">
        <v>335</v>
      </c>
      <c r="J85" s="8">
        <v>-50</v>
      </c>
      <c r="K85" s="9"/>
      <c r="L85" s="10">
        <f>'14-08'!$K85+('14-08'!$J85/90)</f>
        <v>-0.55555555555555558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-600</v>
      </c>
      <c r="K86" s="9">
        <v>10</v>
      </c>
      <c r="L86" s="10">
        <f>'14-08'!$K86+('14-08'!$J86/90)</f>
        <v>3.333333333333333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90</v>
      </c>
      <c r="K87" s="9"/>
      <c r="L87" s="10">
        <f>'14-08'!$K87+('14-08'!$J87/90)</f>
        <v>1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-600</v>
      </c>
      <c r="K88" s="9">
        <v>10</v>
      </c>
      <c r="L88" s="10">
        <f>'14-08'!$K88+('14-08'!$J88/90)</f>
        <v>3.333333333333333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407</v>
      </c>
      <c r="J89" s="8">
        <v>40</v>
      </c>
      <c r="K89" s="9">
        <v>145</v>
      </c>
      <c r="L89" s="10">
        <f>'14-08'!$K89+('14-08'!$J89/90)</f>
        <v>145.44444444444446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214</v>
      </c>
      <c r="J90" s="8"/>
      <c r="K90" s="9">
        <v>330</v>
      </c>
      <c r="L90" s="10">
        <f>'14-08'!$K90+('14-08'!$J90/90)</f>
        <v>330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3</v>
      </c>
      <c r="L91" s="10">
        <f>'14-08'!$K91+('14-08'!$J91/90)</f>
        <v>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300</v>
      </c>
      <c r="K92" s="9"/>
      <c r="L92" s="10">
        <f>'14-08'!$K92+('14-08'!$J92/90)</f>
        <v>3.3333333333333335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180</v>
      </c>
      <c r="K93" s="9"/>
      <c r="L93" s="10">
        <f>'14-08'!$K93+('14-08'!$J93/90)</f>
        <v>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1620</v>
      </c>
      <c r="K94" s="9"/>
      <c r="L94" s="10">
        <f>'14-08'!$K94+('14-08'!$J94/90)</f>
        <v>18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100</v>
      </c>
      <c r="K95" s="9"/>
      <c r="L95" s="10">
        <f>'14-08'!$K95+('14-08'!$J95/90)</f>
        <v>1.1111111111111112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340</v>
      </c>
      <c r="L96" s="10">
        <f>'14-08'!$K96+('14-08'!$J96/90)</f>
        <v>340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200</v>
      </c>
      <c r="K97" s="9">
        <v>10</v>
      </c>
      <c r="L97" s="10">
        <f>'14-08'!$K97+('14-08'!$J97/90)</f>
        <v>12.222222222222221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630</v>
      </c>
      <c r="K98" s="9"/>
      <c r="L98" s="10">
        <f>'14-08'!$K98+('14-08'!$J98/90)</f>
        <v>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2" t="s">
        <v>95</v>
      </c>
      <c r="J99" s="8">
        <v>-450</v>
      </c>
      <c r="K99" s="9"/>
      <c r="L99" s="10">
        <f>'14-08'!$K99+('14-08'!$J99/90)</f>
        <v>-5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900</v>
      </c>
      <c r="K100" s="9"/>
      <c r="L100" s="10">
        <f>'14-08'!$K100+('14-08'!$J100/90)</f>
        <v>10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225</v>
      </c>
      <c r="K101" s="9"/>
      <c r="L101" s="10">
        <f>'14-08'!$K101+('14-08'!$J101/90)</f>
        <v>2.5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-90</v>
      </c>
      <c r="K102" s="9">
        <v>-50</v>
      </c>
      <c r="L102" s="10">
        <f>'14-08'!$K102+('14-08'!$J102/90)</f>
        <v>-51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250</v>
      </c>
      <c r="K103" s="9"/>
      <c r="L103" s="10">
        <f>'14-08'!$K103+('14-08'!$J103/90)</f>
        <v>2.7777777777777777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35</v>
      </c>
      <c r="L104" s="10">
        <f>'14-08'!$K104+('14-08'!$J104/90)</f>
        <v>35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2" t="s">
        <v>95</v>
      </c>
      <c r="J105" s="8">
        <v>-4000</v>
      </c>
      <c r="K105" s="9"/>
      <c r="L105" s="10">
        <f>'14-08'!$K105+('14-08'!$J105/90)</f>
        <v>-44.444444444444443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100</v>
      </c>
      <c r="K106" s="9">
        <v>4</v>
      </c>
      <c r="L106" s="10">
        <f>'14-08'!$K106+('14-08'!$J106/90)</f>
        <v>5.1111111111111107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20</v>
      </c>
      <c r="L107" s="10">
        <f>'14-08'!$K107+('14-08'!$J107/90)</f>
        <v>20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 t="s">
        <v>57</v>
      </c>
      <c r="J108" s="8">
        <v>1300</v>
      </c>
      <c r="K108" s="9"/>
      <c r="L108" s="10">
        <f>'14-08'!$K108+('14-08'!$J108/90)</f>
        <v>14.444444444444445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-130</v>
      </c>
      <c r="K109" s="9">
        <v>5</v>
      </c>
      <c r="L109" s="10">
        <f>'14-08'!$K109+('14-08'!$J109/90)</f>
        <v>3.5555555555555554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700</v>
      </c>
      <c r="K110" s="9"/>
      <c r="L110" s="10">
        <f>'14-08'!$K110+('14-08'!$J110/90)</f>
        <v>7.7777777777777777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10</v>
      </c>
      <c r="L111" s="10">
        <f>'14-08'!$K111+('14-08'!$J111/90)</f>
        <v>10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95</v>
      </c>
      <c r="J112" s="8"/>
      <c r="K112" s="9">
        <v>40</v>
      </c>
      <c r="L112" s="10">
        <f>'14-08'!$K112+('14-08'!$J112/90)</f>
        <v>40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2" t="s">
        <v>95</v>
      </c>
      <c r="J113" s="8"/>
      <c r="K113" s="9">
        <v>-40</v>
      </c>
      <c r="L113" s="10">
        <f>'14-08'!$K113+('14-08'!$J113/90)</f>
        <v>-40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300</v>
      </c>
      <c r="K114" s="9"/>
      <c r="L114" s="10">
        <f>'14-08'!$K114+('14-08'!$J114/90)</f>
        <v>3.3333333333333335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 t="s">
        <v>2138</v>
      </c>
      <c r="J115" s="8"/>
      <c r="K115" s="9">
        <v>-150</v>
      </c>
      <c r="L115" s="10">
        <f>'14-08'!$K115+('14-08'!$J115/90)</f>
        <v>-150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-200</v>
      </c>
      <c r="K116" s="9">
        <v>20</v>
      </c>
      <c r="L116" s="10">
        <f>'14-08'!$K116+('14-08'!$J116/90)</f>
        <v>17.777777777777779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5</v>
      </c>
      <c r="L117" s="10">
        <f>'14-08'!$K117+('14-08'!$J117/90)</f>
        <v>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200</v>
      </c>
      <c r="K118" s="9">
        <v>5</v>
      </c>
      <c r="L118" s="10">
        <f>'14-08'!$K118+('14-08'!$J118/90)</f>
        <v>7.2222222222222223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175</v>
      </c>
      <c r="K119" s="9">
        <v>40</v>
      </c>
      <c r="L119" s="10">
        <f>'14-08'!$K119+('14-08'!$J119/90)</f>
        <v>41.944444444444443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55</v>
      </c>
      <c r="L120" s="10">
        <f>'14-08'!$K120+('14-08'!$J120/90)</f>
        <v>55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25</v>
      </c>
      <c r="K121" s="9"/>
      <c r="L121" s="10">
        <f>'14-08'!$K121+('14-08'!$J121/90)</f>
        <v>0.27777777777777779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341</v>
      </c>
      <c r="J122" s="8">
        <v>-100</v>
      </c>
      <c r="K122" s="9">
        <v>20</v>
      </c>
      <c r="L122" s="10">
        <f>'14-08'!$K122+('14-08'!$J122/90)</f>
        <v>18.888888888888889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45</v>
      </c>
      <c r="L123" s="10">
        <f>'14-08'!$K123+('14-08'!$J123/90)</f>
        <v>45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200</v>
      </c>
      <c r="K124" s="9">
        <v>5</v>
      </c>
      <c r="L124" s="10">
        <f>'14-08'!$K124+('14-08'!$J124/90)</f>
        <v>7.2222222222222223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-400</v>
      </c>
      <c r="K125" s="9">
        <v>50</v>
      </c>
      <c r="L125" s="10">
        <f>'14-08'!$K125+('14-08'!$J125/90)</f>
        <v>45.555555555555557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5</v>
      </c>
      <c r="L126" s="10">
        <f>'14-08'!$K126+('14-08'!$J126/90)</f>
        <v>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200</v>
      </c>
      <c r="K127" s="9"/>
      <c r="L127" s="10">
        <f>'14-08'!$K127+('14-08'!$J127/90)</f>
        <v>2.2222222222222223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15</v>
      </c>
      <c r="L128" s="10">
        <f>'14-08'!$K128+('14-08'!$J128/90)</f>
        <v>15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-360</v>
      </c>
      <c r="K129" s="9"/>
      <c r="L129" s="10">
        <f>'14-08'!$K129+('14-08'!$J129/90)</f>
        <v>-4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220</v>
      </c>
      <c r="K130" s="9"/>
      <c r="L130" s="10">
        <f>'14-08'!$K130+('14-08'!$J130/90)</f>
        <v>2.4444444444444446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2" t="s">
        <v>95</v>
      </c>
      <c r="J131" s="8"/>
      <c r="K131" s="9"/>
      <c r="L131" s="10">
        <f>'14-08'!$K131+('14-08'!$J131/90)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 t="s">
        <v>56</v>
      </c>
      <c r="J132" s="8">
        <v>-890</v>
      </c>
      <c r="K132" s="9">
        <v>117</v>
      </c>
      <c r="L132" s="10">
        <f>'14-08'!$K132+('14-08'!$J132/90)</f>
        <v>107.11111111111111</v>
      </c>
      <c r="M132" s="3"/>
      <c r="N132" s="45" t="s">
        <v>118</v>
      </c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 t="s">
        <v>95</v>
      </c>
      <c r="J133" s="8"/>
      <c r="K133" s="9">
        <v>-10</v>
      </c>
      <c r="L133" s="10">
        <f>'14-08'!$K133+('14-08'!$J133/90)</f>
        <v>-10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20</v>
      </c>
      <c r="L134" s="10">
        <f>'14-08'!$K134+('14-08'!$J134/90)</f>
        <v>20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>
        <v>-20</v>
      </c>
      <c r="L135" s="10">
        <f>'14-08'!$K135+('14-08'!$J135/90)</f>
        <v>-20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/>
      <c r="K136" s="9">
        <v>100</v>
      </c>
      <c r="L136" s="10">
        <f>'14-08'!$K136+('14-08'!$J136/90)</f>
        <v>100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8"/>
      <c r="K137" s="9">
        <v>-2600</v>
      </c>
      <c r="L137" s="10">
        <f>'14-08'!$K137+('14-08'!$J137/90)</f>
        <v>-2600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 t="s">
        <v>57</v>
      </c>
      <c r="J138" s="8"/>
      <c r="K138" s="9">
        <v>50</v>
      </c>
      <c r="L138" s="10">
        <f>'14-08'!$K138+('14-08'!$J138/90)</f>
        <v>50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>
        <v>2</v>
      </c>
      <c r="L139" s="10">
        <f>'14-08'!$K139+('14-08'!$J139/90)</f>
        <v>2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161</v>
      </c>
      <c r="J140" s="8">
        <v>-720</v>
      </c>
      <c r="K140" s="9">
        <v>20</v>
      </c>
      <c r="L140" s="10">
        <f>'14-08'!$K140+('14-08'!$J140/90)</f>
        <v>12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/>
      <c r="L141" s="10">
        <f>'14-08'!$K141+('14-08'!$J141/90)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'14-08'!$K142+('14-08'!$J142/90)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'14-08'!$K143+('14-08'!$J143/90)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'14-08'!$K144+('14-08'!$J144/90)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4" xr:uid="{20A4B444-4BEC-4D04-886C-CAE2A289173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1900-3C97-4E6C-8609-E691DB510E55}">
  <sheetPr codeName="Sheet119">
    <pageSetUpPr fitToPage="1"/>
  </sheetPr>
  <dimension ref="A1:Z129"/>
  <sheetViews>
    <sheetView rightToLeft="1" topLeftCell="A117" workbookViewId="0">
      <selection activeCell="I128" sqref="I12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6980</v>
      </c>
      <c r="K1" s="3">
        <f t="shared" si="0"/>
        <v>75</v>
      </c>
      <c r="L1" s="3">
        <f t="shared" si="0"/>
        <v>152.55555555555557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-190</v>
      </c>
      <c r="K3" s="9">
        <v>5</v>
      </c>
      <c r="L3" s="10">
        <f t="shared" ref="L3:L18" si="1">K3+(J3/90)</f>
        <v>2.8888888888888888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-450</v>
      </c>
      <c r="K4" s="9">
        <v>40</v>
      </c>
      <c r="L4" s="10">
        <f t="shared" si="1"/>
        <v>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57</v>
      </c>
      <c r="J5" s="8">
        <v>6000</v>
      </c>
      <c r="K5" s="9"/>
      <c r="L5" s="10">
        <f t="shared" si="1"/>
        <v>66.666666666666671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776</v>
      </c>
      <c r="J6" s="8">
        <v>-150</v>
      </c>
      <c r="K6" s="9">
        <v>10</v>
      </c>
      <c r="L6" s="10">
        <f t="shared" si="1"/>
        <v>8.3333333333333339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103</v>
      </c>
      <c r="J7" s="8">
        <v>360</v>
      </c>
      <c r="K7" s="9"/>
      <c r="L7" s="10">
        <f t="shared" si="1"/>
        <v>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1846</v>
      </c>
      <c r="J8" s="8">
        <v>100</v>
      </c>
      <c r="K8" s="9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>
        <v>660</v>
      </c>
      <c r="K9" s="9"/>
      <c r="L9" s="10">
        <f t="shared" si="1"/>
        <v>7.333333333333333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200</v>
      </c>
      <c r="K10" s="9"/>
      <c r="L10" s="10">
        <f t="shared" si="1"/>
        <v>2.2222222222222223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161</v>
      </c>
      <c r="J11" s="8">
        <v>500</v>
      </c>
      <c r="K11" s="9">
        <v>20</v>
      </c>
      <c r="L11" s="10">
        <f t="shared" si="1"/>
        <v>25.555555555555557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8">
        <v>-50</v>
      </c>
      <c r="K12" s="9"/>
      <c r="L12" s="10">
        <f t="shared" si="1"/>
        <v>-0.55555555555555558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40</v>
      </c>
      <c r="I13" s="2"/>
      <c r="J13" s="8">
        <v>300</v>
      </c>
      <c r="K13" s="9"/>
      <c r="L13" s="10">
        <f t="shared" si="1"/>
        <v>3.3333333333333335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28</v>
      </c>
      <c r="I14" s="2" t="s">
        <v>2498</v>
      </c>
      <c r="J14" s="8">
        <v>-300</v>
      </c>
      <c r="K14" s="9"/>
      <c r="L14" s="10">
        <f t="shared" si="1"/>
        <v>-3.3333333333333335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2494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SUM('15-08'!$J$22:$J$129)</f>
        <v>-8350</v>
      </c>
      <c r="K20" s="3">
        <f>SUM('15-08'!$K$22:$K$129)</f>
        <v>-176</v>
      </c>
      <c r="L20" s="3">
        <f>SUM('15-08'!$L$22:$L$129)</f>
        <v>-268.77777777777811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51</v>
      </c>
      <c r="F22" s="16">
        <f t="shared" ref="F22:F26" si="3">D22*E22</f>
        <v>255</v>
      </c>
      <c r="G22" s="7"/>
      <c r="H22" s="7" t="s">
        <v>6</v>
      </c>
      <c r="I22" s="2"/>
      <c r="J22" s="8">
        <v>-450</v>
      </c>
      <c r="K22" s="9">
        <v>30</v>
      </c>
      <c r="L22" s="10">
        <f>'15-08'!$K22+('15-08'!$J22/90)</f>
        <v>25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51</v>
      </c>
      <c r="S22" s="16">
        <f t="shared" ref="S22:S26" si="5">Q22*R22</f>
        <v>255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68</v>
      </c>
      <c r="F23" s="16">
        <f t="shared" si="3"/>
        <v>680</v>
      </c>
      <c r="G23" s="7"/>
      <c r="H23" s="7" t="s">
        <v>6</v>
      </c>
      <c r="I23" s="2"/>
      <c r="J23" s="8"/>
      <c r="K23" s="9">
        <v>19</v>
      </c>
      <c r="L23" s="10">
        <f>'15-08'!$K23+('15-08'!$J23/90)</f>
        <v>19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62</v>
      </c>
      <c r="S23" s="16">
        <f t="shared" si="5"/>
        <v>620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51</v>
      </c>
      <c r="C24" s="14">
        <f t="shared" si="2"/>
        <v>510</v>
      </c>
      <c r="D24" s="15">
        <v>20</v>
      </c>
      <c r="E24" s="1">
        <v>44</v>
      </c>
      <c r="F24" s="16">
        <f t="shared" si="3"/>
        <v>880</v>
      </c>
      <c r="G24" s="7"/>
      <c r="H24" s="7" t="s">
        <v>6</v>
      </c>
      <c r="I24" s="2"/>
      <c r="J24" s="8">
        <v>-10</v>
      </c>
      <c r="K24" s="9">
        <v>20</v>
      </c>
      <c r="L24" s="10">
        <f>'15-08'!$K24+('15-08'!$J24/90)</f>
        <v>19.888888888888889</v>
      </c>
      <c r="M24" s="3"/>
      <c r="N24" s="13">
        <v>10</v>
      </c>
      <c r="O24" s="1">
        <v>54</v>
      </c>
      <c r="P24" s="14">
        <f t="shared" si="4"/>
        <v>540</v>
      </c>
      <c r="Q24" s="15">
        <v>20</v>
      </c>
      <c r="R24" s="1">
        <v>11</v>
      </c>
      <c r="S24" s="16">
        <f t="shared" si="5"/>
        <v>220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22</v>
      </c>
      <c r="C25" s="14">
        <f t="shared" si="2"/>
        <v>440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90</v>
      </c>
      <c r="K25" s="9"/>
      <c r="L25" s="10">
        <f>'15-08'!$K25+('15-08'!$J25/90)</f>
        <v>1</v>
      </c>
      <c r="M25" s="3"/>
      <c r="N25" s="13">
        <v>20</v>
      </c>
      <c r="O25" s="1">
        <v>14</v>
      </c>
      <c r="P25" s="14">
        <f t="shared" si="4"/>
        <v>280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74</v>
      </c>
      <c r="F26" s="16">
        <f t="shared" si="3"/>
        <v>7400</v>
      </c>
      <c r="G26" s="7"/>
      <c r="H26" s="7" t="s">
        <v>6</v>
      </c>
      <c r="I26" s="2"/>
      <c r="J26" s="8">
        <v>-180</v>
      </c>
      <c r="K26" s="9">
        <v>70</v>
      </c>
      <c r="L26" s="10">
        <f>'15-08'!$K26+('15-08'!$J26/90)</f>
        <v>68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62</v>
      </c>
      <c r="S26" s="16">
        <f t="shared" si="5"/>
        <v>6200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9265</v>
      </c>
      <c r="G27" s="7"/>
      <c r="H27" s="7" t="s">
        <v>6</v>
      </c>
      <c r="I27" s="2"/>
      <c r="J27" s="8">
        <v>50</v>
      </c>
      <c r="K27" s="9">
        <v>12</v>
      </c>
      <c r="L27" s="10">
        <f>'15-08'!$K27+('15-08'!$J27/90)</f>
        <v>12.555555555555555</v>
      </c>
      <c r="M27" s="3"/>
      <c r="N27" s="13">
        <v>100</v>
      </c>
      <c r="O27" s="1">
        <v>11</v>
      </c>
      <c r="P27" s="14">
        <f t="shared" si="4"/>
        <v>1100</v>
      </c>
      <c r="Q27" s="12" t="s">
        <v>11</v>
      </c>
      <c r="R27" s="12"/>
      <c r="S27" s="17">
        <f>SUM(S22:S26)</f>
        <v>7295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951</v>
      </c>
      <c r="D28" s="1"/>
      <c r="E28" s="1"/>
      <c r="F28" s="1"/>
      <c r="G28" s="1"/>
      <c r="H28" s="7" t="s">
        <v>6</v>
      </c>
      <c r="I28" s="2"/>
      <c r="J28" s="8"/>
      <c r="K28" s="9">
        <v>20</v>
      </c>
      <c r="L28" s="10">
        <f>'15-08'!$K28+('15-08'!$J28/90)</f>
        <v>20</v>
      </c>
      <c r="M28" s="3"/>
      <c r="N28" s="12" t="s">
        <v>11</v>
      </c>
      <c r="O28" s="12"/>
      <c r="P28" s="6">
        <f>SUM(P22:P27)</f>
        <v>2185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4160</v>
      </c>
      <c r="G29" s="1"/>
      <c r="H29" s="7" t="s">
        <v>6</v>
      </c>
      <c r="I29" s="2"/>
      <c r="J29" s="8">
        <v>-540</v>
      </c>
      <c r="K29" s="9">
        <v>90</v>
      </c>
      <c r="L29" s="10">
        <f>'15-08'!$K29+('15-08'!$J29/90)</f>
        <v>84</v>
      </c>
      <c r="M29" s="3"/>
      <c r="N29" s="1"/>
      <c r="O29" s="1"/>
      <c r="P29" s="18"/>
      <c r="Q29" s="237" t="s">
        <v>21</v>
      </c>
      <c r="R29" s="238"/>
      <c r="S29" s="17">
        <f>SUM('15-08'!$J$22:$J$129)</f>
        <v>-8350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261</v>
      </c>
      <c r="D30" s="1"/>
      <c r="E30" s="1"/>
      <c r="F30" s="8"/>
      <c r="G30" s="1"/>
      <c r="H30" s="7" t="s">
        <v>6</v>
      </c>
      <c r="I30" s="40" t="s">
        <v>847</v>
      </c>
      <c r="J30" s="8"/>
      <c r="K30" s="9">
        <v>50</v>
      </c>
      <c r="L30" s="10">
        <f>'15-08'!$K30+('15-08'!$J30/90)</f>
        <v>50</v>
      </c>
      <c r="M30" s="3"/>
      <c r="N30" s="237" t="s">
        <v>23</v>
      </c>
      <c r="O30" s="238"/>
      <c r="P30" s="6">
        <f>SUM('15-08'!$K$22:$K$129)</f>
        <v>-176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229</v>
      </c>
      <c r="J31" s="8">
        <v>270</v>
      </c>
      <c r="K31" s="9">
        <v>-10</v>
      </c>
      <c r="L31" s="10">
        <f>'15-08'!$K31+('15-08'!$J31/90)</f>
        <v>-7</v>
      </c>
      <c r="M31" s="3"/>
      <c r="N31" s="1"/>
      <c r="O31" s="1"/>
      <c r="P31" s="18"/>
      <c r="Q31" s="12" t="s">
        <v>25</v>
      </c>
      <c r="R31" s="12"/>
      <c r="S31" s="17">
        <f>S27-S29-F27</f>
        <v>6380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470</v>
      </c>
      <c r="K32" s="9"/>
      <c r="L32" s="10">
        <f>'15-08'!$K32+('15-08'!$J32/90)</f>
        <v>5.2222222222222223</v>
      </c>
      <c r="M32" s="3"/>
      <c r="N32" s="12" t="s">
        <v>25</v>
      </c>
      <c r="O32" s="12"/>
      <c r="P32" s="6">
        <f>P28-P30-C28</f>
        <v>1410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-360</v>
      </c>
      <c r="K33" s="9">
        <v>10</v>
      </c>
      <c r="L33" s="10">
        <f>'15-08'!$K33+('15-08'!$J33/90)</f>
        <v>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229</v>
      </c>
      <c r="J34" s="8">
        <v>-220</v>
      </c>
      <c r="K34" s="9"/>
      <c r="L34" s="10">
        <f>'15-08'!$K34+('15-08'!$J34/90)</f>
        <v>-2.4444444444444446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28</v>
      </c>
      <c r="I35" s="40" t="s">
        <v>43</v>
      </c>
      <c r="J35" s="8"/>
      <c r="K35" s="9">
        <v>-20</v>
      </c>
      <c r="L35" s="10">
        <f>'15-08'!$K35+('15-08'!$J35/90)</f>
        <v>-20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750</v>
      </c>
      <c r="L36" s="10">
        <f>'15-08'!$K36+('15-08'!$J36/90)</f>
        <v>750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-750</v>
      </c>
      <c r="L37" s="10">
        <f>'15-08'!$K37+('15-08'!$J37/90)</f>
        <v>-750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699</v>
      </c>
      <c r="J38" s="8"/>
      <c r="K38" s="9">
        <v>30</v>
      </c>
      <c r="L38" s="10">
        <f>'15-08'!$K38+('15-08'!$J38/90)</f>
        <v>30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150</v>
      </c>
      <c r="K39" s="9"/>
      <c r="L39" s="10">
        <f>'15-08'!$K39+('15-08'!$J39/90)</f>
        <v>1.6666666666666667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180</v>
      </c>
      <c r="K40" s="9"/>
      <c r="L40" s="10">
        <f>'15-08'!$K40+('15-08'!$J40/90)</f>
        <v>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280</v>
      </c>
      <c r="L41" s="10">
        <f>'15-08'!$K41+('15-08'!$J41/90)</f>
        <v>280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250</v>
      </c>
      <c r="K42" s="9"/>
      <c r="L42" s="10">
        <f>'15-08'!$K42+('15-08'!$J42/90)</f>
        <v>2.7777777777777777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-450</v>
      </c>
      <c r="K43" s="9">
        <v>20</v>
      </c>
      <c r="L43" s="10">
        <f>'15-08'!$K43+('15-08'!$J43/90)</f>
        <v>15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420</v>
      </c>
      <c r="K44" s="9"/>
      <c r="L44" s="10">
        <f>'15-08'!$K44+('15-08'!$J44/90)</f>
        <v>4.666666666666667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300</v>
      </c>
      <c r="K45" s="9">
        <v>30</v>
      </c>
      <c r="L45" s="10">
        <f>'15-08'!$K45+('15-08'!$J45/90)</f>
        <v>33.333333333333336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16</v>
      </c>
      <c r="J46" s="8">
        <v>-300</v>
      </c>
      <c r="K46" s="9">
        <v>200</v>
      </c>
      <c r="L46" s="10">
        <f>'15-08'!$K46+('15-08'!$J46/90)</f>
        <v>196.66666666666666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16</v>
      </c>
      <c r="J47" s="8">
        <v>-720</v>
      </c>
      <c r="K47" s="9">
        <v>200</v>
      </c>
      <c r="L47" s="10">
        <f>'15-08'!$K47+('15-08'!$J47/90)</f>
        <v>192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200</v>
      </c>
      <c r="K48" s="9"/>
      <c r="L48" s="10">
        <f>'15-08'!$K48+('15-08'!$J48/90)</f>
        <v>2.2222222222222223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250</v>
      </c>
      <c r="K49" s="9"/>
      <c r="L49" s="10">
        <f>'15-08'!$K49+('15-08'!$J49/90)</f>
        <v>2.7777777777777777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500</v>
      </c>
      <c r="K50" s="9"/>
      <c r="L50" s="10">
        <f>'15-08'!$K50+('15-08'!$J50/90)</f>
        <v>5.5555555555555554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95</v>
      </c>
      <c r="J51" s="8"/>
      <c r="K51" s="9">
        <v>65</v>
      </c>
      <c r="L51" s="10">
        <f>'15-08'!$K51+('15-08'!$J51/90)</f>
        <v>65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95</v>
      </c>
      <c r="J52" s="8"/>
      <c r="K52" s="9">
        <v>-65</v>
      </c>
      <c r="L52" s="10">
        <f>'15-08'!$K52+('15-08'!$J52/90)</f>
        <v>-65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70</v>
      </c>
      <c r="K53" s="9"/>
      <c r="L53" s="10">
        <f>'15-08'!$K53+('15-08'!$J53/90)</f>
        <v>0.77777777777777779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180</v>
      </c>
      <c r="K54" s="9">
        <v>10</v>
      </c>
      <c r="L54" s="10">
        <f>'15-08'!$K54+('15-08'!$J54/90)</f>
        <v>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100</v>
      </c>
      <c r="K55" s="9"/>
      <c r="L55" s="10">
        <f>'15-08'!$K55+('15-08'!$J55/90)</f>
        <v>1.1111111111111112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-450</v>
      </c>
      <c r="K56" s="9">
        <v>20</v>
      </c>
      <c r="L56" s="10">
        <f>'15-08'!$K56+('15-08'!$J56/90)</f>
        <v>15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-650</v>
      </c>
      <c r="K57" s="9">
        <v>10</v>
      </c>
      <c r="L57" s="10">
        <f>'15-08'!$K57+('15-08'!$J57/90)</f>
        <v>2.7777777777777777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-540</v>
      </c>
      <c r="K58" s="9">
        <v>20</v>
      </c>
      <c r="L58" s="10">
        <f>'15-08'!$K58+('15-08'!$J58/90)</f>
        <v>14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70</v>
      </c>
      <c r="K59" s="9"/>
      <c r="L59" s="10">
        <f>'15-08'!$K59+('15-08'!$J59/90)</f>
        <v>0.77777777777777779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43" t="s">
        <v>40</v>
      </c>
      <c r="I60" s="40" t="s">
        <v>1504</v>
      </c>
      <c r="J60" s="8">
        <v>-400</v>
      </c>
      <c r="K60" s="9">
        <v>-480</v>
      </c>
      <c r="L60" s="10">
        <f>'15-08'!$K60+('15-08'!$J60/90)</f>
        <v>-484.44444444444446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130</v>
      </c>
      <c r="L61" s="10">
        <f>'15-08'!$K61+('15-08'!$J61/90)</f>
        <v>130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43" t="s">
        <v>1796</v>
      </c>
      <c r="I62" s="40" t="s">
        <v>1520</v>
      </c>
      <c r="J62" s="8"/>
      <c r="K62" s="9">
        <v>100</v>
      </c>
      <c r="L62" s="10">
        <f>'15-08'!$K62+('15-08'!$J62/90)</f>
        <v>100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-360</v>
      </c>
      <c r="K63" s="9">
        <v>10</v>
      </c>
      <c r="L63" s="10">
        <f>'15-08'!$K63+('15-08'!$J63/90)</f>
        <v>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40</v>
      </c>
      <c r="K64" s="9">
        <v>10</v>
      </c>
      <c r="L64" s="10">
        <f>'15-08'!$K64+('15-08'!$J64/90)</f>
        <v>10.444444444444445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-300</v>
      </c>
      <c r="K65" s="36">
        <v>10</v>
      </c>
      <c r="L65" s="37">
        <f>'15-08'!$K65+('15-08'!$J65/90)</f>
        <v>6.6666666666666661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270</v>
      </c>
      <c r="K66" s="39"/>
      <c r="L66" s="37">
        <f>'15-08'!$K66+('15-08'!$J66/90)</f>
        <v>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57</v>
      </c>
      <c r="J67" s="35">
        <v>2000</v>
      </c>
      <c r="K67" s="36"/>
      <c r="L67" s="37">
        <f>'15-08'!$K67+('15-08'!$J67/90)</f>
        <v>22.222222222222221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44" t="s">
        <v>648</v>
      </c>
      <c r="J68" s="38">
        <v>-2000</v>
      </c>
      <c r="K68" s="39"/>
      <c r="L68" s="37">
        <f>'15-08'!$K68+('15-08'!$J68/90)</f>
        <v>-22.222222222222221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50</v>
      </c>
      <c r="K69" s="36">
        <v>1</v>
      </c>
      <c r="L69" s="37">
        <f>'15-08'!$K69+('15-08'!$J69/90)</f>
        <v>1.5555555555555556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/>
      <c r="K70" s="36">
        <v>68</v>
      </c>
      <c r="L70" s="37">
        <f>'15-08'!$K70+('15-08'!$J70/90)</f>
        <v>68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90</v>
      </c>
      <c r="K71" s="9">
        <v>1</v>
      </c>
      <c r="L71" s="10">
        <f>'15-08'!$K71+('15-08'!$J71/90)</f>
        <v>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229</v>
      </c>
      <c r="J72" s="8">
        <v>-400</v>
      </c>
      <c r="K72" s="9"/>
      <c r="L72" s="10">
        <f>'15-08'!$K72+('15-08'!$J72/90)</f>
        <v>-4.4444444444444446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2499</v>
      </c>
      <c r="J73" s="8">
        <v>100</v>
      </c>
      <c r="K73" s="9"/>
      <c r="L73" s="10">
        <f>'15-08'!$K73+('15-08'!$J73/90)</f>
        <v>1.1111111111111112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-120</v>
      </c>
      <c r="K74" s="9">
        <v>10</v>
      </c>
      <c r="L74" s="10">
        <f>'15-08'!$K74+('15-08'!$J74/90)</f>
        <v>8.6666666666666661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50</v>
      </c>
      <c r="K75" s="9"/>
      <c r="L75" s="10">
        <f>'15-08'!$K75+('15-08'!$J75/90)</f>
        <v>0.55555555555555558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229</v>
      </c>
      <c r="J76" s="8">
        <v>-630</v>
      </c>
      <c r="K76" s="9"/>
      <c r="L76" s="10">
        <f>'15-08'!$K76+('15-08'!$J76/90)</f>
        <v>-7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29</v>
      </c>
      <c r="L77" s="10">
        <f>'15-08'!$K77+('15-08'!$J77/90)</f>
        <v>29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70</v>
      </c>
      <c r="K78" s="9"/>
      <c r="L78" s="10">
        <f>'15-08'!$K78+('15-08'!$J78/90)</f>
        <v>0.77777777777777779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40</v>
      </c>
      <c r="K79" s="9"/>
      <c r="L79" s="10">
        <f>'15-08'!$K79+('15-08'!$J79/90)</f>
        <v>0.44444444444444442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389</v>
      </c>
      <c r="J80" s="8"/>
      <c r="K80" s="9">
        <v>55</v>
      </c>
      <c r="L80" s="10">
        <f>'15-08'!$K80+('15-08'!$J80/90)</f>
        <v>55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-100</v>
      </c>
      <c r="K81" s="9">
        <v>5</v>
      </c>
      <c r="L81" s="10">
        <f>'15-08'!$K81+('15-08'!$J81/90)</f>
        <v>3.8888888888888888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400</v>
      </c>
      <c r="K82" s="9"/>
      <c r="L82" s="10">
        <f>'15-08'!$K82+('15-08'!$J82/90)</f>
        <v>4.4444444444444446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229</v>
      </c>
      <c r="J83" s="8">
        <v>-180</v>
      </c>
      <c r="K83" s="9"/>
      <c r="L83" s="10">
        <f>'15-08'!$K83+('15-08'!$J83/90)</f>
        <v>-2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-270</v>
      </c>
      <c r="K84" s="9">
        <v>20</v>
      </c>
      <c r="L84" s="10">
        <f>'15-08'!$K84+('15-08'!$J84/90)</f>
        <v>17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400</v>
      </c>
      <c r="K85" s="9"/>
      <c r="L85" s="10">
        <f>'15-08'!$K85+('15-08'!$J85/90)</f>
        <v>4.4444444444444446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450</v>
      </c>
      <c r="K86" s="9"/>
      <c r="L86" s="10">
        <f>'15-08'!$K86+('15-08'!$J86/90)</f>
        <v>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-300</v>
      </c>
      <c r="K87" s="9">
        <v>20</v>
      </c>
      <c r="L87" s="10">
        <f>'15-08'!$K87+('15-08'!$J87/90)</f>
        <v>16.666666666666668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-180</v>
      </c>
      <c r="K88" s="9">
        <v>70</v>
      </c>
      <c r="L88" s="10">
        <f>'15-08'!$K88+('15-08'!$J88/90)</f>
        <v>68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95</v>
      </c>
      <c r="J89" s="8"/>
      <c r="K89" s="9">
        <v>90</v>
      </c>
      <c r="L89" s="10">
        <f>'15-08'!$K89+('15-08'!$J89/90)</f>
        <v>90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40" t="s">
        <v>95</v>
      </c>
      <c r="J90" s="8"/>
      <c r="K90" s="9">
        <v>-90</v>
      </c>
      <c r="L90" s="10">
        <f>'15-08'!$K90+('15-08'!$J90/90)</f>
        <v>-90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15</v>
      </c>
      <c r="L91" s="10">
        <f>'15-08'!$K91+('15-08'!$J91/90)</f>
        <v>15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160</v>
      </c>
      <c r="K92" s="9"/>
      <c r="L92" s="10">
        <f>'15-08'!$K92+('15-08'!$J92/90)</f>
        <v>1.7777777777777777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150</v>
      </c>
      <c r="K93" s="9">
        <v>5</v>
      </c>
      <c r="L93" s="10">
        <f>'15-08'!$K93+('15-08'!$J93/90)</f>
        <v>6.666666666666667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20</v>
      </c>
      <c r="K94" s="9">
        <v>4</v>
      </c>
      <c r="L94" s="10">
        <f>'15-08'!$K94+('15-08'!$J94/90)</f>
        <v>4.2222222222222223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-50</v>
      </c>
      <c r="K95" s="9"/>
      <c r="L95" s="10">
        <f>'15-08'!$K95+('15-08'!$J95/90)</f>
        <v>-0.55555555555555558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56</v>
      </c>
      <c r="J96" s="8">
        <v>350</v>
      </c>
      <c r="K96" s="9">
        <v>40</v>
      </c>
      <c r="L96" s="10">
        <f>'15-08'!$K96+('15-08'!$J96/90)</f>
        <v>43.888888888888886</v>
      </c>
      <c r="M96" s="3"/>
      <c r="N96" s="45" t="s">
        <v>118</v>
      </c>
      <c r="O96" s="9"/>
      <c r="P96" s="84">
        <v>2185</v>
      </c>
      <c r="Q96" s="9"/>
      <c r="R96" s="9"/>
      <c r="S96" s="85">
        <v>7295</v>
      </c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-200</v>
      </c>
      <c r="K97" s="9">
        <v>5</v>
      </c>
      <c r="L97" s="10">
        <f>'15-08'!$K97+('15-08'!$J97/90)</f>
        <v>2.7777777777777777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180</v>
      </c>
      <c r="K98" s="9"/>
      <c r="L98" s="10">
        <f>'15-08'!$K98+('15-08'!$J98/90)</f>
        <v>2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2500</v>
      </c>
      <c r="J99" s="8"/>
      <c r="K99" s="9">
        <v>130</v>
      </c>
      <c r="L99" s="10">
        <f>'15-08'!$K99+('15-08'!$J99/90)</f>
        <v>130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2250</v>
      </c>
      <c r="K100" s="9"/>
      <c r="L100" s="10">
        <f>'15-08'!$K100+('15-08'!$J100/90)</f>
        <v>25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100</v>
      </c>
      <c r="K101" s="9"/>
      <c r="L101" s="10">
        <f>'15-08'!$K101+('15-08'!$J101/90)</f>
        <v>1.1111111111111112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229</v>
      </c>
      <c r="J102" s="8"/>
      <c r="K102" s="9">
        <v>-30</v>
      </c>
      <c r="L102" s="10">
        <f>'15-08'!$K102+('15-08'!$J102/90)</f>
        <v>-30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637</v>
      </c>
      <c r="J103" s="8"/>
      <c r="K103" s="9">
        <v>1050</v>
      </c>
      <c r="L103" s="10">
        <f>'15-08'!$K103+('15-08'!$J103/90)</f>
        <v>1050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637</v>
      </c>
      <c r="J104" s="8"/>
      <c r="K104" s="9">
        <v>450</v>
      </c>
      <c r="L104" s="10">
        <f>'15-08'!$K104+('15-08'!$J104/90)</f>
        <v>450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95</v>
      </c>
      <c r="J105" s="8"/>
      <c r="K105" s="9">
        <v>-450</v>
      </c>
      <c r="L105" s="10">
        <f>'15-08'!$K105+('15-08'!$J105/90)</f>
        <v>-450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229</v>
      </c>
      <c r="J106" s="8">
        <v>-50</v>
      </c>
      <c r="K106" s="9">
        <v>-15</v>
      </c>
      <c r="L106" s="10">
        <f>'15-08'!$K106+('15-08'!$J106/90)</f>
        <v>-15.555555555555555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375</v>
      </c>
      <c r="K107" s="9"/>
      <c r="L107" s="10">
        <f>'15-08'!$K107+('15-08'!$J107/90)</f>
        <v>4.166666666666667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250</v>
      </c>
      <c r="K108" s="9"/>
      <c r="L108" s="10">
        <f>'15-08'!$K108+('15-08'!$J108/90)</f>
        <v>2.7777777777777777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1</v>
      </c>
      <c r="L109" s="10">
        <f>'15-08'!$K109+('15-08'!$J109/90)</f>
        <v>1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-540</v>
      </c>
      <c r="K110" s="9">
        <v>30</v>
      </c>
      <c r="L110" s="10">
        <f>'15-08'!$K110+('15-08'!$J110/90)</f>
        <v>24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90</v>
      </c>
      <c r="K111" s="9"/>
      <c r="L111" s="10">
        <f>'15-08'!$K111+('15-08'!$J111/90)</f>
        <v>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150</v>
      </c>
      <c r="K112" s="9">
        <v>10</v>
      </c>
      <c r="L112" s="10">
        <f>'15-08'!$K112+('15-08'!$J112/90)</f>
        <v>11.666666666666666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350</v>
      </c>
      <c r="K113" s="9"/>
      <c r="L113" s="10">
        <f>'15-08'!$K113+('15-08'!$J113/90)</f>
        <v>3.8888888888888888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40</v>
      </c>
      <c r="L114" s="10">
        <f>'15-08'!$K114+('15-08'!$J114/90)</f>
        <v>40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285</v>
      </c>
      <c r="L115" s="10">
        <f>'15-08'!$K115+('15-08'!$J115/90)</f>
        <v>285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450</v>
      </c>
      <c r="K116" s="9"/>
      <c r="L116" s="10">
        <f>'15-08'!$K116+('15-08'!$J116/90)</f>
        <v>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-675</v>
      </c>
      <c r="K117" s="9">
        <v>20</v>
      </c>
      <c r="L117" s="10">
        <f>'15-08'!$K117+('15-08'!$J117/90)</f>
        <v>12.5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70</v>
      </c>
      <c r="K118" s="9"/>
      <c r="L118" s="10">
        <f>'15-08'!$K118+('15-08'!$J118/90)</f>
        <v>0.77777777777777779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300</v>
      </c>
      <c r="K119" s="9"/>
      <c r="L119" s="10">
        <f>'15-08'!$K119+('15-08'!$J119/90)</f>
        <v>3.3333333333333335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50</v>
      </c>
      <c r="L120" s="10">
        <f>'15-08'!$K120+('15-08'!$J120/90)</f>
        <v>50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40</v>
      </c>
      <c r="I121" s="40" t="s">
        <v>95</v>
      </c>
      <c r="J121" s="8">
        <v>-9000</v>
      </c>
      <c r="K121" s="9">
        <v>-3000</v>
      </c>
      <c r="L121" s="10">
        <f>'15-08'!$K121+('15-08'!$J121/90)</f>
        <v>-3100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1796</v>
      </c>
      <c r="I122" s="2"/>
      <c r="J122" s="8"/>
      <c r="K122" s="9">
        <v>700</v>
      </c>
      <c r="L122" s="10">
        <f>'15-08'!$K122+('15-08'!$J122/90)</f>
        <v>700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-700</v>
      </c>
      <c r="L123" s="10">
        <f>'15-08'!$K123+('15-08'!$J123/90)</f>
        <v>-700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229</v>
      </c>
      <c r="J124" s="8"/>
      <c r="K124" s="9">
        <v>-11</v>
      </c>
      <c r="L124" s="10">
        <f>'15-08'!$K124+('15-08'!$J124/90)</f>
        <v>-11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-210</v>
      </c>
      <c r="K125" s="9">
        <v>5</v>
      </c>
      <c r="L125" s="10">
        <f>'15-08'!$K125+('15-08'!$J125/90)</f>
        <v>2.6666666666666665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-270</v>
      </c>
      <c r="K126" s="9">
        <v>20</v>
      </c>
      <c r="L126" s="10">
        <f>'15-08'!$K126+('15-08'!$J126/90)</f>
        <v>17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1796</v>
      </c>
      <c r="I127" s="2" t="s">
        <v>1626</v>
      </c>
      <c r="J127" s="8"/>
      <c r="K127" s="9">
        <v>115</v>
      </c>
      <c r="L127" s="10">
        <f>'15-08'!$K127+('15-08'!$J127/90)</f>
        <v>115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2" t="s">
        <v>95</v>
      </c>
      <c r="J128" s="8"/>
      <c r="K128" s="9">
        <v>-115</v>
      </c>
      <c r="L128" s="10">
        <f>'15-08'!$K128+('15-08'!$J128/90)</f>
        <v>-115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'15-08'!$K129+('15-08'!$J129/90)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9" xr:uid="{B126882F-8387-4D43-8069-8ED710080C2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C673-581D-4409-9AEC-712E11B6005A}">
  <sheetPr codeName="Sheet120">
    <pageSetUpPr fitToPage="1"/>
  </sheetPr>
  <dimension ref="A1:Z173"/>
  <sheetViews>
    <sheetView rightToLeft="1" topLeftCell="A161" workbookViewId="0">
      <selection activeCell="J171" sqref="J17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1060</v>
      </c>
      <c r="K1" s="3">
        <f t="shared" si="0"/>
        <v>37</v>
      </c>
      <c r="L1" s="3">
        <f t="shared" si="0"/>
        <v>48.777777777777771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-270</v>
      </c>
      <c r="K3" s="9">
        <v>40</v>
      </c>
      <c r="L3" s="10">
        <f t="shared" ref="L3:L18" si="1">K3+(J3/90)</f>
        <v>37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800</v>
      </c>
      <c r="K4" s="9"/>
      <c r="L4" s="10">
        <f t="shared" si="1"/>
        <v>8.8888888888888893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2502</v>
      </c>
      <c r="J5" s="8">
        <v>-200</v>
      </c>
      <c r="K5" s="9"/>
      <c r="L5" s="10">
        <f t="shared" si="1"/>
        <v>-2.2222222222222223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8">
        <v>730</v>
      </c>
      <c r="K6" s="9">
        <v>-3</v>
      </c>
      <c r="L6" s="10">
        <f t="shared" si="1"/>
        <v>5.1111111111111107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2497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SUM('17-08'!$J$22:$J$173)</f>
        <v>6445</v>
      </c>
      <c r="K20" s="3">
        <f>SUM('17-08'!$K$22:$K$173)</f>
        <v>3728</v>
      </c>
      <c r="L20" s="3">
        <f>SUM('17-08'!$L$22:$L$173)</f>
        <v>3799.6111111111095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51</v>
      </c>
      <c r="F22" s="16">
        <f t="shared" ref="F22:F26" si="3">D22*E22</f>
        <v>255</v>
      </c>
      <c r="G22" s="7"/>
      <c r="H22" s="7" t="s">
        <v>1796</v>
      </c>
      <c r="I22" s="40" t="s">
        <v>119</v>
      </c>
      <c r="J22" s="8"/>
      <c r="K22" s="9">
        <v>1000</v>
      </c>
      <c r="L22" s="10">
        <f>'17-08'!$K22+('17-08'!$J22/90)</f>
        <v>1000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88</v>
      </c>
      <c r="S22" s="16">
        <f t="shared" ref="S22:S26" si="5">Q22*R22</f>
        <v>440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8</v>
      </c>
      <c r="C23" s="14">
        <f t="shared" si="2"/>
        <v>40</v>
      </c>
      <c r="D23" s="15">
        <v>10</v>
      </c>
      <c r="E23" s="1">
        <v>52</v>
      </c>
      <c r="F23" s="16">
        <f t="shared" si="3"/>
        <v>520</v>
      </c>
      <c r="G23" s="7"/>
      <c r="H23" s="7" t="s">
        <v>40</v>
      </c>
      <c r="I23" s="2" t="s">
        <v>95</v>
      </c>
      <c r="J23" s="8"/>
      <c r="K23" s="9">
        <v>-10</v>
      </c>
      <c r="L23" s="10">
        <f>'17-08'!$K23+('17-08'!$J23/90)</f>
        <v>-10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79</v>
      </c>
      <c r="S23" s="16">
        <f t="shared" si="5"/>
        <v>790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45</v>
      </c>
      <c r="C24" s="14">
        <f t="shared" si="2"/>
        <v>450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957</v>
      </c>
      <c r="J24" s="8"/>
      <c r="K24" s="9">
        <v>80</v>
      </c>
      <c r="L24" s="10">
        <f>'17-08'!$K24+('17-08'!$J24/90)</f>
        <v>80</v>
      </c>
      <c r="M24" s="3"/>
      <c r="N24" s="13">
        <v>10</v>
      </c>
      <c r="O24" s="1">
        <v>55</v>
      </c>
      <c r="P24" s="14">
        <f t="shared" si="4"/>
        <v>550</v>
      </c>
      <c r="Q24" s="15">
        <v>20</v>
      </c>
      <c r="R24" s="1">
        <v>56</v>
      </c>
      <c r="S24" s="16">
        <f t="shared" si="5"/>
        <v>1120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11</v>
      </c>
      <c r="C25" s="14">
        <f t="shared" si="2"/>
        <v>220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8">
        <v>50</v>
      </c>
      <c r="K25" s="9"/>
      <c r="L25" s="10">
        <f>'17-08'!$K25+('17-08'!$J25/90)</f>
        <v>0.55555555555555558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16</v>
      </c>
      <c r="S25" s="16">
        <f t="shared" si="5"/>
        <v>800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12</v>
      </c>
      <c r="F26" s="16">
        <f t="shared" si="3"/>
        <v>1200</v>
      </c>
      <c r="G26" s="7"/>
      <c r="H26" s="7" t="s">
        <v>6</v>
      </c>
      <c r="I26" s="2"/>
      <c r="J26" s="8">
        <v>180</v>
      </c>
      <c r="K26" s="9"/>
      <c r="L26" s="10">
        <f>'17-08'!$K26+('17-08'!$J26/90)</f>
        <v>2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50</v>
      </c>
      <c r="S26" s="16">
        <f t="shared" si="5"/>
        <v>5000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1975</v>
      </c>
      <c r="G27" s="7"/>
      <c r="H27" s="7" t="s">
        <v>6</v>
      </c>
      <c r="I27" s="40" t="s">
        <v>2503</v>
      </c>
      <c r="J27" s="8"/>
      <c r="K27" s="9">
        <v>120</v>
      </c>
      <c r="L27" s="10">
        <f>'17-08'!$K27+('17-08'!$J27/90)</f>
        <v>120</v>
      </c>
      <c r="M27" s="3"/>
      <c r="N27" s="13">
        <v>100</v>
      </c>
      <c r="O27" s="1">
        <v>35</v>
      </c>
      <c r="P27" s="14">
        <f t="shared" si="4"/>
        <v>3500</v>
      </c>
      <c r="Q27" s="12" t="s">
        <v>11</v>
      </c>
      <c r="R27" s="12"/>
      <c r="S27" s="17">
        <f>SUM(S22:S26)</f>
        <v>8150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812</v>
      </c>
      <c r="D28" s="1"/>
      <c r="E28" s="1"/>
      <c r="F28" s="1"/>
      <c r="G28" s="1"/>
      <c r="H28" s="7" t="s">
        <v>28</v>
      </c>
      <c r="I28" s="40" t="s">
        <v>335</v>
      </c>
      <c r="J28" s="8">
        <v>-50</v>
      </c>
      <c r="K28" s="9"/>
      <c r="L28" s="10">
        <f>'17-08'!$K28+('17-08'!$J28/90)</f>
        <v>-0.55555555555555558</v>
      </c>
      <c r="M28" s="3"/>
      <c r="N28" s="12" t="s">
        <v>11</v>
      </c>
      <c r="O28" s="12"/>
      <c r="P28" s="6">
        <f>SUM(P22:P27)</f>
        <v>4535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-7290</v>
      </c>
      <c r="G29" s="1"/>
      <c r="H29" s="7" t="s">
        <v>6</v>
      </c>
      <c r="I29" s="2"/>
      <c r="J29" s="8">
        <v>-200</v>
      </c>
      <c r="K29" s="9">
        <v>15</v>
      </c>
      <c r="L29" s="10">
        <f>'17-08'!$K29+('17-08'!$J29/90)</f>
        <v>12.777777777777779</v>
      </c>
      <c r="M29" s="3"/>
      <c r="N29" s="1"/>
      <c r="O29" s="1"/>
      <c r="P29" s="18"/>
      <c r="Q29" s="237" t="s">
        <v>21</v>
      </c>
      <c r="R29" s="238"/>
      <c r="S29" s="17">
        <f>SUM('17-08'!$J$22:$J$173)</f>
        <v>6445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-139</v>
      </c>
      <c r="D30" s="1"/>
      <c r="E30" s="1"/>
      <c r="F30" s="8"/>
      <c r="G30" s="1"/>
      <c r="H30" s="7" t="s">
        <v>6</v>
      </c>
      <c r="I30" s="40" t="s">
        <v>2504</v>
      </c>
      <c r="J30" s="8">
        <v>-180</v>
      </c>
      <c r="K30" s="9">
        <v>40</v>
      </c>
      <c r="L30" s="10">
        <f>'17-08'!$K30+('17-08'!$J30/90)</f>
        <v>38</v>
      </c>
      <c r="M30" s="3"/>
      <c r="N30" s="237" t="s">
        <v>23</v>
      </c>
      <c r="O30" s="238"/>
      <c r="P30" s="6">
        <f>SUM('17-08'!$K$22:$K$173)</f>
        <v>3728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-130</v>
      </c>
      <c r="K31" s="9">
        <v>20</v>
      </c>
      <c r="L31" s="10">
        <f>'17-08'!$K31+('17-08'!$J31/90)</f>
        <v>18.555555555555557</v>
      </c>
      <c r="M31" s="3"/>
      <c r="N31" s="1"/>
      <c r="O31" s="1"/>
      <c r="P31" s="18"/>
      <c r="Q31" s="12" t="s">
        <v>25</v>
      </c>
      <c r="R31" s="12"/>
      <c r="S31" s="17">
        <f>S27-S29-F27</f>
        <v>-270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40" t="s">
        <v>2505</v>
      </c>
      <c r="J32" s="8"/>
      <c r="K32" s="9">
        <v>35</v>
      </c>
      <c r="L32" s="10">
        <f>'17-08'!$K32+('17-08'!$J32/90)</f>
        <v>35</v>
      </c>
      <c r="M32" s="3"/>
      <c r="N32" s="12" t="s">
        <v>25</v>
      </c>
      <c r="O32" s="12"/>
      <c r="P32" s="6">
        <f>P28-P30-C28</f>
        <v>-5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225</v>
      </c>
      <c r="K33" s="9"/>
      <c r="L33" s="10">
        <f>'17-08'!$K33+('17-08'!$J33/90)</f>
        <v>2.5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100</v>
      </c>
      <c r="K34" s="9"/>
      <c r="L34" s="10">
        <f>'17-08'!$K34+('17-08'!$J34/90)</f>
        <v>1.1111111111111112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9</v>
      </c>
      <c r="L35" s="10">
        <f>'17-08'!$K35+('17-08'!$J35/90)</f>
        <v>9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200</v>
      </c>
      <c r="K36" s="9">
        <v>1</v>
      </c>
      <c r="L36" s="10">
        <f>'17-08'!$K36+('17-08'!$J36/90)</f>
        <v>3.2222222222222223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20</v>
      </c>
      <c r="L37" s="10">
        <f>'17-08'!$K37+('17-08'!$J37/90)</f>
        <v>20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-360</v>
      </c>
      <c r="K38" s="9">
        <v>15</v>
      </c>
      <c r="L38" s="10">
        <f>'17-08'!$K38+('17-08'!$J38/90)</f>
        <v>11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1796</v>
      </c>
      <c r="I39" s="2" t="s">
        <v>75</v>
      </c>
      <c r="J39" s="8"/>
      <c r="K39" s="9">
        <v>82</v>
      </c>
      <c r="L39" s="10">
        <f>'17-08'!$K39+('17-08'!$J39/90)</f>
        <v>82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1246</v>
      </c>
      <c r="J40" s="8"/>
      <c r="K40" s="9">
        <v>20</v>
      </c>
      <c r="L40" s="10">
        <f>'17-08'!$K40+('17-08'!$J40/90)</f>
        <v>20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2506</v>
      </c>
      <c r="J41" s="8">
        <v>270</v>
      </c>
      <c r="K41" s="9"/>
      <c r="L41" s="10">
        <f>'17-08'!$K41+('17-08'!$J41/90)</f>
        <v>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26</v>
      </c>
      <c r="J42" s="8">
        <v>90</v>
      </c>
      <c r="K42" s="9"/>
      <c r="L42" s="10">
        <f>'17-08'!$K42+('17-08'!$J42/90)</f>
        <v>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885</v>
      </c>
      <c r="J43" s="8"/>
      <c r="K43" s="9">
        <v>20</v>
      </c>
      <c r="L43" s="10">
        <f>'17-08'!$K43+('17-08'!$J43/90)</f>
        <v>20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2507</v>
      </c>
      <c r="J44" s="8">
        <v>-40</v>
      </c>
      <c r="K44" s="9">
        <v>25</v>
      </c>
      <c r="L44" s="10">
        <f>'17-08'!$K44+('17-08'!$J44/90)</f>
        <v>24.555555555555557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 t="s">
        <v>355</v>
      </c>
      <c r="J45" s="8"/>
      <c r="K45" s="9">
        <v>5</v>
      </c>
      <c r="L45" s="10">
        <f>'17-08'!$K45+('17-08'!$J45/90)</f>
        <v>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2508</v>
      </c>
      <c r="J46" s="8">
        <v>170</v>
      </c>
      <c r="K46" s="9"/>
      <c r="L46" s="10">
        <f>'17-08'!$K46+('17-08'!$J46/90)</f>
        <v>1.8888888888888888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1101</v>
      </c>
      <c r="J47" s="8">
        <v>500</v>
      </c>
      <c r="K47" s="9"/>
      <c r="L47" s="10">
        <f>'17-08'!$K47+('17-08'!$J47/90)</f>
        <v>5.5555555555555554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2509</v>
      </c>
      <c r="J48" s="8">
        <v>100</v>
      </c>
      <c r="K48" s="9">
        <v>13</v>
      </c>
      <c r="L48" s="10">
        <f>'17-08'!$K48+('17-08'!$J48/90)</f>
        <v>14.111111111111111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687</v>
      </c>
      <c r="J49" s="8">
        <v>40</v>
      </c>
      <c r="K49" s="9"/>
      <c r="L49" s="10">
        <f>'17-08'!$K49+('17-08'!$J49/90)</f>
        <v>0.44444444444444442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2510</v>
      </c>
      <c r="J50" s="8"/>
      <c r="K50" s="9">
        <v>69</v>
      </c>
      <c r="L50" s="10">
        <f>'17-08'!$K50+('17-08'!$J50/90)</f>
        <v>69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-150</v>
      </c>
      <c r="K51" s="9">
        <v>5</v>
      </c>
      <c r="L51" s="10">
        <f>'17-08'!$K51+('17-08'!$J51/90)</f>
        <v>3.333333333333333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5</v>
      </c>
      <c r="L52" s="10">
        <f>'17-08'!$K52+('17-08'!$J52/90)</f>
        <v>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5</v>
      </c>
      <c r="L53" s="10">
        <f>'17-08'!$K53+('17-08'!$J53/90)</f>
        <v>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-300</v>
      </c>
      <c r="K54" s="9">
        <v>10</v>
      </c>
      <c r="L54" s="10">
        <f>'17-08'!$K54+('17-08'!$J54/90)</f>
        <v>6.6666666666666661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200</v>
      </c>
      <c r="K55" s="9">
        <v>10</v>
      </c>
      <c r="L55" s="10">
        <f>'17-08'!$K55+('17-08'!$J55/90)</f>
        <v>12.222222222222221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513</v>
      </c>
      <c r="J56" s="8">
        <v>230</v>
      </c>
      <c r="K56" s="9"/>
      <c r="L56" s="10">
        <f>'17-08'!$K56+('17-08'!$J56/90)</f>
        <v>2.5555555555555554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147</v>
      </c>
      <c r="J57" s="8">
        <v>300</v>
      </c>
      <c r="K57" s="9"/>
      <c r="L57" s="10">
        <f>'17-08'!$K57+('17-08'!$J57/90)</f>
        <v>3.3333333333333335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112</v>
      </c>
      <c r="J58" s="8">
        <v>200</v>
      </c>
      <c r="K58" s="9"/>
      <c r="L58" s="10">
        <f>'17-08'!$K58+('17-08'!$J58/90)</f>
        <v>2.2222222222222223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12</v>
      </c>
      <c r="L59" s="10">
        <f>'17-08'!$K59+('17-08'!$J59/90)</f>
        <v>12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2511</v>
      </c>
      <c r="J60" s="8">
        <v>900</v>
      </c>
      <c r="K60" s="9"/>
      <c r="L60" s="10">
        <f>'17-08'!$K60+('17-08'!$J60/90)</f>
        <v>10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2512</v>
      </c>
      <c r="J61" s="8"/>
      <c r="K61" s="9">
        <v>9</v>
      </c>
      <c r="L61" s="10">
        <f>'17-08'!$K61+('17-08'!$J61/90)</f>
        <v>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84</v>
      </c>
      <c r="J62" s="8"/>
      <c r="K62" s="9">
        <v>200</v>
      </c>
      <c r="L62" s="10">
        <f>'17-08'!$K62+('17-08'!$J62/90)</f>
        <v>200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440</v>
      </c>
      <c r="J63" s="8">
        <v>180</v>
      </c>
      <c r="K63" s="9">
        <v>125</v>
      </c>
      <c r="L63" s="10">
        <f>'17-08'!$K63+('17-08'!$J63/90)</f>
        <v>127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-225</v>
      </c>
      <c r="K64" s="9">
        <v>5</v>
      </c>
      <c r="L64" s="10">
        <f>'17-08'!$K64+('17-08'!$J64/90)</f>
        <v>2.5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2513</v>
      </c>
      <c r="J65" s="35">
        <v>-150</v>
      </c>
      <c r="K65" s="36">
        <v>5</v>
      </c>
      <c r="L65" s="37">
        <f>'17-08'!$K65+('17-08'!$J65/90)</f>
        <v>3.333333333333333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1763</v>
      </c>
      <c r="J66" s="38"/>
      <c r="K66" s="39">
        <v>-198</v>
      </c>
      <c r="L66" s="37">
        <f>'17-08'!$K66+('17-08'!$J66/90)</f>
        <v>-198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-300</v>
      </c>
      <c r="K67" s="36">
        <v>10</v>
      </c>
      <c r="L67" s="37">
        <f>'17-08'!$K67+('17-08'!$J67/90)</f>
        <v>6.6666666666666661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1372</v>
      </c>
      <c r="J68" s="38">
        <v>300</v>
      </c>
      <c r="K68" s="39"/>
      <c r="L68" s="37">
        <f>'17-08'!$K68+('17-08'!$J68/90)</f>
        <v>3.3333333333333335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2514</v>
      </c>
      <c r="J69" s="35"/>
      <c r="K69" s="36">
        <v>10</v>
      </c>
      <c r="L69" s="37">
        <f>'17-08'!$K69+('17-08'!$J69/90)</f>
        <v>10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257</v>
      </c>
      <c r="J70" s="35">
        <v>-200</v>
      </c>
      <c r="K70" s="36">
        <v>70</v>
      </c>
      <c r="L70" s="37">
        <f>'17-08'!$K70+('17-08'!$J70/90)</f>
        <v>67.777777777777771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-200</v>
      </c>
      <c r="K71" s="9">
        <v>9</v>
      </c>
      <c r="L71" s="10">
        <f>'17-08'!$K71+('17-08'!$J71/90)</f>
        <v>6.7777777777777777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720</v>
      </c>
      <c r="K72" s="9"/>
      <c r="L72" s="10">
        <f>'17-08'!$K72+('17-08'!$J72/90)</f>
        <v>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1846</v>
      </c>
      <c r="J73" s="8">
        <v>100</v>
      </c>
      <c r="K73" s="9"/>
      <c r="L73" s="10">
        <f>'17-08'!$K73+('17-08'!$J73/90)</f>
        <v>1.1111111111111112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-100</v>
      </c>
      <c r="K74" s="9">
        <v>50</v>
      </c>
      <c r="L74" s="10">
        <f>'17-08'!$K74+('17-08'!$J74/90)</f>
        <v>48.888888888888886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135</v>
      </c>
      <c r="K75" s="9"/>
      <c r="L75" s="10">
        <f>'17-08'!$K75+('17-08'!$J75/90)</f>
        <v>1.5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28</v>
      </c>
      <c r="I76" s="40" t="s">
        <v>456</v>
      </c>
      <c r="J76" s="8">
        <v>-100</v>
      </c>
      <c r="K76" s="9"/>
      <c r="L76" s="10">
        <f>'17-08'!$K76+('17-08'!$J76/90)</f>
        <v>-1.1111111111111112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135</v>
      </c>
      <c r="K77" s="9">
        <v>30</v>
      </c>
      <c r="L77" s="10">
        <f>'17-08'!$K77+('17-08'!$J77/90)</f>
        <v>31.5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2515</v>
      </c>
      <c r="J78" s="8"/>
      <c r="K78" s="9">
        <v>20</v>
      </c>
      <c r="L78" s="10">
        <f>'17-08'!$K78+('17-08'!$J78/90)</f>
        <v>20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395</v>
      </c>
      <c r="J79" s="8">
        <v>-200</v>
      </c>
      <c r="K79" s="9">
        <v>10</v>
      </c>
      <c r="L79" s="10">
        <f>'17-08'!$K79+('17-08'!$J79/90)</f>
        <v>7.7777777777777777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-100</v>
      </c>
      <c r="K80" s="9">
        <v>30</v>
      </c>
      <c r="L80" s="10">
        <f>'17-08'!$K80+('17-08'!$J80/90)</f>
        <v>28.888888888888889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-470</v>
      </c>
      <c r="K81" s="9">
        <v>10</v>
      </c>
      <c r="L81" s="10">
        <f>'17-08'!$K81+('17-08'!$J81/90)</f>
        <v>4.7777777777777777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-200</v>
      </c>
      <c r="K82" s="9">
        <v>25</v>
      </c>
      <c r="L82" s="10">
        <f>'17-08'!$K82+('17-08'!$J82/90)</f>
        <v>22.777777777777779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-360</v>
      </c>
      <c r="K83" s="9">
        <v>40</v>
      </c>
      <c r="L83" s="10">
        <f>'17-08'!$K83+('17-08'!$J83/90)</f>
        <v>36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437</v>
      </c>
      <c r="J84" s="8">
        <v>-300</v>
      </c>
      <c r="K84" s="9"/>
      <c r="L84" s="10">
        <f>'17-08'!$K84+('17-08'!$J84/90)</f>
        <v>-3.3333333333333335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120</v>
      </c>
      <c r="K85" s="9">
        <v>1</v>
      </c>
      <c r="L85" s="10">
        <f>'17-08'!$K85+('17-08'!$J85/90)</f>
        <v>2.333333333333333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350</v>
      </c>
      <c r="K86" s="9"/>
      <c r="L86" s="10">
        <f>'17-08'!$K86+('17-08'!$J86/90)</f>
        <v>3.8888888888888888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78</v>
      </c>
      <c r="J87" s="8">
        <v>500</v>
      </c>
      <c r="K87" s="9"/>
      <c r="L87" s="10">
        <f>'17-08'!$K87+('17-08'!$J87/90)</f>
        <v>5.5555555555555554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-100</v>
      </c>
      <c r="K88" s="9">
        <v>10</v>
      </c>
      <c r="L88" s="10">
        <f>'17-08'!$K88+('17-08'!$J88/90)</f>
        <v>8.8888888888888893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78</v>
      </c>
      <c r="J89" s="8">
        <v>100</v>
      </c>
      <c r="K89" s="9"/>
      <c r="L89" s="10">
        <f>'17-08'!$K89+('17-08'!$J89/90)</f>
        <v>1.1111111111111112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-500</v>
      </c>
      <c r="K90" s="9">
        <v>10</v>
      </c>
      <c r="L90" s="10">
        <f>'17-08'!$K90+('17-08'!$J90/90)</f>
        <v>4.4444444444444446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-360</v>
      </c>
      <c r="K91" s="9">
        <v>10</v>
      </c>
      <c r="L91" s="10">
        <f>'17-08'!$K91+('17-08'!$J91/90)</f>
        <v>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150</v>
      </c>
      <c r="K92" s="9"/>
      <c r="L92" s="10">
        <f>'17-08'!$K92+('17-08'!$J92/90)</f>
        <v>1.6666666666666667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150</v>
      </c>
      <c r="K93" s="9">
        <v>5</v>
      </c>
      <c r="L93" s="10">
        <f>'17-08'!$K93+('17-08'!$J93/90)</f>
        <v>6.666666666666667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-50</v>
      </c>
      <c r="K94" s="9">
        <v>4</v>
      </c>
      <c r="L94" s="10">
        <f>'17-08'!$K94+('17-08'!$J94/90)</f>
        <v>3.4444444444444446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300</v>
      </c>
      <c r="K95" s="9"/>
      <c r="L95" s="10">
        <f>'17-08'!$K95+('17-08'!$J95/90)</f>
        <v>3.3333333333333335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120</v>
      </c>
      <c r="K96" s="9"/>
      <c r="L96" s="10">
        <f>'17-08'!$K96+('17-08'!$J96/90)</f>
        <v>1.3333333333333333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200</v>
      </c>
      <c r="K97" s="9">
        <v>2</v>
      </c>
      <c r="L97" s="10">
        <f>'17-08'!$K97+('17-08'!$J97/90)</f>
        <v>4.2222222222222223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500</v>
      </c>
      <c r="K98" s="9"/>
      <c r="L98" s="10">
        <f>'17-08'!$K98+('17-08'!$J98/90)</f>
        <v>5.5555555555555554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1763</v>
      </c>
      <c r="J99" s="8">
        <v>600</v>
      </c>
      <c r="K99" s="9"/>
      <c r="L99" s="10">
        <f>'17-08'!$K99+('17-08'!$J99/90)</f>
        <v>6.666666666666667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-50</v>
      </c>
      <c r="K100" s="9">
        <v>6</v>
      </c>
      <c r="L100" s="10">
        <f>'17-08'!$K100+('17-08'!$J100/90)</f>
        <v>5.4444444444444446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90</v>
      </c>
      <c r="K101" s="9">
        <v>10</v>
      </c>
      <c r="L101" s="10">
        <f>'17-08'!$K101+('17-08'!$J101/90)</f>
        <v>11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56</v>
      </c>
      <c r="J102" s="8">
        <v>-30</v>
      </c>
      <c r="K102" s="9">
        <v>130</v>
      </c>
      <c r="L102" s="10">
        <f>'17-08'!$K102+('17-08'!$J102/90)</f>
        <v>129.66666666666666</v>
      </c>
      <c r="M102" s="3"/>
      <c r="N102" s="45" t="s">
        <v>118</v>
      </c>
      <c r="O102" s="9"/>
      <c r="P102" s="84">
        <v>3086</v>
      </c>
      <c r="Q102" s="9"/>
      <c r="R102" s="9"/>
      <c r="S102" s="85">
        <v>5075</v>
      </c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200</v>
      </c>
      <c r="K103" s="9"/>
      <c r="L103" s="10">
        <f>'17-08'!$K103+('17-08'!$J103/90)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2" t="s">
        <v>2042</v>
      </c>
      <c r="J104" s="8"/>
      <c r="K104" s="9">
        <v>-5</v>
      </c>
      <c r="L104" s="10">
        <f>'17-08'!$K104+('17-08'!$J104/90)</f>
        <v>-5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180</v>
      </c>
      <c r="K105" s="9"/>
      <c r="L105" s="10">
        <f>'17-08'!$K105+('17-08'!$J105/90)</f>
        <v>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-60</v>
      </c>
      <c r="K106" s="9">
        <v>20</v>
      </c>
      <c r="L106" s="10">
        <f>'17-08'!$K106+('17-08'!$J106/90)</f>
        <v>19.333333333333332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2" t="s">
        <v>849</v>
      </c>
      <c r="J107" s="8">
        <v>790</v>
      </c>
      <c r="K107" s="9"/>
      <c r="L107" s="10">
        <f>'17-08'!$K107+('17-08'!$J107/90)</f>
        <v>8.7777777777777786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40</v>
      </c>
      <c r="I108" s="2" t="s">
        <v>849</v>
      </c>
      <c r="J108" s="8">
        <v>500</v>
      </c>
      <c r="K108" s="9"/>
      <c r="L108" s="10">
        <f>'17-08'!$K108+('17-08'!$J108/90)</f>
        <v>5.5555555555555554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3</v>
      </c>
      <c r="L109" s="10">
        <f>'17-08'!$K109+('17-08'!$J109/90)</f>
        <v>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/>
      <c r="K110" s="9">
        <v>19</v>
      </c>
      <c r="L110" s="10">
        <f>'17-08'!$K110+('17-08'!$J110/90)</f>
        <v>19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/>
      <c r="K111" s="9">
        <v>18</v>
      </c>
      <c r="L111" s="10">
        <f>'17-08'!$K111+('17-08'!$J111/90)</f>
        <v>18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100</v>
      </c>
      <c r="K112" s="9"/>
      <c r="L112" s="10">
        <f>'17-08'!$K112+('17-08'!$J112/90)</f>
        <v>1.1111111111111112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100</v>
      </c>
      <c r="K113" s="9"/>
      <c r="L113" s="10">
        <f>'17-08'!$K113+('17-08'!$J113/90)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17</v>
      </c>
      <c r="L114" s="10">
        <f>'17-08'!$K114+('17-08'!$J114/90)</f>
        <v>17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400</v>
      </c>
      <c r="K115" s="9"/>
      <c r="L115" s="10">
        <f>'17-08'!$K115+('17-08'!$J115/90)</f>
        <v>4.4444444444444446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180</v>
      </c>
      <c r="K116" s="9">
        <v>5</v>
      </c>
      <c r="L116" s="10">
        <f>'17-08'!$K116+('17-08'!$J116/90)</f>
        <v>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5</v>
      </c>
      <c r="L117" s="10">
        <f>'17-08'!$K117+('17-08'!$J117/90)</f>
        <v>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90</v>
      </c>
      <c r="K118" s="9">
        <v>35</v>
      </c>
      <c r="L118" s="10">
        <f>'17-08'!$K118+('17-08'!$J118/90)</f>
        <v>36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180</v>
      </c>
      <c r="L119" s="10">
        <f>'17-08'!$K119+('17-08'!$J119/90)</f>
        <v>180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1796</v>
      </c>
      <c r="I120" s="2" t="s">
        <v>948</v>
      </c>
      <c r="J120" s="8"/>
      <c r="K120" s="9">
        <v>100</v>
      </c>
      <c r="L120" s="10">
        <f>'17-08'!$K120+('17-08'!$J120/90)</f>
        <v>100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350</v>
      </c>
      <c r="K121" s="9"/>
      <c r="L121" s="10">
        <f>'17-08'!$K121+('17-08'!$J121/90)</f>
        <v>3.8888888888888888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>
        <v>40</v>
      </c>
      <c r="L122" s="10">
        <f>'17-08'!$K122+('17-08'!$J122/90)</f>
        <v>40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-130</v>
      </c>
      <c r="K123" s="9">
        <v>10</v>
      </c>
      <c r="L123" s="10">
        <f>'17-08'!$K123+('17-08'!$J123/90)</f>
        <v>8.5555555555555554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230</v>
      </c>
      <c r="K124" s="9"/>
      <c r="L124" s="10">
        <f>'17-08'!$K124+('17-08'!$J124/90)</f>
        <v>2.5555555555555554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1144</v>
      </c>
      <c r="J125" s="8"/>
      <c r="K125" s="9">
        <v>60</v>
      </c>
      <c r="L125" s="10">
        <f>'17-08'!$K125+('17-08'!$J125/90)</f>
        <v>60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8"/>
      <c r="K126" s="9">
        <v>-60</v>
      </c>
      <c r="L126" s="10">
        <f>'17-08'!$K126+('17-08'!$J126/90)</f>
        <v>-60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82</v>
      </c>
      <c r="J127" s="8"/>
      <c r="K127" s="9">
        <v>70</v>
      </c>
      <c r="L127" s="10">
        <f>'17-08'!$K127+('17-08'!$J127/90)</f>
        <v>70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580</v>
      </c>
      <c r="K128" s="9">
        <v>30</v>
      </c>
      <c r="L128" s="10">
        <f>'17-08'!$K128+('17-08'!$J128/90)</f>
        <v>36.444444444444443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2516</v>
      </c>
      <c r="J129" s="8"/>
      <c r="K129" s="9">
        <v>443</v>
      </c>
      <c r="L129" s="10">
        <f>'17-08'!$K129+('17-08'!$J129/90)</f>
        <v>443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</v>
      </c>
      <c r="J130" s="8"/>
      <c r="K130" s="9">
        <v>-443</v>
      </c>
      <c r="L130" s="10">
        <f>'17-08'!$K130+('17-08'!$J130/90)</f>
        <v>-443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28</v>
      </c>
      <c r="I131" s="2" t="s">
        <v>35</v>
      </c>
      <c r="J131" s="8">
        <v>-300</v>
      </c>
      <c r="K131" s="9"/>
      <c r="L131" s="10">
        <f>'17-08'!$K131+('17-08'!$J131/90)</f>
        <v>-3.3333333333333335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8</v>
      </c>
      <c r="L132" s="10">
        <f>'17-08'!$K132+('17-08'!$J132/90)</f>
        <v>8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-50</v>
      </c>
      <c r="K133" s="9">
        <v>5</v>
      </c>
      <c r="L133" s="10">
        <f>'17-08'!$K133+('17-08'!$J133/90)</f>
        <v>4.4444444444444446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95</v>
      </c>
      <c r="J134" s="8"/>
      <c r="K134" s="9">
        <v>200</v>
      </c>
      <c r="L134" s="10">
        <f>'17-08'!$K134+('17-08'!$J134/90)</f>
        <v>200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95</v>
      </c>
      <c r="J135" s="8"/>
      <c r="K135" s="9">
        <v>-200</v>
      </c>
      <c r="L135" s="10">
        <f>'17-08'!$K135+('17-08'!$J135/90)</f>
        <v>-200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2" t="s">
        <v>948</v>
      </c>
      <c r="J136" s="8"/>
      <c r="K136" s="9">
        <v>200</v>
      </c>
      <c r="L136" s="10">
        <f>'17-08'!$K136+('17-08'!$J136/90)</f>
        <v>200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-110</v>
      </c>
      <c r="K137" s="9">
        <v>75</v>
      </c>
      <c r="L137" s="10">
        <f>'17-08'!$K137+('17-08'!$J137/90)</f>
        <v>73.777777777777771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/>
      <c r="K138" s="9">
        <v>200</v>
      </c>
      <c r="L138" s="10">
        <f>'17-08'!$K138+('17-08'!$J138/90)</f>
        <v>200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28</v>
      </c>
      <c r="I139" s="2" t="s">
        <v>2042</v>
      </c>
      <c r="J139" s="8">
        <v>-200</v>
      </c>
      <c r="K139" s="9"/>
      <c r="L139" s="10">
        <f>'17-08'!$K139+('17-08'!$J139/90)</f>
        <v>-2.2222222222222223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250</v>
      </c>
      <c r="K140" s="9">
        <v>10</v>
      </c>
      <c r="L140" s="10">
        <f>'17-08'!$K140+('17-08'!$J140/90)</f>
        <v>12.777777777777779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-100</v>
      </c>
      <c r="K141" s="9">
        <v>40</v>
      </c>
      <c r="L141" s="10">
        <f>'17-08'!$K141+('17-08'!$J141/90)</f>
        <v>38.888888888888886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1796</v>
      </c>
      <c r="I142" s="2" t="s">
        <v>453</v>
      </c>
      <c r="J142" s="8"/>
      <c r="K142" s="9">
        <v>150</v>
      </c>
      <c r="L142" s="10">
        <f>'17-08'!$K142+('17-08'!$J142/90)</f>
        <v>150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80</v>
      </c>
      <c r="K143" s="9"/>
      <c r="L143" s="10">
        <f>'17-08'!$K143+('17-08'!$J143/90)</f>
        <v>0.88888888888888884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>
        <v>7</v>
      </c>
      <c r="L144" s="10">
        <f>'17-08'!$K144+('17-08'!$J144/90)</f>
        <v>7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-200</v>
      </c>
      <c r="K145" s="9">
        <v>5</v>
      </c>
      <c r="L145" s="10">
        <f>'17-08'!$K145+('17-08'!$J145/90)</f>
        <v>2.7777777777777777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40</v>
      </c>
      <c r="I146" s="2"/>
      <c r="J146" s="8"/>
      <c r="K146" s="9">
        <v>-10</v>
      </c>
      <c r="L146" s="10">
        <f>'17-08'!$K146+('17-08'!$J146/90)</f>
        <v>-10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>
        <v>72</v>
      </c>
      <c r="L147" s="10">
        <f>'17-08'!$K147+('17-08'!$J147/90)</f>
        <v>72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40</v>
      </c>
      <c r="I148" s="2" t="s">
        <v>57</v>
      </c>
      <c r="J148" s="8"/>
      <c r="K148" s="9">
        <v>8</v>
      </c>
      <c r="L148" s="10">
        <f>'17-08'!$K148+('17-08'!$J148/90)</f>
        <v>8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>
        <v>200</v>
      </c>
      <c r="K149" s="9"/>
      <c r="L149" s="10">
        <f>'17-08'!$K149+('17-08'!$J149/90)</f>
        <v>2.2222222222222223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>
        <v>180</v>
      </c>
      <c r="K150" s="9">
        <v>20</v>
      </c>
      <c r="L150" s="10">
        <f>'17-08'!$K150+('17-08'!$J150/90)</f>
        <v>22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 t="s">
        <v>95</v>
      </c>
      <c r="J151" s="8"/>
      <c r="K151" s="9">
        <v>60</v>
      </c>
      <c r="L151" s="10">
        <f>'17-08'!$K151+('17-08'!$J151/90)</f>
        <v>60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40</v>
      </c>
      <c r="I152" s="2" t="s">
        <v>95</v>
      </c>
      <c r="J152" s="8"/>
      <c r="K152" s="9">
        <v>-60</v>
      </c>
      <c r="L152" s="10">
        <f>'17-08'!$K152+('17-08'!$J152/90)</f>
        <v>-60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>
        <v>60</v>
      </c>
      <c r="K153" s="9"/>
      <c r="L153" s="10">
        <f>'17-08'!$K153+('17-08'!$J153/90)</f>
        <v>0.66666666666666663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8">
        <v>-250</v>
      </c>
      <c r="K154" s="9">
        <v>5</v>
      </c>
      <c r="L154" s="10">
        <f>'17-08'!$K154+('17-08'!$J154/90)</f>
        <v>2.2222222222222223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8"/>
      <c r="K155" s="9">
        <v>20</v>
      </c>
      <c r="L155" s="10">
        <f>'17-08'!$K155+('17-08'!$J155/90)</f>
        <v>20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8">
        <v>150</v>
      </c>
      <c r="K156" s="9">
        <v>20</v>
      </c>
      <c r="L156" s="10">
        <f>'17-08'!$K156+('17-08'!$J156/90)</f>
        <v>21.666666666666668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8"/>
      <c r="K157" s="9">
        <v>18</v>
      </c>
      <c r="L157" s="10">
        <f>'17-08'!$K157+('17-08'!$J157/90)</f>
        <v>18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8">
        <v>-50</v>
      </c>
      <c r="K158" s="9">
        <v>4</v>
      </c>
      <c r="L158" s="10">
        <f>'17-08'!$K158+('17-08'!$J158/90)</f>
        <v>3.4444444444444446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40</v>
      </c>
      <c r="I159" s="2" t="s">
        <v>57</v>
      </c>
      <c r="J159" s="8">
        <v>2500</v>
      </c>
      <c r="K159" s="9"/>
      <c r="L159" s="10">
        <f>'17-08'!$K159+('17-08'!$J159/90)</f>
        <v>27.777777777777779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28</v>
      </c>
      <c r="I160" s="2" t="s">
        <v>43</v>
      </c>
      <c r="J160" s="8">
        <v>-2500</v>
      </c>
      <c r="K160" s="9"/>
      <c r="L160" s="10">
        <f>'17-08'!$K160+('17-08'!$J160/90)</f>
        <v>-27.777777777777779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8">
        <v>400</v>
      </c>
      <c r="K161" s="9"/>
      <c r="L161" s="10">
        <f>'17-08'!$K161+('17-08'!$J161/90)</f>
        <v>4.4444444444444446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8">
        <v>1280</v>
      </c>
      <c r="K162" s="9">
        <v>20</v>
      </c>
      <c r="L162" s="10">
        <f>'17-08'!$K162+('17-08'!$J162/90)</f>
        <v>34.222222222222221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8">
        <v>-180</v>
      </c>
      <c r="K163" s="9">
        <v>10</v>
      </c>
      <c r="L163" s="10">
        <f>'17-08'!$K163+('17-08'!$J163/90)</f>
        <v>8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8">
        <v>-130</v>
      </c>
      <c r="K164" s="9">
        <v>5</v>
      </c>
      <c r="L164" s="10">
        <f>'17-08'!$K164+('17-08'!$J164/90)</f>
        <v>3.5555555555555554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8">
        <v>-180</v>
      </c>
      <c r="K165" s="9">
        <v>10</v>
      </c>
      <c r="L165" s="10">
        <f>'17-08'!$K165+('17-08'!$J165/90)</f>
        <v>8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 t="s">
        <v>56</v>
      </c>
      <c r="J166" s="8">
        <v>-1285</v>
      </c>
      <c r="K166" s="9"/>
      <c r="L166" s="10">
        <f>'17-08'!$K166+('17-08'!$J166/90)</f>
        <v>-14.277777777777779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8">
        <v>270</v>
      </c>
      <c r="K167" s="9">
        <v>5</v>
      </c>
      <c r="L167" s="10">
        <f>'17-08'!$K167+('17-08'!$J167/90)</f>
        <v>8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8"/>
      <c r="K168" s="9">
        <v>397</v>
      </c>
      <c r="L168" s="10">
        <f>'17-08'!$K168+('17-08'!$J168/90)</f>
        <v>397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8"/>
      <c r="K169" s="9">
        <v>-397</v>
      </c>
      <c r="L169" s="10">
        <f>'17-08'!$K169+('17-08'!$J169/90)</f>
        <v>-397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6</v>
      </c>
      <c r="I170" s="2"/>
      <c r="J170" s="8"/>
      <c r="K170" s="9"/>
      <c r="L170" s="10">
        <f>'17-08'!$K170+('17-08'!$J170/90)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6</v>
      </c>
      <c r="I171" s="2"/>
      <c r="J171" s="8"/>
      <c r="K171" s="9"/>
      <c r="L171" s="10">
        <f>'17-08'!$K171+('17-08'!$J171/90)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6</v>
      </c>
      <c r="I172" s="2"/>
      <c r="J172" s="8"/>
      <c r="K172" s="9"/>
      <c r="L172" s="10">
        <f>'17-08'!$K172+('17-08'!$J172/90)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2"/>
      <c r="J173" s="8"/>
      <c r="K173" s="9"/>
      <c r="L173" s="10">
        <f>'17-08'!$K173+('17-08'!$J173/90)</f>
        <v>0</v>
      </c>
      <c r="M173" s="3"/>
      <c r="N173" s="45"/>
      <c r="O173" s="9"/>
      <c r="P173" s="84"/>
      <c r="Q173" s="9"/>
      <c r="R173" s="9"/>
      <c r="S173" s="85"/>
      <c r="T173" s="9"/>
      <c r="U173" s="9"/>
      <c r="V173" s="9"/>
      <c r="W173" s="9"/>
      <c r="X173" s="9"/>
      <c r="Y173" s="9"/>
      <c r="Z17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73" xr:uid="{383F2DB9-CD74-4AB8-9017-22555C04F876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0D0F-CD26-47D7-B28D-8F89FBEB59B0}">
  <sheetPr codeName="Sheet121">
    <pageSetUpPr fitToPage="1"/>
  </sheetPr>
  <dimension ref="A1:Z145"/>
  <sheetViews>
    <sheetView rightToLeft="1" topLeftCell="A133" workbookViewId="0">
      <selection activeCell="J142" sqref="J14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-535</v>
      </c>
      <c r="K1" s="3">
        <f t="shared" si="0"/>
        <v>50</v>
      </c>
      <c r="L1" s="3">
        <f t="shared" si="0"/>
        <v>44.055555555555564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2102</v>
      </c>
      <c r="J3" s="8">
        <v>-150</v>
      </c>
      <c r="K3" s="9">
        <v>20</v>
      </c>
      <c r="L3" s="10">
        <f t="shared" ref="L3:L18" si="1">K3+(J3/90)</f>
        <v>18.333333333333332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8">
        <v>-300</v>
      </c>
      <c r="K4" s="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1796</v>
      </c>
      <c r="I5" s="2" t="s">
        <v>1167</v>
      </c>
      <c r="J5" s="8"/>
      <c r="K5" s="9">
        <v>86</v>
      </c>
      <c r="L5" s="10">
        <f t="shared" si="1"/>
        <v>86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270</v>
      </c>
      <c r="K6" s="9"/>
      <c r="L6" s="10">
        <f t="shared" si="1"/>
        <v>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>
        <v>10</v>
      </c>
      <c r="L8" s="10">
        <f t="shared" si="1"/>
        <v>10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40</v>
      </c>
      <c r="I9" s="2" t="s">
        <v>95</v>
      </c>
      <c r="J9" s="8"/>
      <c r="K9" s="9">
        <v>-80</v>
      </c>
      <c r="L9" s="10">
        <f t="shared" si="1"/>
        <v>-80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-130</v>
      </c>
      <c r="K10" s="9">
        <v>4</v>
      </c>
      <c r="L10" s="10">
        <f t="shared" si="1"/>
        <v>2.5555555555555554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>
        <v>90</v>
      </c>
      <c r="K11" s="9">
        <v>10</v>
      </c>
      <c r="L11" s="10">
        <f t="shared" si="1"/>
        <v>11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90</v>
      </c>
      <c r="K12" s="9"/>
      <c r="L12" s="10">
        <f t="shared" si="1"/>
        <v>1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56</v>
      </c>
      <c r="J13" s="8">
        <v>-105</v>
      </c>
      <c r="K13" s="9"/>
      <c r="L13" s="10">
        <f t="shared" si="1"/>
        <v>-1.1666666666666667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2501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SUM('18-08'!$J$22:$J$145)</f>
        <v>-3915</v>
      </c>
      <c r="K20" s="3">
        <f>SUM('18-08'!$K$22:$K$145)</f>
        <v>-3973</v>
      </c>
      <c r="L20" s="3">
        <f>SUM('18-08'!$L$22:$L$145)</f>
        <v>-4016.5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87</v>
      </c>
      <c r="F22" s="16">
        <f t="shared" ref="F22:F26" si="3">D22*E22</f>
        <v>435</v>
      </c>
      <c r="G22" s="7"/>
      <c r="H22" s="7" t="s">
        <v>6</v>
      </c>
      <c r="I22" s="2"/>
      <c r="J22" s="8"/>
      <c r="K22" s="9">
        <v>397</v>
      </c>
      <c r="L22" s="10">
        <f>'18-08'!$K22+('18-08'!$J22/90)</f>
        <v>397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90</v>
      </c>
      <c r="S22" s="16">
        <f t="shared" ref="S22:S26" si="5">Q22*R22</f>
        <v>450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74</v>
      </c>
      <c r="F23" s="16">
        <f t="shared" si="3"/>
        <v>740</v>
      </c>
      <c r="G23" s="7"/>
      <c r="H23" s="7" t="s">
        <v>40</v>
      </c>
      <c r="I23" s="2" t="s">
        <v>95</v>
      </c>
      <c r="J23" s="8"/>
      <c r="K23" s="9">
        <v>-397</v>
      </c>
      <c r="L23" s="10">
        <f>'18-08'!$K23+('18-08'!$J23/90)</f>
        <v>-397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63</v>
      </c>
      <c r="S23" s="16">
        <f t="shared" si="5"/>
        <v>630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55</v>
      </c>
      <c r="C24" s="14">
        <f t="shared" si="2"/>
        <v>550</v>
      </c>
      <c r="D24" s="15">
        <v>20</v>
      </c>
      <c r="E24" s="1">
        <v>53</v>
      </c>
      <c r="F24" s="16">
        <f t="shared" si="3"/>
        <v>1060</v>
      </c>
      <c r="G24" s="7"/>
      <c r="H24" s="7" t="s">
        <v>6</v>
      </c>
      <c r="I24" s="2"/>
      <c r="J24" s="8">
        <v>-225</v>
      </c>
      <c r="K24" s="9"/>
      <c r="L24" s="10">
        <f>'18-08'!$K24+('18-08'!$J24/90)</f>
        <v>-2.5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>
        <v>36</v>
      </c>
      <c r="S24" s="16">
        <f t="shared" si="5"/>
        <v>720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8</v>
      </c>
      <c r="C25" s="14">
        <f t="shared" si="2"/>
        <v>160</v>
      </c>
      <c r="D25" s="15">
        <v>50</v>
      </c>
      <c r="E25" s="1">
        <v>15</v>
      </c>
      <c r="F25" s="16">
        <f t="shared" si="3"/>
        <v>750</v>
      </c>
      <c r="G25" s="7"/>
      <c r="H25" s="7" t="s">
        <v>6</v>
      </c>
      <c r="I25" s="2"/>
      <c r="J25" s="8">
        <v>-360</v>
      </c>
      <c r="K25" s="9">
        <v>20</v>
      </c>
      <c r="L25" s="10">
        <f>'18-08'!$K25+('18-08'!$J25/90)</f>
        <v>16</v>
      </c>
      <c r="M25" s="3"/>
      <c r="N25" s="13">
        <v>20</v>
      </c>
      <c r="O25" s="1">
        <v>60</v>
      </c>
      <c r="P25" s="14">
        <f t="shared" si="4"/>
        <v>1200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7</v>
      </c>
      <c r="C26" s="14">
        <f t="shared" si="2"/>
        <v>350</v>
      </c>
      <c r="D26" s="15">
        <v>100</v>
      </c>
      <c r="E26" s="1">
        <v>49</v>
      </c>
      <c r="F26" s="16">
        <f t="shared" si="3"/>
        <v>4900</v>
      </c>
      <c r="G26" s="7"/>
      <c r="H26" s="7" t="s">
        <v>6</v>
      </c>
      <c r="I26" s="2"/>
      <c r="J26" s="8"/>
      <c r="K26" s="9">
        <v>10</v>
      </c>
      <c r="L26" s="10">
        <f>'18-08'!$K26+('18-08'!$J26/90)</f>
        <v>10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>
        <v>60</v>
      </c>
      <c r="S26" s="16">
        <f t="shared" si="5"/>
        <v>6000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35</v>
      </c>
      <c r="C27" s="14">
        <f t="shared" si="2"/>
        <v>3500</v>
      </c>
      <c r="D27" s="12" t="s">
        <v>11</v>
      </c>
      <c r="E27" s="12"/>
      <c r="F27" s="17">
        <f>SUM(F22:F26)</f>
        <v>7885</v>
      </c>
      <c r="G27" s="7"/>
      <c r="H27" s="7" t="s">
        <v>6</v>
      </c>
      <c r="I27" s="2"/>
      <c r="J27" s="8">
        <v>-270</v>
      </c>
      <c r="K27" s="9">
        <v>10</v>
      </c>
      <c r="L27" s="10">
        <f>'18-08'!$K27+('18-08'!$J27/90)</f>
        <v>7</v>
      </c>
      <c r="M27" s="3"/>
      <c r="N27" s="13">
        <v>100</v>
      </c>
      <c r="O27" s="1">
        <v>50</v>
      </c>
      <c r="P27" s="14">
        <f t="shared" si="4"/>
        <v>5000</v>
      </c>
      <c r="Q27" s="12" t="s">
        <v>11</v>
      </c>
      <c r="R27" s="12"/>
      <c r="S27" s="17">
        <f>SUM(S22:S26)</f>
        <v>7800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4590</v>
      </c>
      <c r="D28" s="1"/>
      <c r="E28" s="1"/>
      <c r="F28" s="1"/>
      <c r="G28" s="1"/>
      <c r="H28" s="7" t="s">
        <v>6</v>
      </c>
      <c r="I28" s="2"/>
      <c r="J28" s="8">
        <v>-110</v>
      </c>
      <c r="K28" s="9">
        <v>15</v>
      </c>
      <c r="L28" s="10">
        <f>'18-08'!$K28+('18-08'!$J28/90)</f>
        <v>13.777777777777779</v>
      </c>
      <c r="M28" s="3"/>
      <c r="N28" s="12" t="s">
        <v>11</v>
      </c>
      <c r="O28" s="12"/>
      <c r="P28" s="6">
        <f>SUM(P22:P27)</f>
        <v>6755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5910</v>
      </c>
      <c r="G29" s="1"/>
      <c r="H29" s="7" t="s">
        <v>6</v>
      </c>
      <c r="I29" s="2"/>
      <c r="J29" s="8">
        <v>180</v>
      </c>
      <c r="K29" s="9">
        <v>10</v>
      </c>
      <c r="L29" s="10">
        <f>'18-08'!$K29+('18-08'!$J29/90)</f>
        <v>12</v>
      </c>
      <c r="M29" s="3"/>
      <c r="N29" s="1"/>
      <c r="O29" s="1"/>
      <c r="P29" s="18"/>
      <c r="Q29" s="237" t="s">
        <v>21</v>
      </c>
      <c r="R29" s="238"/>
      <c r="S29" s="17">
        <f>SUM('18-08'!$J$22:$J$145)</f>
        <v>-3915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3778</v>
      </c>
      <c r="D30" s="1"/>
      <c r="E30" s="1"/>
      <c r="F30" s="8"/>
      <c r="G30" s="1"/>
      <c r="H30" s="7" t="s">
        <v>40</v>
      </c>
      <c r="I30" s="40" t="s">
        <v>2518</v>
      </c>
      <c r="J30" s="8"/>
      <c r="K30" s="9">
        <v>-10</v>
      </c>
      <c r="L30" s="10">
        <f>'18-08'!$K30+('18-08'!$J30/90)</f>
        <v>-10</v>
      </c>
      <c r="M30" s="3"/>
      <c r="N30" s="237" t="s">
        <v>23</v>
      </c>
      <c r="O30" s="238"/>
      <c r="P30" s="6">
        <f>SUM('18-08'!$K$22:$K$145)</f>
        <v>-3973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-270</v>
      </c>
      <c r="K31" s="9">
        <v>5</v>
      </c>
      <c r="L31" s="10">
        <f>'18-08'!$K31+('18-08'!$J31/90)</f>
        <v>2</v>
      </c>
      <c r="M31" s="3"/>
      <c r="N31" s="1"/>
      <c r="O31" s="1"/>
      <c r="P31" s="18"/>
      <c r="Q31" s="12" t="s">
        <v>25</v>
      </c>
      <c r="R31" s="12"/>
      <c r="S31" s="17">
        <f>S27-S29-F27</f>
        <v>3830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50</v>
      </c>
      <c r="K32" s="9"/>
      <c r="L32" s="10">
        <f>'18-08'!$K32+('18-08'!$J32/90)</f>
        <v>0.55555555555555558</v>
      </c>
      <c r="M32" s="3"/>
      <c r="N32" s="12" t="s">
        <v>25</v>
      </c>
      <c r="O32" s="12"/>
      <c r="P32" s="6">
        <f>P28-P30-C28</f>
        <v>6138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-50</v>
      </c>
      <c r="K33" s="9">
        <v>20</v>
      </c>
      <c r="L33" s="10">
        <f>'18-08'!$K33+('18-08'!$J33/90)</f>
        <v>19.444444444444443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90</v>
      </c>
      <c r="K34" s="9"/>
      <c r="L34" s="10">
        <f>'18-08'!$K34+('18-08'!$J34/90)</f>
        <v>1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95</v>
      </c>
      <c r="J35" s="8"/>
      <c r="K35" s="9">
        <v>58</v>
      </c>
      <c r="L35" s="10">
        <f>'18-08'!$K35+('18-08'!$J35/90)</f>
        <v>58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40" t="s">
        <v>95</v>
      </c>
      <c r="J36" s="8"/>
      <c r="K36" s="9">
        <v>-58</v>
      </c>
      <c r="L36" s="10">
        <f>'18-08'!$K36+('18-08'!$J36/90)</f>
        <v>-58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430</v>
      </c>
      <c r="K37" s="9"/>
      <c r="L37" s="10">
        <f>'18-08'!$K37+('18-08'!$J37/90)</f>
        <v>4.7777777777777777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50</v>
      </c>
      <c r="K38" s="9"/>
      <c r="L38" s="10">
        <f>'18-08'!$K38+('18-08'!$J38/90)</f>
        <v>0.55555555555555558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-90</v>
      </c>
      <c r="K39" s="9">
        <v>15</v>
      </c>
      <c r="L39" s="10">
        <f>'18-08'!$K39+('18-08'!$J39/90)</f>
        <v>14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35</v>
      </c>
      <c r="L40" s="10">
        <f>'18-08'!$K40+('18-08'!$J40/90)</f>
        <v>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25</v>
      </c>
      <c r="L41" s="10">
        <f>'18-08'!$K41+('18-08'!$J41/90)</f>
        <v>25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100</v>
      </c>
      <c r="K42" s="9"/>
      <c r="L42" s="10">
        <f>'18-08'!$K42+('18-08'!$J42/90)</f>
        <v>1.1111111111111112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-450</v>
      </c>
      <c r="K43" s="9">
        <v>20</v>
      </c>
      <c r="L43" s="10">
        <f>'18-08'!$K43+('18-08'!$J43/90)</f>
        <v>15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-700</v>
      </c>
      <c r="K44" s="9">
        <v>10</v>
      </c>
      <c r="L44" s="10">
        <f>'18-08'!$K44+('18-08'!$J44/90)</f>
        <v>2.2222222222222223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-180</v>
      </c>
      <c r="K45" s="9">
        <v>5</v>
      </c>
      <c r="L45" s="10">
        <f>'18-08'!$K45+('18-08'!$J45/90)</f>
        <v>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2" t="s">
        <v>605</v>
      </c>
      <c r="J46" s="8"/>
      <c r="K46" s="9">
        <v>-10</v>
      </c>
      <c r="L46" s="10">
        <f>'18-08'!$K46+('18-08'!$J46/90)</f>
        <v>-10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311</v>
      </c>
      <c r="J47" s="8"/>
      <c r="K47" s="9">
        <v>-20</v>
      </c>
      <c r="L47" s="10">
        <f>'18-08'!$K47+('18-08'!$J47/90)</f>
        <v>-20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-400</v>
      </c>
      <c r="K48" s="9">
        <v>10</v>
      </c>
      <c r="L48" s="10">
        <f>'18-08'!$K48+('18-08'!$J48/90)</f>
        <v>5.5555555555555554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600</v>
      </c>
      <c r="K49" s="9">
        <v>30</v>
      </c>
      <c r="L49" s="10">
        <f>'18-08'!$K49+('18-08'!$J49/90)</f>
        <v>36.666666666666664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-100</v>
      </c>
      <c r="K50" s="9">
        <v>10</v>
      </c>
      <c r="L50" s="10">
        <f>'18-08'!$K50+('18-08'!$J50/90)</f>
        <v>8.8888888888888893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-150</v>
      </c>
      <c r="K51" s="9">
        <v>5</v>
      </c>
      <c r="L51" s="10">
        <f>'18-08'!$K51+('18-08'!$J51/90)</f>
        <v>3.333333333333333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400</v>
      </c>
      <c r="K52" s="9"/>
      <c r="L52" s="10">
        <f>'18-08'!$K52+('18-08'!$J52/90)</f>
        <v>4.4444444444444446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-550</v>
      </c>
      <c r="K53" s="9">
        <v>10</v>
      </c>
      <c r="L53" s="10">
        <f>'18-08'!$K53+('18-08'!$J53/90)</f>
        <v>3.8888888888888893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90</v>
      </c>
      <c r="K54" s="9"/>
      <c r="L54" s="10">
        <f>'18-08'!$K54+('18-08'!$J54/90)</f>
        <v>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300</v>
      </c>
      <c r="K55" s="9"/>
      <c r="L55" s="10">
        <f>'18-08'!$K55+('18-08'!$J55/90)</f>
        <v>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28</v>
      </c>
      <c r="I56" s="2" t="s">
        <v>43</v>
      </c>
      <c r="J56" s="8"/>
      <c r="K56" s="9">
        <v>-20</v>
      </c>
      <c r="L56" s="10">
        <f>'18-08'!$K56+('18-08'!$J56/90)</f>
        <v>-20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/>
      <c r="K57" s="9">
        <v>50</v>
      </c>
      <c r="L57" s="10">
        <f>'18-08'!$K57+('18-08'!$J57/90)</f>
        <v>50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1796</v>
      </c>
      <c r="I58" s="2" t="s">
        <v>1797</v>
      </c>
      <c r="J58" s="8"/>
      <c r="K58" s="9">
        <v>148</v>
      </c>
      <c r="L58" s="10">
        <f>'18-08'!$K58+('18-08'!$J58/90)</f>
        <v>148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2" t="s">
        <v>95</v>
      </c>
      <c r="J59" s="8"/>
      <c r="K59" s="9">
        <v>-148</v>
      </c>
      <c r="L59" s="10">
        <f>'18-08'!$K59+('18-08'!$J59/90)</f>
        <v>-148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/>
      <c r="K60" s="9">
        <v>20</v>
      </c>
      <c r="L60" s="10">
        <f>'18-08'!$K60+('18-08'!$J60/90)</f>
        <v>20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1796</v>
      </c>
      <c r="I61" s="2" t="s">
        <v>95</v>
      </c>
      <c r="J61" s="8"/>
      <c r="K61" s="9">
        <v>374</v>
      </c>
      <c r="L61" s="10">
        <f>'18-08'!$K61+('18-08'!$J61/90)</f>
        <v>374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95</v>
      </c>
      <c r="J62" s="8"/>
      <c r="K62" s="9">
        <v>-374</v>
      </c>
      <c r="L62" s="10">
        <f>'18-08'!$K62+('18-08'!$J62/90)</f>
        <v>-374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-450</v>
      </c>
      <c r="K63" s="9">
        <v>10</v>
      </c>
      <c r="L63" s="10">
        <f>'18-08'!$K63+('18-08'!$J63/90)</f>
        <v>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350</v>
      </c>
      <c r="K64" s="9"/>
      <c r="L64" s="10">
        <f>'18-08'!$K64+('18-08'!$J64/90)</f>
        <v>3.8888888888888888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100</v>
      </c>
      <c r="K65" s="36"/>
      <c r="L65" s="37">
        <f>'18-08'!$K65+('18-08'!$J65/90)</f>
        <v>1.1111111111111112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/>
      <c r="L66" s="37">
        <f>'18-08'!$K66+('18-08'!$J66/90)</f>
        <v>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300</v>
      </c>
      <c r="L67" s="37">
        <f>'18-08'!$K67+('18-08'!$J67/90)</f>
        <v>300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-300</v>
      </c>
      <c r="L68" s="37">
        <f>'18-08'!$K68+('18-08'!$J68/90)</f>
        <v>-300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200</v>
      </c>
      <c r="K69" s="36"/>
      <c r="L69" s="37">
        <f>'18-08'!$K69+('18-08'!$J69/90)</f>
        <v>2.2222222222222223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-310</v>
      </c>
      <c r="K70" s="36">
        <v>10</v>
      </c>
      <c r="L70" s="37">
        <f>'18-08'!$K70+('18-08'!$J70/90)</f>
        <v>6.5555555555555554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900</v>
      </c>
      <c r="J71" s="8"/>
      <c r="K71" s="9">
        <v>-100</v>
      </c>
      <c r="L71" s="10">
        <f>'18-08'!$K71+('18-08'!$J71/90)</f>
        <v>-100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28</v>
      </c>
      <c r="I72" s="40" t="s">
        <v>2042</v>
      </c>
      <c r="J72" s="8">
        <v>-200</v>
      </c>
      <c r="K72" s="9"/>
      <c r="L72" s="10">
        <f>'18-08'!$K72+('18-08'!$J72/90)</f>
        <v>-2.2222222222222223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-360</v>
      </c>
      <c r="K73" s="9">
        <v>10</v>
      </c>
      <c r="L73" s="10">
        <f>'18-08'!$K73+('18-08'!$J73/90)</f>
        <v>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1796</v>
      </c>
      <c r="I74" s="2" t="s">
        <v>292</v>
      </c>
      <c r="J74" s="8">
        <v>1350</v>
      </c>
      <c r="K74" s="9">
        <v>135</v>
      </c>
      <c r="L74" s="10">
        <f>'18-08'!$K74+('18-08'!$J74/90)</f>
        <v>150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-220</v>
      </c>
      <c r="K75" s="9">
        <v>30</v>
      </c>
      <c r="L75" s="10">
        <f>'18-08'!$K75+('18-08'!$J75/90)</f>
        <v>27.555555555555557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100</v>
      </c>
      <c r="K76" s="9">
        <v>5</v>
      </c>
      <c r="L76" s="10">
        <f>'18-08'!$K76+('18-08'!$J76/90)</f>
        <v>6.1111111111111107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1497</v>
      </c>
      <c r="J77" s="8"/>
      <c r="K77" s="9">
        <v>-135</v>
      </c>
      <c r="L77" s="10">
        <f>'18-08'!$K77+('18-08'!$J77/90)</f>
        <v>-135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500</v>
      </c>
      <c r="K78" s="9"/>
      <c r="L78" s="10">
        <f>'18-08'!$K78+('18-08'!$J78/90)</f>
        <v>5.5555555555555554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-650</v>
      </c>
      <c r="K79" s="9">
        <v>10</v>
      </c>
      <c r="L79" s="10">
        <f>'18-08'!$K79+('18-08'!$J79/90)</f>
        <v>2.7777777777777777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180</v>
      </c>
      <c r="K80" s="9"/>
      <c r="L80" s="10">
        <f>'18-08'!$K80+('18-08'!$J80/90)</f>
        <v>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154</v>
      </c>
      <c r="J81" s="8">
        <v>100</v>
      </c>
      <c r="K81" s="9"/>
      <c r="L81" s="10">
        <f>'18-08'!$K81+('18-08'!$J81/90)</f>
        <v>1.1111111111111112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50</v>
      </c>
      <c r="K82" s="9"/>
      <c r="L82" s="10">
        <f>'18-08'!$K82+('18-08'!$J82/90)</f>
        <v>0.55555555555555558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1796</v>
      </c>
      <c r="I83" s="2" t="s">
        <v>948</v>
      </c>
      <c r="J83" s="8"/>
      <c r="K83" s="9">
        <v>120</v>
      </c>
      <c r="L83" s="10">
        <f>'18-08'!$K83+('18-08'!$J83/90)</f>
        <v>120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335</v>
      </c>
      <c r="J84" s="8">
        <v>-50</v>
      </c>
      <c r="K84" s="9"/>
      <c r="L84" s="10">
        <f>'18-08'!$K84+('18-08'!$J84/90)</f>
        <v>-0.55555555555555558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100</v>
      </c>
      <c r="K85" s="9">
        <v>20</v>
      </c>
      <c r="L85" s="10">
        <f>'18-08'!$K85+('18-08'!$J85/90)</f>
        <v>21.111111111111111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f>250+60+20</f>
        <v>330</v>
      </c>
      <c r="K86" s="9">
        <v>20</v>
      </c>
      <c r="L86" s="10">
        <f>'18-08'!$K86+('18-08'!$J86/90)</f>
        <v>23.666666666666668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154</v>
      </c>
      <c r="J87" s="8">
        <v>20</v>
      </c>
      <c r="K87" s="9"/>
      <c r="L87" s="10">
        <f>'18-08'!$K87+('18-08'!$J87/90)</f>
        <v>0.22222222222222221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'18-08'!$K88+('18-08'!$J88/90)</f>
        <v>1.1111111111111112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2519</v>
      </c>
      <c r="J89" s="8"/>
      <c r="K89" s="9">
        <v>260</v>
      </c>
      <c r="L89" s="10">
        <f>'18-08'!$K89+('18-08'!$J89/90)</f>
        <v>260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2" t="s">
        <v>95</v>
      </c>
      <c r="J90" s="8"/>
      <c r="K90" s="9">
        <v>-260</v>
      </c>
      <c r="L90" s="10">
        <f>'18-08'!$K90+('18-08'!$J90/90)</f>
        <v>-260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90</v>
      </c>
      <c r="K91" s="9"/>
      <c r="L91" s="10">
        <f>'18-08'!$K91+('18-08'!$J91/90)</f>
        <v>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-50</v>
      </c>
      <c r="K92" s="9">
        <v>40</v>
      </c>
      <c r="L92" s="10">
        <f>'18-08'!$K92+('18-08'!$J92/90)</f>
        <v>39.444444444444443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699</v>
      </c>
      <c r="J93" s="8"/>
      <c r="K93" s="9">
        <v>80</v>
      </c>
      <c r="L93" s="10">
        <f>'18-08'!$K93+('18-08'!$J93/90)</f>
        <v>80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39</v>
      </c>
      <c r="J94" s="8">
        <v>-270</v>
      </c>
      <c r="K94" s="9">
        <v>-10</v>
      </c>
      <c r="L94" s="10">
        <f>'18-08'!$K94+('18-08'!$J94/90)</f>
        <v>-13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-450</v>
      </c>
      <c r="K95" s="9">
        <v>10</v>
      </c>
      <c r="L95" s="10">
        <f>'18-08'!$K95+('18-08'!$J95/90)</f>
        <v>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90</v>
      </c>
      <c r="K96" s="9">
        <v>20</v>
      </c>
      <c r="L96" s="10">
        <f>'18-08'!$K96+('18-08'!$J96/90)</f>
        <v>21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-450</v>
      </c>
      <c r="K97" s="9">
        <v>20</v>
      </c>
      <c r="L97" s="10">
        <f>'18-08'!$K97+('18-08'!$J97/90)</f>
        <v>15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1150</v>
      </c>
      <c r="K98" s="9"/>
      <c r="L98" s="10">
        <f>'18-08'!$K98+('18-08'!$J98/90)</f>
        <v>12.777777777777779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-700</v>
      </c>
      <c r="K99" s="9">
        <v>10</v>
      </c>
      <c r="L99" s="10">
        <f>'18-08'!$K99+('18-08'!$J99/90)</f>
        <v>2.2222222222222223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2" t="s">
        <v>2520</v>
      </c>
      <c r="J100" s="8">
        <v>-360</v>
      </c>
      <c r="K100" s="9">
        <v>-340</v>
      </c>
      <c r="L100" s="10">
        <f>'18-08'!$K100+('18-08'!$J100/90)</f>
        <v>-344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500</v>
      </c>
      <c r="K101" s="9"/>
      <c r="L101" s="10">
        <f>'18-08'!$K101+('18-08'!$J101/90)</f>
        <v>5.5555555555555554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2" t="s">
        <v>57</v>
      </c>
      <c r="J102" s="8">
        <v>2000</v>
      </c>
      <c r="K102" s="9"/>
      <c r="L102" s="10">
        <f>'18-08'!$K102+('18-08'!$J102/90)</f>
        <v>22.222222222222221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2" t="s">
        <v>648</v>
      </c>
      <c r="J103" s="8">
        <v>-2000</v>
      </c>
      <c r="K103" s="9"/>
      <c r="L103" s="10">
        <f>'18-08'!$K103+('18-08'!$J103/90)</f>
        <v>-22.222222222222221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250</v>
      </c>
      <c r="K104" s="9"/>
      <c r="L104" s="10">
        <f>'18-08'!$K104+('18-08'!$J104/90)</f>
        <v>2.7777777777777777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100</v>
      </c>
      <c r="K105" s="9"/>
      <c r="L105" s="10">
        <f>'18-08'!$K105+('18-08'!$J105/90)</f>
        <v>1.1111111111111112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90</v>
      </c>
      <c r="K106" s="9">
        <v>10</v>
      </c>
      <c r="L106" s="10">
        <f>'18-08'!$K106+('18-08'!$J106/90)</f>
        <v>11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-270</v>
      </c>
      <c r="K107" s="9">
        <v>10</v>
      </c>
      <c r="L107" s="10">
        <f>'18-08'!$K107+('18-08'!$J107/90)</f>
        <v>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354</v>
      </c>
      <c r="J108" s="8">
        <v>-100</v>
      </c>
      <c r="K108" s="9">
        <v>5</v>
      </c>
      <c r="L108" s="10">
        <f>'18-08'!$K108+('18-08'!$J108/90)</f>
        <v>3.8888888888888888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2521</v>
      </c>
      <c r="J109" s="8"/>
      <c r="K109" s="9">
        <v>1170</v>
      </c>
      <c r="L109" s="10">
        <f>'18-08'!$K109+('18-08'!$J109/90)</f>
        <v>1170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1497</v>
      </c>
      <c r="J110" s="8"/>
      <c r="K110" s="9">
        <v>5</v>
      </c>
      <c r="L110" s="10">
        <f>'18-08'!$K110+('18-08'!$J110/90)</f>
        <v>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1497</v>
      </c>
      <c r="J111" s="8">
        <v>-300</v>
      </c>
      <c r="K111" s="9">
        <v>10</v>
      </c>
      <c r="L111" s="10">
        <f>'18-08'!$K111+('18-08'!$J111/90)</f>
        <v>6.6666666666666661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2522</v>
      </c>
      <c r="J112" s="8"/>
      <c r="K112" s="9">
        <v>24</v>
      </c>
      <c r="L112" s="10">
        <f>'18-08'!$K112+('18-08'!$J112/90)</f>
        <v>24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-50</v>
      </c>
      <c r="K113" s="9">
        <v>3</v>
      </c>
      <c r="L113" s="10">
        <f>'18-08'!$K113+('18-08'!$J113/90)</f>
        <v>2.4444444444444446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132</v>
      </c>
      <c r="J114" s="8">
        <v>400</v>
      </c>
      <c r="K114" s="9"/>
      <c r="L114" s="10">
        <f>'18-08'!$K114+('18-08'!$J114/90)</f>
        <v>4.4444444444444446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240</v>
      </c>
      <c r="K115" s="9"/>
      <c r="L115" s="10">
        <f>'18-08'!$K115+('18-08'!$J115/90)</f>
        <v>2.6666666666666665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1796</v>
      </c>
      <c r="I116" s="2" t="s">
        <v>1309</v>
      </c>
      <c r="J116" s="8"/>
      <c r="K116" s="9">
        <v>100</v>
      </c>
      <c r="L116" s="10">
        <f>'18-08'!$K116+('18-08'!$J116/90)</f>
        <v>100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 t="s">
        <v>95</v>
      </c>
      <c r="J117" s="8"/>
      <c r="K117" s="9">
        <v>-100</v>
      </c>
      <c r="L117" s="10">
        <f>'18-08'!$K117+('18-08'!$J117/90)</f>
        <v>-100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56</v>
      </c>
      <c r="J118" s="8"/>
      <c r="K118" s="9"/>
      <c r="L118" s="10">
        <f>'18-08'!$K118+('18-08'!$J118/90)</f>
        <v>0</v>
      </c>
      <c r="M118" s="3"/>
      <c r="N118" s="45" t="s">
        <v>118</v>
      </c>
      <c r="O118" s="9"/>
      <c r="P118" s="84">
        <v>380</v>
      </c>
      <c r="Q118" s="9"/>
      <c r="R118" s="9"/>
      <c r="S118" s="85">
        <v>688</v>
      </c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30</v>
      </c>
      <c r="L119" s="10">
        <f>'18-08'!$K119+('18-08'!$J119/90)</f>
        <v>30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160</v>
      </c>
      <c r="K120" s="9"/>
      <c r="L120" s="10">
        <f>'18-08'!$K120+('18-08'!$J120/90)</f>
        <v>1.7777777777777777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49</v>
      </c>
      <c r="L121" s="10">
        <f>'18-08'!$K121+('18-08'!$J121/90)</f>
        <v>49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-450</v>
      </c>
      <c r="K122" s="9">
        <v>20</v>
      </c>
      <c r="L122" s="10">
        <f>'18-08'!$K122+('18-08'!$J122/90)</f>
        <v>15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-540</v>
      </c>
      <c r="K123" s="9">
        <v>30</v>
      </c>
      <c r="L123" s="10">
        <f>'18-08'!$K123+('18-08'!$J123/90)</f>
        <v>24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500</v>
      </c>
      <c r="K124" s="9"/>
      <c r="L124" s="10">
        <f>'18-08'!$K124+('18-08'!$J124/90)</f>
        <v>5.5555555555555554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214</v>
      </c>
      <c r="J125" s="8"/>
      <c r="K125" s="9">
        <v>25</v>
      </c>
      <c r="L125" s="10">
        <f>'18-08'!$K125+('18-08'!$J125/90)</f>
        <v>25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214</v>
      </c>
      <c r="J126" s="8">
        <v>250</v>
      </c>
      <c r="K126" s="9">
        <v>70</v>
      </c>
      <c r="L126" s="10">
        <f>'18-08'!$K126+('18-08'!$J126/90)</f>
        <v>72.777777777777771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874</v>
      </c>
      <c r="J127" s="8"/>
      <c r="K127" s="9">
        <v>55</v>
      </c>
      <c r="L127" s="10">
        <f>'18-08'!$K127+('18-08'!$J127/90)</f>
        <v>55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60</v>
      </c>
      <c r="K128" s="9"/>
      <c r="L128" s="10">
        <f>'18-08'!$K128+('18-08'!$J128/90)</f>
        <v>0.66666666666666663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>
        <v>10</v>
      </c>
      <c r="L129" s="10">
        <f>'18-08'!$K129+('18-08'!$J129/90)</f>
        <v>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800</v>
      </c>
      <c r="K130" s="9"/>
      <c r="L130" s="10">
        <f>'18-08'!$K130+('18-08'!$J130/90)</f>
        <v>8.8888888888888893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-1780</v>
      </c>
      <c r="K131" s="9">
        <v>20</v>
      </c>
      <c r="L131" s="10">
        <f>'18-08'!$K131+('18-08'!$J131/90)</f>
        <v>0.22222222222222143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>
        <v>30</v>
      </c>
      <c r="L132" s="10">
        <f>'18-08'!$K132+('18-08'!$J132/90)</f>
        <v>30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200</v>
      </c>
      <c r="K133" s="9"/>
      <c r="L133" s="10">
        <f>'18-08'!$K133+('18-08'!$J133/90)</f>
        <v>2.2222222222222223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1796</v>
      </c>
      <c r="I134" s="2" t="s">
        <v>64</v>
      </c>
      <c r="J134" s="8"/>
      <c r="K134" s="9">
        <v>100</v>
      </c>
      <c r="L134" s="10">
        <f>'18-08'!$K134+('18-08'!$J134/90)</f>
        <v>100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2523</v>
      </c>
      <c r="J135" s="8">
        <v>50</v>
      </c>
      <c r="K135" s="9"/>
      <c r="L135" s="10">
        <f>'18-08'!$K135+('18-08'!$J135/90)</f>
        <v>0.55555555555555558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180</v>
      </c>
      <c r="K136" s="9"/>
      <c r="L136" s="10">
        <f>'18-08'!$K136+('18-08'!$J136/90)</f>
        <v>2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120</v>
      </c>
      <c r="K137" s="9"/>
      <c r="L137" s="10">
        <f>'18-08'!$K137+('18-08'!$J137/90)</f>
        <v>1.3333333333333333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40</v>
      </c>
      <c r="I138" s="2"/>
      <c r="J138" s="8"/>
      <c r="K138" s="9">
        <v>-5</v>
      </c>
      <c r="L138" s="10">
        <f>'18-08'!$K138+('18-08'!$J138/90)</f>
        <v>-5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>
        <v>-3000</v>
      </c>
      <c r="K139" s="9">
        <v>-6000</v>
      </c>
      <c r="L139" s="10">
        <f>'18-08'!$K139+('18-08'!$J139/90)</f>
        <v>-6033.333333333333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40</v>
      </c>
      <c r="I140" s="2" t="s">
        <v>57</v>
      </c>
      <c r="J140" s="8"/>
      <c r="K140" s="9">
        <v>100</v>
      </c>
      <c r="L140" s="10">
        <f>'18-08'!$K140+('18-08'!$J140/90)</f>
        <v>100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/>
      <c r="K141" s="9">
        <v>16</v>
      </c>
      <c r="L141" s="10">
        <f>'18-08'!$K141+('18-08'!$J141/90)</f>
        <v>16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/>
      <c r="K142" s="9"/>
      <c r="L142" s="10">
        <f>'18-08'!$K142+('18-08'!$J142/90)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'18-08'!$K143+('18-08'!$J143/90)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'18-08'!$K144+('18-08'!$J144/90)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/>
      <c r="L145" s="10">
        <f>'18-08'!$K145+('18-08'!$J145/90)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5" xr:uid="{49F767FE-157F-4759-B613-5A06BCFA294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66F4-76F5-42F2-AFA6-1BB9C398ADAB}">
  <sheetPr codeName="Sheet122">
    <pageSetUpPr fitToPage="1"/>
  </sheetPr>
  <dimension ref="A1:Z129"/>
  <sheetViews>
    <sheetView rightToLeft="1" topLeftCell="A117" workbookViewId="0">
      <selection activeCell="I118" sqref="I11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555</v>
      </c>
      <c r="K1" s="3">
        <f t="shared" si="0"/>
        <v>272</v>
      </c>
      <c r="L1" s="3">
        <f t="shared" si="0"/>
        <v>278.16666666666669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180</v>
      </c>
      <c r="K3" s="9"/>
      <c r="L3" s="10">
        <f t="shared" ref="L3:L18" si="1">K3+(J3/90)</f>
        <v>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4</v>
      </c>
      <c r="L4" s="10">
        <f t="shared" si="1"/>
        <v>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240</v>
      </c>
      <c r="K5" s="9"/>
      <c r="L5" s="10">
        <f t="shared" si="1"/>
        <v>2.6666666666666665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>
        <v>105</v>
      </c>
      <c r="L6" s="10">
        <f t="shared" si="1"/>
        <v>105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>
        <v>-20</v>
      </c>
      <c r="K7" s="9">
        <v>10</v>
      </c>
      <c r="L7" s="10">
        <f t="shared" si="1"/>
        <v>9.7777777777777786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>
        <v>180</v>
      </c>
      <c r="K8" s="9"/>
      <c r="L8" s="10">
        <f t="shared" si="1"/>
        <v>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50</v>
      </c>
      <c r="L9" s="10">
        <f t="shared" si="1"/>
        <v>50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150</v>
      </c>
      <c r="K10" s="9"/>
      <c r="L10" s="10">
        <f t="shared" si="1"/>
        <v>1.6666666666666667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 t="s">
        <v>35</v>
      </c>
      <c r="J11" s="8">
        <v>-300</v>
      </c>
      <c r="K11" s="9"/>
      <c r="L11" s="10">
        <f t="shared" si="1"/>
        <v>-3.3333333333333335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-70</v>
      </c>
      <c r="K12" s="9">
        <v>10</v>
      </c>
      <c r="L12" s="10">
        <f t="shared" si="1"/>
        <v>9.2222222222222214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>
        <v>-225</v>
      </c>
      <c r="K13" s="9">
        <v>5</v>
      </c>
      <c r="L13" s="10">
        <f t="shared" si="1"/>
        <v>2.5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>
        <v>420</v>
      </c>
      <c r="K14" s="9">
        <v>88</v>
      </c>
      <c r="L14" s="10">
        <f t="shared" si="1"/>
        <v>92.666666666666671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2517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SUM('19-08'!$J$22:$J$129)</f>
        <v>-175</v>
      </c>
      <c r="K20" s="3">
        <f>SUM('19-08'!$K$22:$K$129)</f>
        <v>2</v>
      </c>
      <c r="L20" s="3">
        <f>SUM('19-08'!$L$22:$L$129)</f>
        <v>5.5555555555400815E-2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9</v>
      </c>
      <c r="C22" s="14">
        <f t="shared" ref="C22:C27" si="2">A22*B22</f>
        <v>9</v>
      </c>
      <c r="D22" s="15">
        <v>5</v>
      </c>
      <c r="E22" s="1">
        <v>93</v>
      </c>
      <c r="F22" s="16">
        <f t="shared" ref="F22:F26" si="3">D22*E22</f>
        <v>465</v>
      </c>
      <c r="G22" s="7"/>
      <c r="H22" s="7" t="s">
        <v>6</v>
      </c>
      <c r="I22" s="2" t="s">
        <v>95</v>
      </c>
      <c r="J22" s="8"/>
      <c r="K22" s="9">
        <v>80</v>
      </c>
      <c r="L22" s="10">
        <f>'19-08'!$K22+('19-08'!$J22/90)</f>
        <v>80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10</v>
      </c>
      <c r="C23" s="14">
        <f t="shared" si="2"/>
        <v>50</v>
      </c>
      <c r="D23" s="15">
        <v>10</v>
      </c>
      <c r="E23" s="1">
        <v>70</v>
      </c>
      <c r="F23" s="16">
        <f t="shared" si="3"/>
        <v>700</v>
      </c>
      <c r="G23" s="7"/>
      <c r="H23" s="7" t="s">
        <v>40</v>
      </c>
      <c r="I23" s="2" t="s">
        <v>95</v>
      </c>
      <c r="J23" s="8"/>
      <c r="K23" s="9">
        <v>-80</v>
      </c>
      <c r="L23" s="10">
        <f>'19-08'!$K23+('19-08'!$J23/90)</f>
        <v>-80</v>
      </c>
      <c r="M23" s="3"/>
      <c r="N23" s="13">
        <v>5</v>
      </c>
      <c r="O23" s="1">
        <v>8</v>
      </c>
      <c r="P23" s="14">
        <f t="shared" si="4"/>
        <v>40</v>
      </c>
      <c r="Q23" s="15">
        <v>10</v>
      </c>
      <c r="R23" s="1">
        <v>67</v>
      </c>
      <c r="S23" s="16">
        <f t="shared" si="5"/>
        <v>670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52</v>
      </c>
      <c r="C24" s="14">
        <f t="shared" si="2"/>
        <v>520</v>
      </c>
      <c r="D24" s="15">
        <v>20</v>
      </c>
      <c r="E24" s="1">
        <v>38</v>
      </c>
      <c r="F24" s="16">
        <f t="shared" si="3"/>
        <v>760</v>
      </c>
      <c r="G24" s="7"/>
      <c r="H24" s="7" t="s">
        <v>6</v>
      </c>
      <c r="I24" s="2" t="s">
        <v>95</v>
      </c>
      <c r="J24" s="8"/>
      <c r="K24" s="9">
        <v>68</v>
      </c>
      <c r="L24" s="10">
        <f>'19-08'!$K24+('19-08'!$J24/90)</f>
        <v>68</v>
      </c>
      <c r="M24" s="3"/>
      <c r="N24" s="13">
        <v>10</v>
      </c>
      <c r="O24" s="1">
        <v>71</v>
      </c>
      <c r="P24" s="14">
        <f t="shared" si="4"/>
        <v>710</v>
      </c>
      <c r="Q24" s="15">
        <v>20</v>
      </c>
      <c r="R24" s="1">
        <v>34</v>
      </c>
      <c r="S24" s="16">
        <f t="shared" si="5"/>
        <v>680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4</v>
      </c>
      <c r="F25" s="16">
        <f t="shared" si="3"/>
        <v>200</v>
      </c>
      <c r="G25" s="7"/>
      <c r="H25" s="7" t="s">
        <v>40</v>
      </c>
      <c r="I25" s="2" t="s">
        <v>95</v>
      </c>
      <c r="J25" s="8"/>
      <c r="K25" s="9">
        <v>-68</v>
      </c>
      <c r="L25" s="10">
        <f>'19-08'!$K25+('19-08'!$J25/90)</f>
        <v>-68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12</v>
      </c>
      <c r="S25" s="16">
        <f t="shared" si="5"/>
        <v>600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24</v>
      </c>
      <c r="F26" s="16">
        <f t="shared" si="3"/>
        <v>2400</v>
      </c>
      <c r="G26" s="7"/>
      <c r="H26" s="7" t="s">
        <v>6</v>
      </c>
      <c r="I26" s="2"/>
      <c r="J26" s="8">
        <v>150</v>
      </c>
      <c r="K26" s="9"/>
      <c r="L26" s="10">
        <f>'19-08'!$K26+('19-08'!$J26/90)</f>
        <v>1.6666666666666667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24</v>
      </c>
      <c r="S26" s="16">
        <f t="shared" si="5"/>
        <v>2400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4525</v>
      </c>
      <c r="G27" s="7"/>
      <c r="H27" s="7" t="s">
        <v>1796</v>
      </c>
      <c r="I27" s="40" t="s">
        <v>1520</v>
      </c>
      <c r="J27" s="8"/>
      <c r="K27" s="9">
        <v>15</v>
      </c>
      <c r="L27" s="10">
        <f>'19-08'!$K27+('19-08'!$J27/90)</f>
        <v>15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4350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889</v>
      </c>
      <c r="D28" s="1"/>
      <c r="E28" s="1"/>
      <c r="F28" s="1"/>
      <c r="G28" s="1"/>
      <c r="H28" s="7" t="s">
        <v>6</v>
      </c>
      <c r="I28" s="2"/>
      <c r="J28" s="8">
        <v>-340</v>
      </c>
      <c r="K28" s="9">
        <v>10</v>
      </c>
      <c r="L28" s="10">
        <f>'19-08'!$K28+('19-08'!$J28/90)</f>
        <v>6.2222222222222223</v>
      </c>
      <c r="M28" s="3"/>
      <c r="N28" s="12" t="s">
        <v>11</v>
      </c>
      <c r="O28" s="12"/>
      <c r="P28" s="6">
        <f>SUM(P22:P27)</f>
        <v>891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-3360</v>
      </c>
      <c r="G29" s="1"/>
      <c r="H29" s="7" t="s">
        <v>6</v>
      </c>
      <c r="I29" s="2"/>
      <c r="J29" s="8">
        <v>400</v>
      </c>
      <c r="K29" s="9"/>
      <c r="L29" s="10">
        <f>'19-08'!$K29+('19-08'!$J29/90)</f>
        <v>4.4444444444444446</v>
      </c>
      <c r="M29" s="3"/>
      <c r="N29" s="1"/>
      <c r="O29" s="1"/>
      <c r="P29" s="18"/>
      <c r="Q29" s="237" t="s">
        <v>21</v>
      </c>
      <c r="R29" s="238"/>
      <c r="S29" s="17">
        <f>SUM('19-08'!$J$22:$J$129)</f>
        <v>-175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-3701</v>
      </c>
      <c r="D30" s="1"/>
      <c r="E30" s="1"/>
      <c r="F30" s="8"/>
      <c r="G30" s="1"/>
      <c r="H30" s="7" t="s">
        <v>6</v>
      </c>
      <c r="I30" s="2"/>
      <c r="J30" s="8"/>
      <c r="K30" s="9">
        <v>108</v>
      </c>
      <c r="L30" s="10">
        <f>'19-08'!$K30+('19-08'!$J30/90)</f>
        <v>108</v>
      </c>
      <c r="M30" s="3"/>
      <c r="N30" s="237" t="s">
        <v>23</v>
      </c>
      <c r="O30" s="238"/>
      <c r="P30" s="6">
        <f>SUM('19-08'!$K$22:$K$129)</f>
        <v>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2126</v>
      </c>
      <c r="J31" s="8"/>
      <c r="K31" s="9">
        <v>250</v>
      </c>
      <c r="L31" s="10">
        <f>'19-08'!$K31+('19-08'!$J31/90)</f>
        <v>250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95</v>
      </c>
      <c r="J32" s="8"/>
      <c r="K32" s="9">
        <v>-250</v>
      </c>
      <c r="L32" s="10">
        <f>'19-08'!$K32+('19-08'!$J32/90)</f>
        <v>-250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8</v>
      </c>
      <c r="L33" s="10">
        <f>'19-08'!$K33+('19-08'!$J33/90)</f>
        <v>8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4</v>
      </c>
      <c r="L34" s="10">
        <f>'19-08'!$K34+('19-08'!$J34/90)</f>
        <v>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-300</v>
      </c>
      <c r="K35" s="9">
        <v>50</v>
      </c>
      <c r="L35" s="10">
        <f>'19-08'!$K35+('19-08'!$J35/90)</f>
        <v>46.666666666666664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270</v>
      </c>
      <c r="K36" s="9"/>
      <c r="L36" s="10">
        <f>'19-08'!$K36+('19-08'!$J36/90)</f>
        <v>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95</v>
      </c>
      <c r="J37" s="8"/>
      <c r="K37" s="9">
        <v>97</v>
      </c>
      <c r="L37" s="10">
        <f>'19-08'!$K37+('19-08'!$J37/90)</f>
        <v>97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43" t="s">
        <v>40</v>
      </c>
      <c r="I38" s="40" t="s">
        <v>95</v>
      </c>
      <c r="J38" s="8"/>
      <c r="K38" s="9">
        <v>-97</v>
      </c>
      <c r="L38" s="10">
        <f>'19-08'!$K38+('19-08'!$J38/90)</f>
        <v>-97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25</v>
      </c>
      <c r="L39" s="10">
        <f>'19-08'!$K39+('19-08'!$J39/90)</f>
        <v>25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-25</v>
      </c>
      <c r="L40" s="10">
        <f>'19-08'!$K40+('19-08'!$J40/90)</f>
        <v>-25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450</v>
      </c>
      <c r="L41" s="10">
        <f>'19-08'!$K41+('19-08'!$J41/90)</f>
        <v>450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-450</v>
      </c>
      <c r="L42" s="10">
        <f>'19-08'!$K42+('19-08'!$J42/90)</f>
        <v>-450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100</v>
      </c>
      <c r="K43" s="9"/>
      <c r="L43" s="10">
        <f>'19-08'!$K43+('19-08'!$J43/90)</f>
        <v>1.1111111111111112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1796</v>
      </c>
      <c r="I44" s="40" t="s">
        <v>1520</v>
      </c>
      <c r="J44" s="8"/>
      <c r="K44" s="9">
        <v>55</v>
      </c>
      <c r="L44" s="10">
        <f>'19-08'!$K44+('19-08'!$J44/90)</f>
        <v>55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847</v>
      </c>
      <c r="J45" s="8"/>
      <c r="K45" s="9">
        <v>17</v>
      </c>
      <c r="L45" s="10">
        <f>'19-08'!$K45+('19-08'!$J45/90)</f>
        <v>17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847</v>
      </c>
      <c r="J46" s="8">
        <v>-100</v>
      </c>
      <c r="K46" s="9">
        <v>29</v>
      </c>
      <c r="L46" s="10">
        <f>'19-08'!$K46+('19-08'!$J46/90)</f>
        <v>27.888888888888889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28</v>
      </c>
      <c r="I47" s="40" t="s">
        <v>626</v>
      </c>
      <c r="J47" s="8">
        <v>-225</v>
      </c>
      <c r="K47" s="9">
        <v>-20</v>
      </c>
      <c r="L47" s="10">
        <f>'19-08'!$K47+('19-08'!$J47/90)</f>
        <v>-22.5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2525</v>
      </c>
      <c r="J48" s="8"/>
      <c r="K48" s="9">
        <v>100</v>
      </c>
      <c r="L48" s="10">
        <f>'19-08'!$K48+('19-08'!$J48/90)</f>
        <v>100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28</v>
      </c>
      <c r="I49" s="40" t="s">
        <v>43</v>
      </c>
      <c r="J49" s="8"/>
      <c r="K49" s="9">
        <v>-20</v>
      </c>
      <c r="L49" s="10">
        <f>'19-08'!$K49+('19-08'!$J49/90)</f>
        <v>-20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990</v>
      </c>
      <c r="K50" s="9"/>
      <c r="L50" s="10">
        <f>'19-08'!$K50+('19-08'!$J50/90)</f>
        <v>11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180</v>
      </c>
      <c r="K51" s="9"/>
      <c r="L51" s="10">
        <f>'19-08'!$K51+('19-08'!$J51/90)</f>
        <v>2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28</v>
      </c>
      <c r="I52" s="40" t="s">
        <v>437</v>
      </c>
      <c r="J52" s="8">
        <v>-300</v>
      </c>
      <c r="K52" s="9"/>
      <c r="L52" s="10">
        <f>'19-08'!$K52+('19-08'!$J52/90)</f>
        <v>-3.3333333333333335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1355</v>
      </c>
      <c r="J53" s="8"/>
      <c r="K53" s="9">
        <v>5</v>
      </c>
      <c r="L53" s="10">
        <f>'19-08'!$K53+('19-08'!$J53/90)</f>
        <v>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110</v>
      </c>
      <c r="K54" s="9"/>
      <c r="L54" s="10">
        <f>'19-08'!$K54+('19-08'!$J54/90)</f>
        <v>1.2222222222222223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756</v>
      </c>
      <c r="J55" s="8">
        <v>-100</v>
      </c>
      <c r="K55" s="9">
        <v>9</v>
      </c>
      <c r="L55" s="10">
        <f>'19-08'!$K55+('19-08'!$J55/90)</f>
        <v>7.8888888888888893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2418</v>
      </c>
      <c r="J56" s="8"/>
      <c r="K56" s="9">
        <v>16</v>
      </c>
      <c r="L56" s="10">
        <f>'19-08'!$K56+('19-08'!$J56/90)</f>
        <v>16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50</v>
      </c>
      <c r="K57" s="9"/>
      <c r="L57" s="10">
        <f>'19-08'!$K57+('19-08'!$J57/90)</f>
        <v>0.55555555555555558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984</v>
      </c>
      <c r="J58" s="8">
        <v>-360</v>
      </c>
      <c r="K58" s="9">
        <v>130</v>
      </c>
      <c r="L58" s="10">
        <f>'19-08'!$K58+('19-08'!$J58/90)</f>
        <v>126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90</v>
      </c>
      <c r="K59" s="9"/>
      <c r="L59" s="10">
        <f>'19-08'!$K59+('19-08'!$J59/90)</f>
        <v>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-360</v>
      </c>
      <c r="K60" s="9">
        <v>15</v>
      </c>
      <c r="L60" s="10">
        <f>'19-08'!$K60+('19-08'!$J60/90)</f>
        <v>11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1796</v>
      </c>
      <c r="I61" s="40" t="s">
        <v>95</v>
      </c>
      <c r="J61" s="8"/>
      <c r="K61" s="9">
        <v>140</v>
      </c>
      <c r="L61" s="10">
        <f>'19-08'!$K61+('19-08'!$J61/90)</f>
        <v>140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2126</v>
      </c>
      <c r="J62" s="8"/>
      <c r="K62" s="9">
        <v>50</v>
      </c>
      <c r="L62" s="10">
        <f>'19-08'!$K62+('19-08'!$J62/90)</f>
        <v>50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/>
      <c r="K63" s="9">
        <v>-140</v>
      </c>
      <c r="L63" s="10">
        <f>'19-08'!$K63+('19-08'!$J63/90)</f>
        <v>-140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8"/>
      <c r="K64" s="9">
        <v>-50</v>
      </c>
      <c r="L64" s="10">
        <f>'19-08'!$K64+('19-08'!$J64/90)</f>
        <v>-50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500</v>
      </c>
      <c r="K65" s="36"/>
      <c r="L65" s="37">
        <f>'19-08'!$K65+('19-08'!$J65/90)</f>
        <v>5.5555555555555554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95</v>
      </c>
      <c r="J66" s="38"/>
      <c r="K66" s="39">
        <v>110</v>
      </c>
      <c r="L66" s="37">
        <f>'19-08'!$K66+('19-08'!$J66/90)</f>
        <v>110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40</v>
      </c>
      <c r="I67" s="44" t="s">
        <v>95</v>
      </c>
      <c r="J67" s="35"/>
      <c r="K67" s="36">
        <v>-110</v>
      </c>
      <c r="L67" s="37">
        <f>'19-08'!$K67+('19-08'!$J67/90)</f>
        <v>-110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1796</v>
      </c>
      <c r="I68" s="44" t="s">
        <v>95</v>
      </c>
      <c r="J68" s="38"/>
      <c r="K68" s="39">
        <v>165</v>
      </c>
      <c r="L68" s="37">
        <f>'19-08'!$K68+('19-08'!$J68/90)</f>
        <v>165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95</v>
      </c>
      <c r="J69" s="35"/>
      <c r="K69" s="36">
        <v>-165</v>
      </c>
      <c r="L69" s="37">
        <f>'19-08'!$K69+('19-08'!$J69/90)</f>
        <v>-165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-50</v>
      </c>
      <c r="K70" s="36">
        <v>5</v>
      </c>
      <c r="L70" s="37">
        <f>'19-08'!$K70+('19-08'!$J70/90)</f>
        <v>4.4444444444444446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220</v>
      </c>
      <c r="K71" s="9">
        <v>20</v>
      </c>
      <c r="L71" s="10">
        <f>'19-08'!$K71+('19-08'!$J71/90)</f>
        <v>22.444444444444443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125</v>
      </c>
      <c r="K72" s="9"/>
      <c r="L72" s="10">
        <f>'19-08'!$K72+('19-08'!$J72/90)</f>
        <v>1.3888888888888888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230</v>
      </c>
      <c r="K73" s="9"/>
      <c r="L73" s="10">
        <f>'19-08'!$K73+('19-08'!$J73/90)</f>
        <v>2.5555555555555554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150</v>
      </c>
      <c r="K74" s="9"/>
      <c r="L74" s="10">
        <f>'19-08'!$K74+('19-08'!$J74/90)</f>
        <v>1.6666666666666667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1497</v>
      </c>
      <c r="J75" s="8"/>
      <c r="K75" s="9">
        <v>35</v>
      </c>
      <c r="L75" s="10">
        <f>'19-08'!$K75+('19-08'!$J75/90)</f>
        <v>35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-360</v>
      </c>
      <c r="K76" s="9">
        <v>280</v>
      </c>
      <c r="L76" s="10">
        <f>'19-08'!$K76+('19-08'!$J76/90)</f>
        <v>276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699</v>
      </c>
      <c r="J77" s="8">
        <v>-270</v>
      </c>
      <c r="K77" s="9">
        <v>20</v>
      </c>
      <c r="L77" s="10">
        <f>'19-08'!$K77+('19-08'!$J77/90)</f>
        <v>17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335</v>
      </c>
      <c r="J78" s="8">
        <v>-50</v>
      </c>
      <c r="K78" s="9"/>
      <c r="L78" s="10">
        <f>'19-08'!$K78+('19-08'!$J78/90)</f>
        <v>-0.55555555555555558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30</v>
      </c>
      <c r="L79" s="10">
        <f>'19-08'!$K79+('19-08'!$J79/90)</f>
        <v>30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13</v>
      </c>
      <c r="L80" s="10">
        <f>'19-08'!$K80+('19-08'!$J80/90)</f>
        <v>13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-90</v>
      </c>
      <c r="K81" s="9">
        <v>20</v>
      </c>
      <c r="L81" s="10">
        <f>'19-08'!$K81+('19-08'!$J81/90)</f>
        <v>19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-180</v>
      </c>
      <c r="K82" s="9">
        <v>15</v>
      </c>
      <c r="L82" s="10">
        <f>'19-08'!$K82+('19-08'!$J82/90)</f>
        <v>13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65</v>
      </c>
      <c r="K83" s="9"/>
      <c r="L83" s="10">
        <f>'19-08'!$K83+('19-08'!$J83/90)</f>
        <v>0.72222222222222221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50</v>
      </c>
      <c r="K84" s="9"/>
      <c r="L84" s="10">
        <f>'19-08'!$K84+('19-08'!$J84/90)</f>
        <v>0.55555555555555558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-270</v>
      </c>
      <c r="K85" s="9">
        <v>10</v>
      </c>
      <c r="L85" s="10">
        <f>'19-08'!$K85+('19-08'!$J85/90)</f>
        <v>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486</v>
      </c>
      <c r="J86" s="8"/>
      <c r="K86" s="9">
        <v>30</v>
      </c>
      <c r="L86" s="10">
        <f>'19-08'!$K86+('19-08'!$J86/90)</f>
        <v>30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445</v>
      </c>
      <c r="K87" s="9">
        <v>10</v>
      </c>
      <c r="L87" s="10">
        <f>'19-08'!$K87+('19-08'!$J87/90)</f>
        <v>14.944444444444445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200</v>
      </c>
      <c r="K88" s="9"/>
      <c r="L88" s="10">
        <f>'19-08'!$K88+('19-08'!$J88/90)</f>
        <v>2.2222222222222223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154</v>
      </c>
      <c r="J89" s="8">
        <v>50</v>
      </c>
      <c r="K89" s="9"/>
      <c r="L89" s="10">
        <f>'19-08'!$K89+('19-08'!$J89/90)</f>
        <v>0.55555555555555558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30</v>
      </c>
      <c r="L90" s="10">
        <f>'19-08'!$K90+('19-08'!$J90/90)</f>
        <v>30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40" t="s">
        <v>648</v>
      </c>
      <c r="J91" s="8">
        <v>-2000</v>
      </c>
      <c r="K91" s="9"/>
      <c r="L91" s="10">
        <f>'19-08'!$K91+('19-08'!$J91/90)</f>
        <v>-22.222222222222221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-180</v>
      </c>
      <c r="K92" s="9">
        <v>50</v>
      </c>
      <c r="L92" s="10">
        <f>'19-08'!$K92+('19-08'!$J92/90)</f>
        <v>48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-180</v>
      </c>
      <c r="K93" s="9">
        <v>35</v>
      </c>
      <c r="L93" s="10">
        <f>'19-08'!$K93+('19-08'!$J93/90)</f>
        <v>33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40" t="s">
        <v>1073</v>
      </c>
      <c r="J94" s="8">
        <v>200</v>
      </c>
      <c r="K94" s="9">
        <v>526</v>
      </c>
      <c r="L94" s="10">
        <f>'19-08'!$K94+('19-08'!$J94/90)</f>
        <v>528.22222222222217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-270</v>
      </c>
      <c r="K95" s="9">
        <v>5</v>
      </c>
      <c r="L95" s="10">
        <f>'19-08'!$K95+('19-08'!$J95/90)</f>
        <v>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130</v>
      </c>
      <c r="K96" s="9"/>
      <c r="L96" s="10">
        <f>'19-08'!$K96+('19-08'!$J96/90)</f>
        <v>1.4444444444444444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2111</v>
      </c>
      <c r="J97" s="8">
        <v>800</v>
      </c>
      <c r="K97" s="9"/>
      <c r="L97" s="10">
        <f>'19-08'!$K97+('19-08'!$J97/90)</f>
        <v>8.8888888888888893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90</v>
      </c>
      <c r="J98" s="8"/>
      <c r="K98" s="9">
        <v>260</v>
      </c>
      <c r="L98" s="10">
        <f>'19-08'!$K98+('19-08'!$J98/90)</f>
        <v>260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2526</v>
      </c>
      <c r="J99" s="8">
        <v>70</v>
      </c>
      <c r="K99" s="9"/>
      <c r="L99" s="10">
        <f>'19-08'!$K99+('19-08'!$J99/90)</f>
        <v>0.77777777777777779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120</v>
      </c>
      <c r="L100" s="10">
        <f>'19-08'!$K100+('19-08'!$J100/90)</f>
        <v>120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-270</v>
      </c>
      <c r="K101" s="9">
        <v>10</v>
      </c>
      <c r="L101" s="10">
        <f>'19-08'!$K101+('19-08'!$J101/90)</f>
        <v>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450</v>
      </c>
      <c r="K102" s="9"/>
      <c r="L102" s="10">
        <f>'19-08'!$K102+('19-08'!$J102/90)</f>
        <v>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40</v>
      </c>
      <c r="I103" s="40" t="s">
        <v>2527</v>
      </c>
      <c r="J103" s="8"/>
      <c r="K103" s="9">
        <v>40</v>
      </c>
      <c r="L103" s="10">
        <f>'19-08'!$K103+('19-08'!$J103/90)</f>
        <v>40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1796</v>
      </c>
      <c r="I104" s="40" t="s">
        <v>2528</v>
      </c>
      <c r="J104" s="8"/>
      <c r="K104" s="9">
        <v>615</v>
      </c>
      <c r="L104" s="10">
        <f>'19-08'!$K104+('19-08'!$J104/90)</f>
        <v>615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-180</v>
      </c>
      <c r="K105" s="9">
        <v>20</v>
      </c>
      <c r="L105" s="10">
        <f>'19-08'!$K105+('19-08'!$J105/90)</f>
        <v>18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20</v>
      </c>
      <c r="L106" s="10">
        <f>'19-08'!$K106+('19-08'!$J106/90)</f>
        <v>20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100</v>
      </c>
      <c r="K107" s="9"/>
      <c r="L107" s="10">
        <f>'19-08'!$K107+('19-08'!$J107/90)</f>
        <v>1.1111111111111112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10</v>
      </c>
      <c r="L108" s="10">
        <f>'19-08'!$K108+('19-08'!$J108/90)</f>
        <v>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/>
      <c r="K109" s="9">
        <v>8</v>
      </c>
      <c r="L109" s="10">
        <f>'19-08'!$K109+('19-08'!$J109/90)</f>
        <v>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95</v>
      </c>
      <c r="J110" s="8"/>
      <c r="K110" s="9">
        <v>-8</v>
      </c>
      <c r="L110" s="10">
        <f>'19-08'!$K110+('19-08'!$J110/90)</f>
        <v>-8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-60</v>
      </c>
      <c r="K111" s="9"/>
      <c r="L111" s="10">
        <f>'19-08'!$K111+('19-08'!$J111/90)</f>
        <v>-0.66666666666666663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400</v>
      </c>
      <c r="K112" s="9"/>
      <c r="L112" s="10">
        <f>'19-08'!$K112+('19-08'!$J112/90)</f>
        <v>4.4444444444444446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1019</v>
      </c>
      <c r="J113" s="8">
        <v>600</v>
      </c>
      <c r="K113" s="9"/>
      <c r="L113" s="10">
        <f>'19-08'!$K113+('19-08'!$J113/90)</f>
        <v>6.666666666666667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2529</v>
      </c>
      <c r="J114" s="8"/>
      <c r="K114" s="9">
        <v>300</v>
      </c>
      <c r="L114" s="10">
        <f>'19-08'!$K114+('19-08'!$J114/90)</f>
        <v>300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43" t="s">
        <v>40</v>
      </c>
      <c r="I115" s="40" t="s">
        <v>95</v>
      </c>
      <c r="J115" s="8"/>
      <c r="K115" s="9">
        <v>-300</v>
      </c>
      <c r="L115" s="10">
        <f>'19-08'!$K115+('19-08'!$J115/90)</f>
        <v>-300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-300</v>
      </c>
      <c r="K116" s="9">
        <v>40</v>
      </c>
      <c r="L116" s="10">
        <f>'19-08'!$K116+('19-08'!$J116/90)</f>
        <v>36.666666666666664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43" t="s">
        <v>40</v>
      </c>
      <c r="I117" s="40" t="s">
        <v>95</v>
      </c>
      <c r="J117" s="8"/>
      <c r="K117" s="9">
        <v>-2800</v>
      </c>
      <c r="L117" s="10">
        <f>'19-08'!$K117+('19-08'!$J117/90)</f>
        <v>-2800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28</v>
      </c>
      <c r="I118" s="40" t="s">
        <v>953</v>
      </c>
      <c r="J118" s="8"/>
      <c r="K118" s="9">
        <v>-50</v>
      </c>
      <c r="L118" s="10">
        <f>'19-08'!$K118+('19-08'!$J118/90)</f>
        <v>-50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50</v>
      </c>
      <c r="L119" s="10">
        <f>'19-08'!$K119+('19-08'!$J119/90)</f>
        <v>50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40" t="s">
        <v>95</v>
      </c>
      <c r="J120" s="8"/>
      <c r="K120" s="9">
        <v>-50</v>
      </c>
      <c r="L120" s="10">
        <f>'19-08'!$K120+('19-08'!$J120/90)</f>
        <v>-50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56</v>
      </c>
      <c r="J121" s="8">
        <v>-505</v>
      </c>
      <c r="K121" s="9">
        <v>52</v>
      </c>
      <c r="L121" s="10">
        <f>'19-08'!$K121+('19-08'!$J121/90)</f>
        <v>46.388888888888886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/>
      <c r="K122" s="9"/>
      <c r="L122" s="10">
        <f>'19-08'!$K122+('19-08'!$J122/90)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/>
      <c r="L123" s="10">
        <f>'19-08'!$K123+('19-08'!$J123/90)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/>
      <c r="L124" s="10">
        <f>'19-08'!$K124+('19-08'!$J124/90)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/>
      <c r="L125" s="10">
        <f>'19-08'!$K125+('19-08'!$J125/90)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/>
      <c r="L126" s="10">
        <f>'19-08'!$K126+('19-08'!$J126/90)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/>
      <c r="L127" s="10">
        <f>'19-08'!$K127+('19-08'!$J127/90)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/>
      <c r="L128" s="10">
        <f>'19-08'!$K128+('19-08'!$J128/90)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'19-08'!$K129+('19-08'!$J129/90)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disablePrompts="1" count="1">
    <dataValidation type="list" allowBlank="1" showInputMessage="1" showErrorMessage="1" sqref="H3:H18 H22:H129" xr:uid="{938242D4-A834-42F5-B95C-D84E400597D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70C46-AB45-44AD-96F0-FAD272881424}">
  <sheetPr codeName="Sheet123">
    <pageSetUpPr fitToPage="1"/>
  </sheetPr>
  <dimension ref="A1:Z140"/>
  <sheetViews>
    <sheetView rightToLeft="1" topLeftCell="A122" workbookViewId="0">
      <selection activeCell="I135" sqref="I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-490</v>
      </c>
      <c r="K1" s="3">
        <f t="shared" si="0"/>
        <v>-31</v>
      </c>
      <c r="L1" s="3">
        <f t="shared" si="0"/>
        <v>-36.444444444444599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156</v>
      </c>
      <c r="J3" s="8">
        <v>-270</v>
      </c>
      <c r="K3" s="9">
        <v>20</v>
      </c>
      <c r="L3" s="10">
        <f t="shared" ref="L3:L18" si="1">K3+(J3/90)</f>
        <v>17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1841</v>
      </c>
      <c r="J4" s="8">
        <v>-270</v>
      </c>
      <c r="K4" s="9">
        <v>20</v>
      </c>
      <c r="L4" s="10">
        <f t="shared" si="1"/>
        <v>17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1796</v>
      </c>
      <c r="I5" s="2" t="s">
        <v>2286</v>
      </c>
      <c r="J5" s="8"/>
      <c r="K5" s="9">
        <v>2170</v>
      </c>
      <c r="L5" s="10">
        <f t="shared" si="1"/>
        <v>2170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350</v>
      </c>
      <c r="K6" s="9"/>
      <c r="L6" s="10">
        <f t="shared" si="1"/>
        <v>3.8888888888888888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137</v>
      </c>
      <c r="J7" s="8">
        <v>-200</v>
      </c>
      <c r="K7" s="9">
        <v>50</v>
      </c>
      <c r="L7" s="10">
        <f t="shared" si="1"/>
        <v>47.777777777777779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785</v>
      </c>
      <c r="J8" s="8"/>
      <c r="K8" s="9">
        <v>10</v>
      </c>
      <c r="L8" s="10">
        <f t="shared" si="1"/>
        <v>10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>
        <v>9</v>
      </c>
      <c r="L9" s="10">
        <f t="shared" si="1"/>
        <v>9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2531</v>
      </c>
      <c r="J10" s="8"/>
      <c r="K10" s="9">
        <v>-2300</v>
      </c>
      <c r="L10" s="10">
        <f t="shared" si="1"/>
        <v>-2300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 t="s">
        <v>2532</v>
      </c>
      <c r="J11" s="8">
        <v>-500</v>
      </c>
      <c r="K11" s="9"/>
      <c r="L11" s="10">
        <f t="shared" si="1"/>
        <v>-5.5555555555555554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100</v>
      </c>
      <c r="K12" s="9"/>
      <c r="L12" s="10">
        <f t="shared" si="1"/>
        <v>1.1111111111111112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776</v>
      </c>
      <c r="J13" s="8">
        <v>-180</v>
      </c>
      <c r="K13" s="9">
        <v>20</v>
      </c>
      <c r="L13" s="10">
        <f t="shared" si="1"/>
        <v>18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1672</v>
      </c>
      <c r="J14" s="8"/>
      <c r="K14" s="9">
        <v>-20</v>
      </c>
      <c r="L14" s="10">
        <f t="shared" si="1"/>
        <v>-20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>
        <v>480</v>
      </c>
      <c r="K15" s="9">
        <v>-10</v>
      </c>
      <c r="L15" s="10">
        <f t="shared" si="1"/>
        <v>-4.666666666666667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2524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SUM('20-08'!$J$22:$J$140)</f>
        <v>0</v>
      </c>
      <c r="K20" s="3">
        <f>SUM('20-08'!$K$22:$K$140)</f>
        <v>4996</v>
      </c>
      <c r="L20" s="3">
        <f>SUM('20-08'!$L$22:$L$140)</f>
        <v>4996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90</v>
      </c>
      <c r="F22" s="16">
        <f t="shared" ref="F22:F26" si="3">D22*E22</f>
        <v>450</v>
      </c>
      <c r="G22" s="7"/>
      <c r="H22" s="7" t="s">
        <v>6</v>
      </c>
      <c r="I22" s="2"/>
      <c r="J22" s="8">
        <v>160</v>
      </c>
      <c r="K22" s="9"/>
      <c r="L22" s="10">
        <f>'20-08'!$K22+('20-08'!$J22/90)</f>
        <v>1.7777777777777777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94</v>
      </c>
      <c r="S22" s="16">
        <f t="shared" ref="S22:S26" si="5">Q22*R22</f>
        <v>470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8</v>
      </c>
      <c r="C23" s="14">
        <f t="shared" si="2"/>
        <v>40</v>
      </c>
      <c r="D23" s="15">
        <v>10</v>
      </c>
      <c r="E23" s="1">
        <v>64</v>
      </c>
      <c r="F23" s="16">
        <f t="shared" si="3"/>
        <v>640</v>
      </c>
      <c r="G23" s="7"/>
      <c r="H23" s="43" t="s">
        <v>1796</v>
      </c>
      <c r="I23" s="40" t="s">
        <v>1683</v>
      </c>
      <c r="J23" s="8">
        <v>360</v>
      </c>
      <c r="K23" s="9">
        <v>750</v>
      </c>
      <c r="L23" s="10">
        <f>'20-08'!$K23+('20-08'!$J23/90)</f>
        <v>754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97</v>
      </c>
      <c r="S23" s="16">
        <f t="shared" si="5"/>
        <v>970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68</v>
      </c>
      <c r="C24" s="14">
        <f t="shared" si="2"/>
        <v>680</v>
      </c>
      <c r="D24" s="15">
        <v>20</v>
      </c>
      <c r="E24" s="1">
        <v>31</v>
      </c>
      <c r="F24" s="16">
        <f t="shared" si="3"/>
        <v>620</v>
      </c>
      <c r="G24" s="7"/>
      <c r="H24" s="7" t="s">
        <v>1796</v>
      </c>
      <c r="I24" s="40" t="s">
        <v>713</v>
      </c>
      <c r="J24" s="8"/>
      <c r="K24" s="9">
        <v>754</v>
      </c>
      <c r="L24" s="10">
        <f>'20-08'!$K24+('20-08'!$J24/90)</f>
        <v>754</v>
      </c>
      <c r="M24" s="3"/>
      <c r="N24" s="13">
        <v>10</v>
      </c>
      <c r="O24" s="1">
        <v>83</v>
      </c>
      <c r="P24" s="14">
        <f t="shared" si="4"/>
        <v>830</v>
      </c>
      <c r="Q24" s="15">
        <v>20</v>
      </c>
      <c r="R24" s="1">
        <v>12</v>
      </c>
      <c r="S24" s="16">
        <f t="shared" si="5"/>
        <v>240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7</v>
      </c>
      <c r="F25" s="16">
        <f t="shared" si="3"/>
        <v>350</v>
      </c>
      <c r="G25" s="7"/>
      <c r="H25" s="7" t="s">
        <v>40</v>
      </c>
      <c r="I25" s="40" t="s">
        <v>95</v>
      </c>
      <c r="J25" s="8"/>
      <c r="K25" s="9">
        <v>-754</v>
      </c>
      <c r="L25" s="10">
        <f>'20-08'!$K25+('20-08'!$J25/90)</f>
        <v>-754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18</v>
      </c>
      <c r="F26" s="16">
        <f t="shared" si="3"/>
        <v>1800</v>
      </c>
      <c r="G26" s="7"/>
      <c r="H26" s="7" t="s">
        <v>6</v>
      </c>
      <c r="I26" s="40" t="s">
        <v>95</v>
      </c>
      <c r="J26" s="8"/>
      <c r="K26" s="9">
        <v>100</v>
      </c>
      <c r="L26" s="10">
        <f>'20-08'!$K26+('20-08'!$J26/90)</f>
        <v>100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34</v>
      </c>
      <c r="S26" s="16">
        <f t="shared" si="5"/>
        <v>3400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3860</v>
      </c>
      <c r="G27" s="7"/>
      <c r="H27" s="7" t="s">
        <v>40</v>
      </c>
      <c r="I27" s="40" t="s">
        <v>95</v>
      </c>
      <c r="J27" s="8"/>
      <c r="K27" s="9">
        <v>-100</v>
      </c>
      <c r="L27" s="10">
        <f>'20-08'!$K27+('20-08'!$J27/90)</f>
        <v>-100</v>
      </c>
      <c r="M27" s="3"/>
      <c r="N27" s="13">
        <v>100</v>
      </c>
      <c r="O27" s="1">
        <v>45</v>
      </c>
      <c r="P27" s="14">
        <f t="shared" si="4"/>
        <v>4500</v>
      </c>
      <c r="Q27" s="12" t="s">
        <v>11</v>
      </c>
      <c r="R27" s="12"/>
      <c r="S27" s="17">
        <f>SUM(S22:S26)</f>
        <v>5180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860</v>
      </c>
      <c r="D28" s="1"/>
      <c r="E28" s="1"/>
      <c r="F28" s="1"/>
      <c r="G28" s="1"/>
      <c r="H28" s="7" t="s">
        <v>6</v>
      </c>
      <c r="I28" s="2"/>
      <c r="J28" s="8">
        <v>-180</v>
      </c>
      <c r="K28" s="9">
        <v>20</v>
      </c>
      <c r="L28" s="10">
        <f>'20-08'!$K28+('20-08'!$J28/90)</f>
        <v>18</v>
      </c>
      <c r="M28" s="3"/>
      <c r="N28" s="12" t="s">
        <v>11</v>
      </c>
      <c r="O28" s="12"/>
      <c r="P28" s="6">
        <f>SUM(P22:P27)</f>
        <v>5596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-665</v>
      </c>
      <c r="G29" s="1"/>
      <c r="H29" s="7" t="s">
        <v>6</v>
      </c>
      <c r="I29" s="40" t="s">
        <v>1924</v>
      </c>
      <c r="J29" s="8">
        <v>-300</v>
      </c>
      <c r="K29" s="9">
        <v>10</v>
      </c>
      <c r="L29" s="10">
        <f>'20-08'!$K29+('20-08'!$J29/90)</f>
        <v>6.6666666666666661</v>
      </c>
      <c r="M29" s="3"/>
      <c r="N29" s="1"/>
      <c r="O29" s="1"/>
      <c r="P29" s="18"/>
      <c r="Q29" s="237" t="s">
        <v>21</v>
      </c>
      <c r="R29" s="238"/>
      <c r="S29" s="17">
        <f>SUM('20-08'!$J$22:$J$140)</f>
        <v>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-29</v>
      </c>
      <c r="D30" s="1"/>
      <c r="E30" s="1"/>
      <c r="F30" s="8"/>
      <c r="G30" s="1"/>
      <c r="H30" s="7" t="s">
        <v>6</v>
      </c>
      <c r="I30" s="40" t="s">
        <v>1924</v>
      </c>
      <c r="J30" s="8">
        <v>180</v>
      </c>
      <c r="K30" s="9"/>
      <c r="L30" s="10">
        <f>'20-08'!$K30+('20-08'!$J30/90)</f>
        <v>2</v>
      </c>
      <c r="M30" s="3"/>
      <c r="N30" s="237" t="s">
        <v>23</v>
      </c>
      <c r="O30" s="238"/>
      <c r="P30" s="6">
        <f>SUM('20-08'!$K$22:$K$140)</f>
        <v>4996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75</v>
      </c>
      <c r="J31" s="8"/>
      <c r="K31" s="9">
        <v>19</v>
      </c>
      <c r="L31" s="10">
        <f>'20-08'!$K31+('20-08'!$J31/90)</f>
        <v>19</v>
      </c>
      <c r="M31" s="3"/>
      <c r="N31" s="1"/>
      <c r="O31" s="1"/>
      <c r="P31" s="18"/>
      <c r="Q31" s="12" t="s">
        <v>25</v>
      </c>
      <c r="R31" s="12"/>
      <c r="S31" s="17">
        <f>S27-S29-F27</f>
        <v>1320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40" t="s">
        <v>95</v>
      </c>
      <c r="J32" s="8"/>
      <c r="K32" s="9">
        <v>-19</v>
      </c>
      <c r="L32" s="10">
        <f>'20-08'!$K32+('20-08'!$J32/90)</f>
        <v>-19</v>
      </c>
      <c r="M32" s="3"/>
      <c r="N32" s="12" t="s">
        <v>25</v>
      </c>
      <c r="O32" s="12"/>
      <c r="P32" s="6">
        <f>P28-P30-C28</f>
        <v>-260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40" t="s">
        <v>75</v>
      </c>
      <c r="J33" s="8"/>
      <c r="K33" s="9">
        <v>250</v>
      </c>
      <c r="L33" s="10">
        <f>'20-08'!$K33+('20-08'!$J33/90)</f>
        <v>250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-270</v>
      </c>
      <c r="K34" s="9">
        <v>55</v>
      </c>
      <c r="L34" s="10">
        <f>'20-08'!$K34+('20-08'!$J34/90)</f>
        <v>52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-220</v>
      </c>
      <c r="K35" s="9">
        <v>40</v>
      </c>
      <c r="L35" s="10">
        <f>'20-08'!$K35+('20-08'!$J35/90)</f>
        <v>37.555555555555557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-110</v>
      </c>
      <c r="K36" s="9">
        <v>30</v>
      </c>
      <c r="L36" s="10">
        <f>'20-08'!$K36+('20-08'!$J36/90)</f>
        <v>28.777777777777779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180</v>
      </c>
      <c r="K37" s="9"/>
      <c r="L37" s="10">
        <f>'20-08'!$K37+('20-08'!$J37/90)</f>
        <v>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50</v>
      </c>
      <c r="K38" s="9"/>
      <c r="L38" s="10">
        <f>'20-08'!$K38+('20-08'!$J38/90)</f>
        <v>0.55555555555555558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30</v>
      </c>
      <c r="K39" s="9"/>
      <c r="L39" s="10">
        <f>'20-08'!$K39+('20-08'!$J39/90)</f>
        <v>0.33333333333333331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50</v>
      </c>
      <c r="K40" s="9">
        <v>1</v>
      </c>
      <c r="L40" s="10">
        <f>'20-08'!$K40+('20-08'!$J40/90)</f>
        <v>1.5555555555555556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40" t="s">
        <v>95</v>
      </c>
      <c r="J41" s="8"/>
      <c r="K41" s="9">
        <v>500</v>
      </c>
      <c r="L41" s="10">
        <f>'20-08'!$K41+('20-08'!$J41/90)</f>
        <v>500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</v>
      </c>
      <c r="J42" s="8"/>
      <c r="K42" s="9">
        <v>-500</v>
      </c>
      <c r="L42" s="10">
        <f>'20-08'!$K42+('20-08'!$J42/90)</f>
        <v>-500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20</v>
      </c>
      <c r="L43" s="10">
        <f>'20-08'!$K43+('20-08'!$J43/90)</f>
        <v>20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-270</v>
      </c>
      <c r="K44" s="9">
        <v>20</v>
      </c>
      <c r="L44" s="10">
        <f>'20-08'!$K44+('20-08'!$J44/90)</f>
        <v>17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1796</v>
      </c>
      <c r="I45" s="40" t="s">
        <v>2533</v>
      </c>
      <c r="J45" s="8"/>
      <c r="K45" s="9">
        <v>603</v>
      </c>
      <c r="L45" s="10">
        <f>'20-08'!$K45+('20-08'!$J45/90)</f>
        <v>603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95</v>
      </c>
      <c r="J46" s="8"/>
      <c r="K46" s="9">
        <v>-603</v>
      </c>
      <c r="L46" s="10">
        <f>'20-08'!$K46+('20-08'!$J46/90)</f>
        <v>-603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630</v>
      </c>
      <c r="K47" s="9"/>
      <c r="L47" s="10">
        <f>'20-08'!$K47+('20-08'!$J47/90)</f>
        <v>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-120</v>
      </c>
      <c r="K48" s="9">
        <v>5</v>
      </c>
      <c r="L48" s="10">
        <f>'20-08'!$K48+('20-08'!$J48/90)</f>
        <v>3.666666666666667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-130</v>
      </c>
      <c r="K49" s="9">
        <v>30</v>
      </c>
      <c r="L49" s="10">
        <f>'20-08'!$K49+('20-08'!$J49/90)</f>
        <v>28.555555555555557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15</v>
      </c>
      <c r="L50" s="10">
        <f>'20-08'!$K50+('20-08'!$J50/90)</f>
        <v>15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1520</v>
      </c>
      <c r="J51" s="8"/>
      <c r="K51" s="9">
        <v>23</v>
      </c>
      <c r="L51" s="10">
        <f>'20-08'!$K51+('20-08'!$J51/90)</f>
        <v>23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43" t="s">
        <v>40</v>
      </c>
      <c r="I52" s="40" t="s">
        <v>95</v>
      </c>
      <c r="J52" s="8"/>
      <c r="K52" s="9">
        <v>-23</v>
      </c>
      <c r="L52" s="10">
        <f>'20-08'!$K52+('20-08'!$J52/90)</f>
        <v>-23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130</v>
      </c>
      <c r="K53" s="9"/>
      <c r="L53" s="10">
        <f>'20-08'!$K53+('20-08'!$J53/90)</f>
        <v>1.4444444444444444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2534</v>
      </c>
      <c r="J54" s="8"/>
      <c r="K54" s="9">
        <v>185</v>
      </c>
      <c r="L54" s="10">
        <f>'20-08'!$K54+('20-08'!$J54/90)</f>
        <v>185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28</v>
      </c>
      <c r="I55" s="40" t="s">
        <v>437</v>
      </c>
      <c r="J55" s="8">
        <v>-300</v>
      </c>
      <c r="K55" s="9"/>
      <c r="L55" s="10">
        <f>'20-08'!$K55+('20-08'!$J55/90)</f>
        <v>-3.3333333333333335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1675</v>
      </c>
      <c r="J56" s="8"/>
      <c r="K56" s="9">
        <v>5164</v>
      </c>
      <c r="L56" s="10">
        <f>'20-08'!$K56+('20-08'!$J56/90)</f>
        <v>5164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2535</v>
      </c>
      <c r="J57" s="8">
        <v>4100</v>
      </c>
      <c r="K57" s="9"/>
      <c r="L57" s="10">
        <f>'20-08'!$K57+('20-08'!$J57/90)</f>
        <v>45.555555555555557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28</v>
      </c>
      <c r="I58" s="40" t="s">
        <v>2536</v>
      </c>
      <c r="J58" s="8"/>
      <c r="K58" s="9">
        <v>-450</v>
      </c>
      <c r="L58" s="10">
        <f>'20-08'!$K58+('20-08'!$J58/90)</f>
        <v>-450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/>
      <c r="K59" s="9">
        <v>7</v>
      </c>
      <c r="L59" s="10">
        <f>'20-08'!$K59+('20-08'!$J59/90)</f>
        <v>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70</v>
      </c>
      <c r="K60" s="9">
        <v>10</v>
      </c>
      <c r="L60" s="10">
        <f>'20-08'!$K60+('20-08'!$J60/90)</f>
        <v>10.777777777777779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43" t="s">
        <v>28</v>
      </c>
      <c r="I61" s="40" t="s">
        <v>648</v>
      </c>
      <c r="J61" s="8">
        <v>-2000</v>
      </c>
      <c r="K61" s="9"/>
      <c r="L61" s="10">
        <f>'20-08'!$K61+('20-08'!$J61/90)</f>
        <v>-22.222222222222221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-270</v>
      </c>
      <c r="K62" s="9">
        <v>10</v>
      </c>
      <c r="L62" s="10">
        <f>'20-08'!$K62+('20-08'!$J62/90)</f>
        <v>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845</v>
      </c>
      <c r="J63" s="8"/>
      <c r="K63" s="9">
        <v>-1000</v>
      </c>
      <c r="L63" s="10">
        <f>'20-08'!$K63+('20-08'!$J63/90)</f>
        <v>-1000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/>
      <c r="K64" s="9">
        <v>48</v>
      </c>
      <c r="L64" s="10">
        <f>'20-08'!$K64+('20-08'!$J64/90)</f>
        <v>48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43" t="s">
        <v>40</v>
      </c>
      <c r="I65" s="44" t="s">
        <v>2537</v>
      </c>
      <c r="J65" s="35">
        <v>-3000</v>
      </c>
      <c r="K65" s="36"/>
      <c r="L65" s="37">
        <f>'20-08'!$K65+('20-08'!$J65/90)</f>
        <v>-33.333333333333336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300</v>
      </c>
      <c r="K66" s="39"/>
      <c r="L66" s="37">
        <f>'20-08'!$K66+('20-08'!$J66/90)</f>
        <v>3.3333333333333335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300</v>
      </c>
      <c r="K67" s="36"/>
      <c r="L67" s="37">
        <f>'20-08'!$K67+('20-08'!$J67/90)</f>
        <v>3.3333333333333335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130</v>
      </c>
      <c r="K68" s="39"/>
      <c r="L68" s="37">
        <f>'20-08'!$K68+('20-08'!$J68/90)</f>
        <v>1.4444444444444444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10</v>
      </c>
      <c r="L69" s="37">
        <f>'20-08'!$K69+('20-08'!$J69/90)</f>
        <v>10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-120</v>
      </c>
      <c r="K70" s="36">
        <v>20</v>
      </c>
      <c r="L70" s="37">
        <f>'20-08'!$K70+('20-08'!$J70/90)</f>
        <v>18.666666666666668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130</v>
      </c>
      <c r="K71" s="9"/>
      <c r="L71" s="10">
        <f>'20-08'!$K71+('20-08'!$J71/90)</f>
        <v>1.4444444444444444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-400</v>
      </c>
      <c r="K72" s="9">
        <v>10</v>
      </c>
      <c r="L72" s="10">
        <f>'20-08'!$K72+('20-08'!$J72/90)</f>
        <v>5.5555555555555554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-220</v>
      </c>
      <c r="K73" s="9">
        <v>5</v>
      </c>
      <c r="L73" s="10">
        <f>'20-08'!$K73+('20-08'!$J73/90)</f>
        <v>2.5555555555555554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220</v>
      </c>
      <c r="K74" s="9"/>
      <c r="L74" s="10">
        <f>'20-08'!$K74+('20-08'!$J74/90)</f>
        <v>2.4444444444444446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43" t="s">
        <v>1796</v>
      </c>
      <c r="I75" s="40" t="s">
        <v>487</v>
      </c>
      <c r="J75" s="8"/>
      <c r="K75" s="9">
        <v>28</v>
      </c>
      <c r="L75" s="10">
        <f>'20-08'!$K75+('20-08'!$J75/90)</f>
        <v>28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57</v>
      </c>
      <c r="J76" s="8">
        <v>2500</v>
      </c>
      <c r="K76" s="9"/>
      <c r="L76" s="10">
        <f>'20-08'!$K76+('20-08'!$J76/90)</f>
        <v>27.777777777777779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99</v>
      </c>
      <c r="J77" s="8">
        <v>-2500</v>
      </c>
      <c r="K77" s="9"/>
      <c r="L77" s="10">
        <f>'20-08'!$K77+('20-08'!$J77/90)</f>
        <v>-27.777777777777779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/>
      <c r="K78" s="9">
        <v>99</v>
      </c>
      <c r="L78" s="10">
        <f>'20-08'!$K78+('20-08'!$J78/90)</f>
        <v>99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1080</v>
      </c>
      <c r="K79" s="9"/>
      <c r="L79" s="10">
        <f>'20-08'!$K79+('20-08'!$J79/90)</f>
        <v>12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400</v>
      </c>
      <c r="K80" s="9"/>
      <c r="L80" s="10">
        <f>'20-08'!$K80+('20-08'!$J80/90)</f>
        <v>4.4444444444444446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1683</v>
      </c>
      <c r="J81" s="8"/>
      <c r="K81" s="9">
        <v>510</v>
      </c>
      <c r="L81" s="10">
        <f>'20-08'!$K81+('20-08'!$J81/90)</f>
        <v>510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43" t="s">
        <v>40</v>
      </c>
      <c r="I82" s="40" t="s">
        <v>95</v>
      </c>
      <c r="J82" s="8"/>
      <c r="K82" s="9">
        <v>-510</v>
      </c>
      <c r="L82" s="10">
        <f>'20-08'!$K82+('20-08'!$J82/90)</f>
        <v>-510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540</v>
      </c>
      <c r="K83" s="9"/>
      <c r="L83" s="10">
        <f>'20-08'!$K83+('20-08'!$J83/90)</f>
        <v>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-200</v>
      </c>
      <c r="K84" s="9">
        <v>60</v>
      </c>
      <c r="L84" s="10">
        <f>'20-08'!$K84+('20-08'!$J84/90)</f>
        <v>57.777777777777779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80</v>
      </c>
      <c r="K85" s="9"/>
      <c r="L85" s="10">
        <f>'20-08'!$K85+('20-08'!$J85/90)</f>
        <v>0.88888888888888884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150</v>
      </c>
      <c r="K86" s="9"/>
      <c r="L86" s="10">
        <f>'20-08'!$K86+('20-08'!$J86/90)</f>
        <v>1.6666666666666667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100</v>
      </c>
      <c r="K87" s="9"/>
      <c r="L87" s="10">
        <f>'20-08'!$K87+('20-08'!$J87/90)</f>
        <v>1.1111111111111112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'20-08'!$K88+('20-08'!$J88/90)</f>
        <v>1.1111111111111112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560</v>
      </c>
      <c r="K89" s="9"/>
      <c r="L89" s="10">
        <f>'20-08'!$K89+('20-08'!$J89/90)</f>
        <v>6.2222222222222223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600</v>
      </c>
      <c r="K90" s="9"/>
      <c r="L90" s="10">
        <f>'20-08'!$K90+('20-08'!$J90/90)</f>
        <v>6.666666666666667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-500</v>
      </c>
      <c r="K91" s="9">
        <v>10</v>
      </c>
      <c r="L91" s="10">
        <f>'20-08'!$K91+('20-08'!$J91/90)</f>
        <v>4.4444444444444446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90</v>
      </c>
      <c r="K92" s="9">
        <v>20</v>
      </c>
      <c r="L92" s="10">
        <f>'20-08'!$K92+('20-08'!$J92/90)</f>
        <v>21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64</v>
      </c>
      <c r="L93" s="10">
        <f>'20-08'!$K93+('20-08'!$J93/90)</f>
        <v>64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4</v>
      </c>
      <c r="L94" s="10">
        <f>'20-08'!$K94+('20-08'!$J94/90)</f>
        <v>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95</v>
      </c>
      <c r="J95" s="8"/>
      <c r="K95" s="9">
        <v>100</v>
      </c>
      <c r="L95" s="10">
        <f>'20-08'!$K95+('20-08'!$J95/90)</f>
        <v>100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95</v>
      </c>
      <c r="J96" s="8"/>
      <c r="K96" s="9">
        <v>-100</v>
      </c>
      <c r="L96" s="10">
        <f>'20-08'!$K96+('20-08'!$J96/90)</f>
        <v>-100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13</v>
      </c>
      <c r="J97" s="8">
        <v>150</v>
      </c>
      <c r="K97" s="9"/>
      <c r="L97" s="10">
        <f>'20-08'!$K97+('20-08'!$J97/90)</f>
        <v>1.6666666666666667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-450</v>
      </c>
      <c r="K98" s="9">
        <v>10</v>
      </c>
      <c r="L98" s="10">
        <f>'20-08'!$K98+('20-08'!$J98/90)</f>
        <v>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20</v>
      </c>
      <c r="L99" s="10">
        <f>'20-08'!$K99+('20-08'!$J99/90)</f>
        <v>20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50</v>
      </c>
      <c r="K100" s="9"/>
      <c r="L100" s="10">
        <f>'20-08'!$K100+('20-08'!$J100/90)</f>
        <v>0.55555555555555558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150</v>
      </c>
      <c r="K101" s="9"/>
      <c r="L101" s="10">
        <f>'20-08'!$K101+('20-08'!$J101/90)</f>
        <v>1.6666666666666667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100</v>
      </c>
      <c r="K102" s="9">
        <v>100</v>
      </c>
      <c r="L102" s="10">
        <f>'20-08'!$K102+('20-08'!$J102/90)</f>
        <v>101.11111111111111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100</v>
      </c>
      <c r="K103" s="9"/>
      <c r="L103" s="10">
        <f>'20-08'!$K103+('20-08'!$J103/90)</f>
        <v>1.1111111111111112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-360</v>
      </c>
      <c r="K104" s="9">
        <v>50</v>
      </c>
      <c r="L104" s="10">
        <f>'20-08'!$K104+('20-08'!$J104/90)</f>
        <v>46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/>
      <c r="K105" s="9">
        <v>14</v>
      </c>
      <c r="L105" s="10">
        <f>'20-08'!$K105+('20-08'!$J105/90)</f>
        <v>14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-360</v>
      </c>
      <c r="K106" s="9">
        <v>10</v>
      </c>
      <c r="L106" s="10">
        <f>'20-08'!$K106+('20-08'!$J106/90)</f>
        <v>6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-90</v>
      </c>
      <c r="K107" s="9">
        <v>5</v>
      </c>
      <c r="L107" s="10">
        <f>'20-08'!$K107+('20-08'!$J107/90)</f>
        <v>4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140</v>
      </c>
      <c r="K108" s="9"/>
      <c r="L108" s="10">
        <f>'20-08'!$K108+('20-08'!$J108/90)</f>
        <v>1.5555555555555556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2" t="s">
        <v>2471</v>
      </c>
      <c r="J109" s="8"/>
      <c r="K109" s="9">
        <v>-1000</v>
      </c>
      <c r="L109" s="10">
        <f>'20-08'!$K109+('20-08'!$J109/90)</f>
        <v>-1000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350</v>
      </c>
      <c r="K110" s="9"/>
      <c r="L110" s="10">
        <f>'20-08'!$K110+('20-08'!$J110/90)</f>
        <v>3.8888888888888888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90</v>
      </c>
      <c r="J111" s="8">
        <v>-180</v>
      </c>
      <c r="K111" s="9">
        <v>30</v>
      </c>
      <c r="L111" s="10">
        <f>'20-08'!$K111+('20-08'!$J111/90)</f>
        <v>28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45</v>
      </c>
      <c r="K112" s="9"/>
      <c r="L112" s="10">
        <f>'20-08'!$K112+('20-08'!$J112/90)</f>
        <v>0.5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100</v>
      </c>
      <c r="L113" s="10">
        <f>'20-08'!$K113+('20-08'!$J113/90)</f>
        <v>100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-270</v>
      </c>
      <c r="K114" s="9">
        <v>50</v>
      </c>
      <c r="L114" s="10">
        <f>'20-08'!$K114+('20-08'!$J114/90)</f>
        <v>47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-360</v>
      </c>
      <c r="K115" s="9">
        <v>10</v>
      </c>
      <c r="L115" s="10">
        <f>'20-08'!$K115+('20-08'!$J115/90)</f>
        <v>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62</v>
      </c>
      <c r="J116" s="8"/>
      <c r="K116" s="9">
        <v>20</v>
      </c>
      <c r="L116" s="10">
        <f>'20-08'!$K116+('20-08'!$J116/90)</f>
        <v>20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-170</v>
      </c>
      <c r="K117" s="9">
        <v>5</v>
      </c>
      <c r="L117" s="10">
        <f>'20-08'!$K117+('20-08'!$J117/90)</f>
        <v>3.1111111111111112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70</v>
      </c>
      <c r="K118" s="9">
        <v>20</v>
      </c>
      <c r="L118" s="10">
        <f>'20-08'!$K118+('20-08'!$J118/90)</f>
        <v>20.777777777777779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56</v>
      </c>
      <c r="J119" s="8">
        <v>295</v>
      </c>
      <c r="K119" s="9">
        <v>-285</v>
      </c>
      <c r="L119" s="10">
        <f>'20-08'!$K119+('20-08'!$J119/90)</f>
        <v>-281.72222222222223</v>
      </c>
      <c r="M119" s="3"/>
      <c r="N119" s="45" t="s">
        <v>118</v>
      </c>
      <c r="O119" s="9"/>
      <c r="P119" s="84">
        <v>5596</v>
      </c>
      <c r="Q119" s="9"/>
      <c r="R119" s="9"/>
      <c r="S119" s="85">
        <v>5180</v>
      </c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12</v>
      </c>
      <c r="L120" s="10">
        <f>'20-08'!$K120+('20-08'!$J120/90)</f>
        <v>12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/>
      <c r="K121" s="9">
        <v>700</v>
      </c>
      <c r="L121" s="10">
        <f>'20-08'!$K121+('20-08'!$J121/90)</f>
        <v>700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2"/>
      <c r="J122" s="8"/>
      <c r="K122" s="9">
        <v>-700</v>
      </c>
      <c r="L122" s="10">
        <f>'20-08'!$K122+('20-08'!$J122/90)</f>
        <v>-700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-200</v>
      </c>
      <c r="K123" s="9">
        <v>35</v>
      </c>
      <c r="L123" s="10">
        <f>'20-08'!$K123+('20-08'!$J123/90)</f>
        <v>32.777777777777779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-360</v>
      </c>
      <c r="K124" s="9">
        <v>50</v>
      </c>
      <c r="L124" s="10">
        <f>'20-08'!$K124+('20-08'!$J124/90)</f>
        <v>46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-300</v>
      </c>
      <c r="K125" s="9">
        <v>30</v>
      </c>
      <c r="L125" s="10">
        <f>'20-08'!$K125+('20-08'!$J125/90)</f>
        <v>26.666666666666668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-100</v>
      </c>
      <c r="K126" s="9">
        <v>15</v>
      </c>
      <c r="L126" s="10">
        <f>'20-08'!$K126+('20-08'!$J126/90)</f>
        <v>13.888888888888889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200</v>
      </c>
      <c r="K127" s="9"/>
      <c r="L127" s="10">
        <f>'20-08'!$K127+('20-08'!$J127/90)</f>
        <v>2.2222222222222223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-360</v>
      </c>
      <c r="K128" s="9">
        <v>20</v>
      </c>
      <c r="L128" s="10">
        <f>'20-08'!$K128+('20-08'!$J128/90)</f>
        <v>16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>
        <v>135</v>
      </c>
      <c r="L129" s="10">
        <f>'20-08'!$K129+('20-08'!$J129/90)</f>
        <v>135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-450</v>
      </c>
      <c r="K130" s="9">
        <v>20</v>
      </c>
      <c r="L130" s="10">
        <f>'20-08'!$K130+('20-08'!$J130/90)</f>
        <v>15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300</v>
      </c>
      <c r="K131" s="9"/>
      <c r="L131" s="10">
        <f>'20-08'!$K131+('20-08'!$J131/90)</f>
        <v>3.3333333333333335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28</v>
      </c>
      <c r="I132" s="2" t="s">
        <v>437</v>
      </c>
      <c r="J132" s="8">
        <v>-300</v>
      </c>
      <c r="K132" s="9"/>
      <c r="L132" s="10">
        <f>'20-08'!$K132+('20-08'!$J132/90)</f>
        <v>-3.3333333333333335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2" t="s">
        <v>43</v>
      </c>
      <c r="J133" s="8"/>
      <c r="K133" s="9">
        <v>-20</v>
      </c>
      <c r="L133" s="10">
        <f>'20-08'!$K133+('20-08'!$J133/90)</f>
        <v>-20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 t="s">
        <v>78</v>
      </c>
      <c r="J134" s="8">
        <v>180</v>
      </c>
      <c r="K134" s="9"/>
      <c r="L134" s="10">
        <f>'20-08'!$K134+('20-08'!$J134/90)</f>
        <v>2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28</v>
      </c>
      <c r="I135" s="2" t="s">
        <v>605</v>
      </c>
      <c r="J135" s="8"/>
      <c r="K135" s="9">
        <v>-10</v>
      </c>
      <c r="L135" s="10">
        <f>'20-08'!$K135+('20-08'!$J135/90)</f>
        <v>-10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70</v>
      </c>
      <c r="K136" s="9"/>
      <c r="L136" s="10">
        <f>'20-08'!$K136+('20-08'!$J136/90)</f>
        <v>0.77777777777777779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57</v>
      </c>
      <c r="J137" s="8">
        <v>2000</v>
      </c>
      <c r="K137" s="9"/>
      <c r="L137" s="10">
        <f>'20-08'!$K137+('20-08'!$J137/90)</f>
        <v>22.222222222222221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28</v>
      </c>
      <c r="I138" s="2" t="s">
        <v>648</v>
      </c>
      <c r="J138" s="8">
        <v>-2000</v>
      </c>
      <c r="K138" s="9"/>
      <c r="L138" s="10">
        <f>'20-08'!$K138+('20-08'!$J138/90)</f>
        <v>-22.222222222222221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/>
      <c r="L139" s="10">
        <f>'20-08'!$K139+('20-08'!$J139/90)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/>
      <c r="K140" s="9"/>
      <c r="L140" s="10">
        <f>'20-08'!$K140+('20-08'!$J140/90)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0" xr:uid="{253A7A37-2870-49C3-9C31-29530D7AB15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E58A-7F19-4A8F-80BE-A64909ECBC79}">
  <sheetPr codeName="Sheet124">
    <pageSetUpPr fitToPage="1"/>
  </sheetPr>
  <dimension ref="A1:Z131"/>
  <sheetViews>
    <sheetView rightToLeft="1" topLeftCell="A110" workbookViewId="0">
      <selection activeCell="I122" sqref="I12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-120</v>
      </c>
      <c r="K1" s="3">
        <f t="shared" si="0"/>
        <v>37</v>
      </c>
      <c r="L1" s="3">
        <f t="shared" si="0"/>
        <v>35.666666666666664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-400</v>
      </c>
      <c r="K3" s="9">
        <v>10</v>
      </c>
      <c r="L3" s="10">
        <f t="shared" ref="L3:L18" si="1">K3+(J3/90)</f>
        <v>5.5555555555555554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100</v>
      </c>
      <c r="K4" s="9"/>
      <c r="L4" s="10">
        <f t="shared" si="1"/>
        <v>1.1111111111111112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180</v>
      </c>
      <c r="K5" s="9"/>
      <c r="L5" s="10">
        <f t="shared" si="1"/>
        <v>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8"/>
      <c r="K6" s="9">
        <v>27</v>
      </c>
      <c r="L6" s="10">
        <f t="shared" si="1"/>
        <v>27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2530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SUM('21-08'!$J$22:$J$131)</f>
        <v>-1460</v>
      </c>
      <c r="K20" s="3">
        <f>SUM('21-08'!$K$22:$K$131)</f>
        <v>-4983</v>
      </c>
      <c r="L20" s="3">
        <f>SUM('21-08'!$L$22:$L$131)</f>
        <v>-4999.2222222222226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94</v>
      </c>
      <c r="F22" s="16">
        <f t="shared" ref="F22:F26" si="3">D22*E22</f>
        <v>470</v>
      </c>
      <c r="G22" s="7"/>
      <c r="H22" s="7" t="s">
        <v>6</v>
      </c>
      <c r="I22" s="2" t="s">
        <v>190</v>
      </c>
      <c r="J22" s="8"/>
      <c r="K22" s="9">
        <v>145</v>
      </c>
      <c r="L22" s="10">
        <f>'21-08'!$K22+('21-08'!$J22/90)</f>
        <v>145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44</v>
      </c>
      <c r="S22" s="16">
        <f t="shared" ref="S22:S26" si="5">Q22*R22</f>
        <v>220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92</v>
      </c>
      <c r="F23" s="16">
        <f t="shared" si="3"/>
        <v>920</v>
      </c>
      <c r="G23" s="7"/>
      <c r="H23" s="7" t="s">
        <v>6</v>
      </c>
      <c r="I23" s="2" t="s">
        <v>1664</v>
      </c>
      <c r="J23" s="8"/>
      <c r="K23" s="9">
        <v>50</v>
      </c>
      <c r="L23" s="10">
        <f>'21-08'!$K23+('21-08'!$J23/90)</f>
        <v>50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68</v>
      </c>
      <c r="S23" s="16">
        <f t="shared" si="5"/>
        <v>680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78</v>
      </c>
      <c r="C24" s="14">
        <f t="shared" si="2"/>
        <v>780</v>
      </c>
      <c r="D24" s="15">
        <v>20</v>
      </c>
      <c r="E24" s="1">
        <v>5</v>
      </c>
      <c r="F24" s="16">
        <f t="shared" si="3"/>
        <v>100</v>
      </c>
      <c r="G24" s="7"/>
      <c r="H24" s="7" t="s">
        <v>40</v>
      </c>
      <c r="I24" s="2" t="s">
        <v>95</v>
      </c>
      <c r="J24" s="8"/>
      <c r="K24" s="9">
        <v>-50</v>
      </c>
      <c r="L24" s="10">
        <f>'21-08'!$K24+('21-08'!$J24/90)</f>
        <v>-50</v>
      </c>
      <c r="M24" s="3"/>
      <c r="N24" s="13">
        <v>10</v>
      </c>
      <c r="O24" s="1">
        <v>78</v>
      </c>
      <c r="P24" s="14">
        <f t="shared" si="4"/>
        <v>780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8</v>
      </c>
      <c r="C25" s="14">
        <f t="shared" si="2"/>
        <v>160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-720</v>
      </c>
      <c r="K25" s="9">
        <v>20</v>
      </c>
      <c r="L25" s="10">
        <f>'21-08'!$K25+('21-08'!$J25/90)</f>
        <v>12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22</v>
      </c>
      <c r="F26" s="16">
        <f t="shared" si="3"/>
        <v>2200</v>
      </c>
      <c r="G26" s="7"/>
      <c r="H26" s="7" t="s">
        <v>6</v>
      </c>
      <c r="I26" s="2"/>
      <c r="J26" s="8">
        <v>300</v>
      </c>
      <c r="K26" s="9"/>
      <c r="L26" s="10">
        <f>'21-08'!$K26+('21-08'!$J26/90)</f>
        <v>3.3333333333333335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8</v>
      </c>
      <c r="S26" s="16">
        <f t="shared" si="5"/>
        <v>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49</v>
      </c>
      <c r="C27" s="14">
        <f t="shared" si="2"/>
        <v>4900</v>
      </c>
      <c r="D27" s="12" t="s">
        <v>11</v>
      </c>
      <c r="E27" s="12"/>
      <c r="F27" s="17">
        <f>SUM(F22:F26)</f>
        <v>3740</v>
      </c>
      <c r="G27" s="7"/>
      <c r="H27" s="7" t="s">
        <v>28</v>
      </c>
      <c r="I27" s="2" t="s">
        <v>335</v>
      </c>
      <c r="J27" s="8">
        <v>-100</v>
      </c>
      <c r="K27" s="9"/>
      <c r="L27" s="10">
        <f>'21-08'!$K27+('21-08'!$J27/90)</f>
        <v>-1.1111111111111112</v>
      </c>
      <c r="M27" s="3"/>
      <c r="N27" s="13">
        <v>100</v>
      </c>
      <c r="O27" s="1">
        <v>59</v>
      </c>
      <c r="P27" s="14">
        <f t="shared" si="4"/>
        <v>5900</v>
      </c>
      <c r="Q27" s="12" t="s">
        <v>11</v>
      </c>
      <c r="R27" s="12"/>
      <c r="S27" s="17">
        <f>SUM(S22:S26)</f>
        <v>1700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5893</v>
      </c>
      <c r="D28" s="1"/>
      <c r="E28" s="1"/>
      <c r="F28" s="1"/>
      <c r="G28" s="1"/>
      <c r="H28" s="7" t="s">
        <v>6</v>
      </c>
      <c r="I28" s="2"/>
      <c r="J28" s="8">
        <v>-630</v>
      </c>
      <c r="K28" s="9">
        <v>30</v>
      </c>
      <c r="L28" s="10">
        <f>'21-08'!$K28+('21-08'!$J28/90)</f>
        <v>23</v>
      </c>
      <c r="M28" s="3"/>
      <c r="N28" s="12" t="s">
        <v>11</v>
      </c>
      <c r="O28" s="12"/>
      <c r="P28" s="6">
        <f>SUM(P22:P27)</f>
        <v>7100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-120</v>
      </c>
      <c r="G29" s="1"/>
      <c r="H29" s="7" t="s">
        <v>6</v>
      </c>
      <c r="I29" s="2"/>
      <c r="J29" s="8">
        <v>300</v>
      </c>
      <c r="K29" s="9">
        <v>20</v>
      </c>
      <c r="L29" s="10">
        <f>'21-08'!$K29+('21-08'!$J29/90)</f>
        <v>23.333333333333332</v>
      </c>
      <c r="M29" s="3"/>
      <c r="N29" s="1"/>
      <c r="O29" s="1"/>
      <c r="P29" s="18"/>
      <c r="Q29" s="237" t="s">
        <v>21</v>
      </c>
      <c r="R29" s="238"/>
      <c r="S29" s="17">
        <f>SUM('21-08'!$J$22:$J$131)</f>
        <v>-1460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5033</v>
      </c>
      <c r="D30" s="1"/>
      <c r="E30" s="1"/>
      <c r="F30" s="8"/>
      <c r="G30" s="1"/>
      <c r="H30" s="7" t="s">
        <v>6</v>
      </c>
      <c r="I30" s="2" t="s">
        <v>2539</v>
      </c>
      <c r="J30" s="8">
        <v>-290</v>
      </c>
      <c r="K30" s="9">
        <v>-60</v>
      </c>
      <c r="L30" s="10">
        <f>'21-08'!$K30+('21-08'!$J30/90)</f>
        <v>-63.222222222222221</v>
      </c>
      <c r="M30" s="3"/>
      <c r="N30" s="237" t="s">
        <v>23</v>
      </c>
      <c r="O30" s="238"/>
      <c r="P30" s="6">
        <f>SUM('21-08'!$K$22:$K$131)</f>
        <v>-4983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95</v>
      </c>
      <c r="J31" s="8"/>
      <c r="K31" s="9">
        <v>200</v>
      </c>
      <c r="L31" s="10">
        <f>'21-08'!$K31+('21-08'!$J31/90)</f>
        <v>200</v>
      </c>
      <c r="M31" s="3"/>
      <c r="N31" s="1"/>
      <c r="O31" s="1"/>
      <c r="P31" s="18"/>
      <c r="Q31" s="12" t="s">
        <v>25</v>
      </c>
      <c r="R31" s="12"/>
      <c r="S31" s="17">
        <f>S27-S29-F27</f>
        <v>-580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95</v>
      </c>
      <c r="J32" s="8"/>
      <c r="K32" s="9">
        <v>-200</v>
      </c>
      <c r="L32" s="10">
        <f>'21-08'!$K32+('21-08'!$J32/90)</f>
        <v>-200</v>
      </c>
      <c r="M32" s="3"/>
      <c r="N32" s="12" t="s">
        <v>25</v>
      </c>
      <c r="O32" s="12"/>
      <c r="P32" s="6">
        <f>P28-P30-C28</f>
        <v>6190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>
        <v>80</v>
      </c>
      <c r="K33" s="9"/>
      <c r="L33" s="10">
        <f>'21-08'!$K33+('21-08'!$J33/90)</f>
        <v>0.88888888888888884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176</v>
      </c>
      <c r="J34" s="8"/>
      <c r="K34" s="9">
        <v>-300</v>
      </c>
      <c r="L34" s="10">
        <f>'21-08'!$K34+('21-08'!$J34/90)</f>
        <v>-300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28</v>
      </c>
      <c r="I35" s="40" t="s">
        <v>724</v>
      </c>
      <c r="J35" s="8">
        <v>40</v>
      </c>
      <c r="K35" s="9">
        <v>-6</v>
      </c>
      <c r="L35" s="10">
        <f>'21-08'!$K35+('21-08'!$J35/90)</f>
        <v>-5.5555555555555554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40" t="s">
        <v>35</v>
      </c>
      <c r="J36" s="8"/>
      <c r="K36" s="9">
        <v>-4</v>
      </c>
      <c r="L36" s="10">
        <f>'21-08'!$K36+('21-08'!$J36/90)</f>
        <v>-4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-220</v>
      </c>
      <c r="K37" s="9">
        <v>10</v>
      </c>
      <c r="L37" s="10">
        <f>'21-08'!$K37+('21-08'!$J37/90)</f>
        <v>7.5555555555555554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800</v>
      </c>
      <c r="K38" s="9"/>
      <c r="L38" s="10">
        <f>'21-08'!$K38+('21-08'!$J38/90)</f>
        <v>8.8888888888888893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540</v>
      </c>
      <c r="K39" s="9"/>
      <c r="L39" s="10">
        <f>'21-08'!$K39+('21-08'!$J39/90)</f>
        <v>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953</v>
      </c>
      <c r="J40" s="8">
        <v>-900</v>
      </c>
      <c r="K40" s="9">
        <v>10</v>
      </c>
      <c r="L40" s="10">
        <f>'21-08'!$K40+('21-08'!$J40/90)</f>
        <v>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700</v>
      </c>
      <c r="K41" s="9"/>
      <c r="L41" s="10">
        <f>'21-08'!$K41+('21-08'!$J41/90)</f>
        <v>7.7777777777777777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150</v>
      </c>
      <c r="K42" s="9"/>
      <c r="L42" s="10">
        <f>'21-08'!$K42+('21-08'!$J42/90)</f>
        <v>1.6666666666666667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10</v>
      </c>
      <c r="L43" s="10">
        <f>'21-08'!$K43+('21-08'!$J43/90)</f>
        <v>10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/>
      <c r="K44" s="9">
        <v>92</v>
      </c>
      <c r="L44" s="10">
        <f>'21-08'!$K44+('21-08'!$J44/90)</f>
        <v>92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30</v>
      </c>
      <c r="L45" s="10">
        <f>'21-08'!$K45+('21-08'!$J45/90)</f>
        <v>30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75</v>
      </c>
      <c r="L46" s="10">
        <f>'21-08'!$K46+('21-08'!$J46/90)</f>
        <v>75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/>
      <c r="J47" s="8"/>
      <c r="K47" s="9">
        <v>-75</v>
      </c>
      <c r="L47" s="10">
        <f>'21-08'!$K47+('21-08'!$J47/90)</f>
        <v>-75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206</v>
      </c>
      <c r="J48" s="8">
        <v>100</v>
      </c>
      <c r="K48" s="9"/>
      <c r="L48" s="10">
        <f>'21-08'!$K48+('21-08'!$J48/90)</f>
        <v>1.1111111111111112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40" t="s">
        <v>1447</v>
      </c>
      <c r="J49" s="8"/>
      <c r="K49" s="9">
        <v>100</v>
      </c>
      <c r="L49" s="10">
        <f>'21-08'!$K49+('21-08'!$J49/90)</f>
        <v>100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90</v>
      </c>
      <c r="J50" s="8">
        <v>-100</v>
      </c>
      <c r="K50" s="9">
        <v>-42</v>
      </c>
      <c r="L50" s="10">
        <f>'21-08'!$K50+('21-08'!$J50/90)</f>
        <v>-43.111111111111114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2541</v>
      </c>
      <c r="J51" s="8">
        <v>90</v>
      </c>
      <c r="K51" s="9">
        <v>40</v>
      </c>
      <c r="L51" s="10">
        <f>'21-08'!$K51+('21-08'!$J51/90)</f>
        <v>41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2540</v>
      </c>
      <c r="J52" s="8">
        <v>90</v>
      </c>
      <c r="K52" s="9"/>
      <c r="L52" s="10">
        <f>'21-08'!$K52+('21-08'!$J52/90)</f>
        <v>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90</v>
      </c>
      <c r="J53" s="8"/>
      <c r="K53" s="9">
        <v>120</v>
      </c>
      <c r="L53" s="10">
        <f>'21-08'!$K53+('21-08'!$J53/90)</f>
        <v>120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95</v>
      </c>
      <c r="J54" s="8"/>
      <c r="K54" s="9">
        <v>-120</v>
      </c>
      <c r="L54" s="10">
        <f>'21-08'!$K54+('21-08'!$J54/90)</f>
        <v>-120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-310</v>
      </c>
      <c r="K55" s="9">
        <v>5</v>
      </c>
      <c r="L55" s="10">
        <f>'21-08'!$K55+('21-08'!$J55/90)</f>
        <v>1.5555555555555554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229</v>
      </c>
      <c r="J56" s="8">
        <v>-400</v>
      </c>
      <c r="K56" s="9">
        <v>-20</v>
      </c>
      <c r="L56" s="10">
        <f>'21-08'!$K56+('21-08'!$J56/90)</f>
        <v>-24.444444444444443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1796</v>
      </c>
      <c r="I57" s="2"/>
      <c r="J57" s="8"/>
      <c r="K57" s="9">
        <v>84</v>
      </c>
      <c r="L57" s="10">
        <f>'21-08'!$K57+('21-08'!$J57/90)</f>
        <v>84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56</v>
      </c>
      <c r="J58" s="8">
        <v>-300</v>
      </c>
      <c r="K58" s="9">
        <v>37</v>
      </c>
      <c r="L58" s="10">
        <f>'21-08'!$K58+('21-08'!$J58/90)</f>
        <v>33.666666666666664</v>
      </c>
      <c r="M58" s="3"/>
      <c r="N58" s="45" t="s">
        <v>118</v>
      </c>
      <c r="O58" s="9"/>
      <c r="P58" s="84">
        <v>6094</v>
      </c>
      <c r="Q58" s="9"/>
      <c r="R58" s="9"/>
      <c r="S58" s="85">
        <v>2960</v>
      </c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-220</v>
      </c>
      <c r="K59" s="9">
        <v>10</v>
      </c>
      <c r="L59" s="10">
        <f>'21-08'!$K59+('21-08'!$J59/90)</f>
        <v>7.5555555555555554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350</v>
      </c>
      <c r="K60" s="9"/>
      <c r="L60" s="10">
        <f>'21-08'!$K60+('21-08'!$J60/90)</f>
        <v>3.8888888888888888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2</v>
      </c>
      <c r="L61" s="10">
        <f>'21-08'!$K61+('21-08'!$J61/90)</f>
        <v>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-100</v>
      </c>
      <c r="K62" s="9">
        <v>88</v>
      </c>
      <c r="L62" s="10">
        <f>'21-08'!$K62+('21-08'!$J62/90)</f>
        <v>86.888888888888886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28</v>
      </c>
      <c r="I63" s="40" t="s">
        <v>437</v>
      </c>
      <c r="J63" s="8">
        <v>-300</v>
      </c>
      <c r="K63" s="9"/>
      <c r="L63" s="10">
        <f>'21-08'!$K63+('21-08'!$J63/90)</f>
        <v>-3.3333333333333335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43</v>
      </c>
      <c r="J64" s="8"/>
      <c r="K64" s="9">
        <v>-20</v>
      </c>
      <c r="L64" s="10">
        <f>'21-08'!$K64+('21-08'!$J64/90)</f>
        <v>-20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270</v>
      </c>
      <c r="K65" s="36">
        <v>20</v>
      </c>
      <c r="L65" s="37">
        <f>'21-08'!$K65+('21-08'!$J65/90)</f>
        <v>23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30</v>
      </c>
      <c r="K66" s="39"/>
      <c r="L66" s="37">
        <f>'21-08'!$K66+('21-08'!$J66/90)</f>
        <v>0.33333333333333331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95</v>
      </c>
      <c r="J67" s="35"/>
      <c r="K67" s="36">
        <v>300</v>
      </c>
      <c r="L67" s="37">
        <f>'21-08'!$K67+('21-08'!$J67/90)</f>
        <v>300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-300</v>
      </c>
      <c r="L68" s="37">
        <f>'21-08'!$K68+('21-08'!$J68/90)</f>
        <v>-300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2542</v>
      </c>
      <c r="J69" s="35">
        <v>200</v>
      </c>
      <c r="K69" s="36">
        <v>20</v>
      </c>
      <c r="L69" s="37">
        <f>'21-08'!$K69+('21-08'!$J69/90)</f>
        <v>22.222222222222221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-100</v>
      </c>
      <c r="K70" s="36">
        <v>90</v>
      </c>
      <c r="L70" s="37">
        <f>'21-08'!$K70+('21-08'!$J70/90)</f>
        <v>88.888888888888886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-200</v>
      </c>
      <c r="K71" s="9">
        <v>50</v>
      </c>
      <c r="L71" s="10">
        <f>'21-08'!$K71+('21-08'!$J71/90)</f>
        <v>47.777777777777779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/>
      <c r="L72" s="10">
        <f>'21-08'!$K72+('21-08'!$J72/90)</f>
        <v>1.1111111111111112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-760</v>
      </c>
      <c r="K73" s="9">
        <v>10</v>
      </c>
      <c r="L73" s="10">
        <f>'21-08'!$K73+('21-08'!$J73/90)</f>
        <v>1.5555555555555554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-450</v>
      </c>
      <c r="K74" s="9">
        <v>10</v>
      </c>
      <c r="L74" s="10">
        <f>'21-08'!$K74+('21-08'!$J74/90)</f>
        <v>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-360</v>
      </c>
      <c r="K75" s="9">
        <v>60</v>
      </c>
      <c r="L75" s="10">
        <f>'21-08'!$K75+('21-08'!$J75/90)</f>
        <v>56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>
        <v>450</v>
      </c>
      <c r="K76" s="9">
        <v>10</v>
      </c>
      <c r="L76" s="10">
        <f>'21-08'!$K76+('21-08'!$J76/90)</f>
        <v>15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230</v>
      </c>
      <c r="K77" s="9"/>
      <c r="L77" s="10">
        <f>'21-08'!$K77+('21-08'!$J77/90)</f>
        <v>2.5555555555555554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275</v>
      </c>
      <c r="J78" s="8">
        <v>400</v>
      </c>
      <c r="K78" s="9"/>
      <c r="L78" s="10">
        <f>'21-08'!$K78+('21-08'!$J78/90)</f>
        <v>4.4444444444444446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300</v>
      </c>
      <c r="K79" s="9"/>
      <c r="L79" s="10">
        <f>'21-08'!$K79+('21-08'!$J79/90)</f>
        <v>3.3333333333333335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280</v>
      </c>
      <c r="K80" s="9"/>
      <c r="L80" s="10">
        <f>'21-08'!$K80+('21-08'!$J80/90)</f>
        <v>3.1111111111111112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/>
      <c r="K81" s="9">
        <v>60</v>
      </c>
      <c r="L81" s="10">
        <f>'21-08'!$K81+('21-08'!$J81/90)</f>
        <v>60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-720</v>
      </c>
      <c r="K82" s="9">
        <v>10</v>
      </c>
      <c r="L82" s="10">
        <f>'21-08'!$K82+('21-08'!$J82/90)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180</v>
      </c>
      <c r="K83" s="9"/>
      <c r="L83" s="10">
        <f>'21-08'!$K83+('21-08'!$J83/90)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-420</v>
      </c>
      <c r="K84" s="9">
        <v>10</v>
      </c>
      <c r="L84" s="10">
        <f>'21-08'!$K84+('21-08'!$J84/90)</f>
        <v>5.333333333333333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100</v>
      </c>
      <c r="L85" s="10">
        <f>'21-08'!$K85+('21-08'!$J85/90)</f>
        <v>100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/>
      <c r="K86" s="9">
        <v>15</v>
      </c>
      <c r="L86" s="10">
        <f>'21-08'!$K86+('21-08'!$J86/90)</f>
        <v>15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-90</v>
      </c>
      <c r="K87" s="9">
        <v>10</v>
      </c>
      <c r="L87" s="10">
        <f>'21-08'!$K87+('21-08'!$J87/90)</f>
        <v>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/>
      <c r="K88" s="9">
        <v>5</v>
      </c>
      <c r="L88" s="10">
        <f>'21-08'!$K88+('21-08'!$J88/90)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200</v>
      </c>
      <c r="K89" s="9"/>
      <c r="L89" s="10">
        <f>'21-08'!$K89+('21-08'!$J89/90)</f>
        <v>2.2222222222222223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-450</v>
      </c>
      <c r="K90" s="9">
        <v>10</v>
      </c>
      <c r="L90" s="10">
        <f>'21-08'!$K90+('21-08'!$J90/90)</f>
        <v>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/>
      <c r="K91" s="9">
        <v>11</v>
      </c>
      <c r="L91" s="10">
        <f>'21-08'!$K91+('21-08'!$J91/90)</f>
        <v>11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60</v>
      </c>
      <c r="K92" s="9">
        <v>1</v>
      </c>
      <c r="L92" s="10">
        <f>'21-08'!$K92+('21-08'!$J92/90)</f>
        <v>1.6666666666666665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/>
      <c r="K93" s="9">
        <v>3</v>
      </c>
      <c r="L93" s="10">
        <f>'21-08'!$K93+('21-08'!$J93/90)</f>
        <v>3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-350</v>
      </c>
      <c r="K94" s="9">
        <v>5</v>
      </c>
      <c r="L94" s="10">
        <f>'21-08'!$K94+('21-08'!$J94/90)</f>
        <v>1.1111111111111112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/>
      <c r="K95" s="9">
        <v>6</v>
      </c>
      <c r="L95" s="10">
        <f>'21-08'!$K95+('21-08'!$J95/90)</f>
        <v>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20</v>
      </c>
      <c r="L96" s="10">
        <f>'21-08'!$K96+('21-08'!$J96/90)</f>
        <v>20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/>
      <c r="K97" s="9">
        <v>30</v>
      </c>
      <c r="L97" s="10">
        <f>'21-08'!$K97+('21-08'!$J97/90)</f>
        <v>30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710</v>
      </c>
      <c r="K98" s="9">
        <v>-244</v>
      </c>
      <c r="L98" s="10">
        <f>'21-08'!$K98+('21-08'!$J98/90)</f>
        <v>-236.11111111111111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2</v>
      </c>
      <c r="L99" s="10">
        <f>'21-08'!$K99+('21-08'!$J99/90)</f>
        <v>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16</v>
      </c>
      <c r="L100" s="10">
        <f>'21-08'!$K100+('21-08'!$J100/90)</f>
        <v>16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13</v>
      </c>
      <c r="L101" s="10">
        <f>'21-08'!$K101+('21-08'!$J101/90)</f>
        <v>13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-130</v>
      </c>
      <c r="K102" s="9">
        <v>10</v>
      </c>
      <c r="L102" s="10">
        <f>'21-08'!$K102+('21-08'!$J102/90)</f>
        <v>8.5555555555555554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1796</v>
      </c>
      <c r="I103" s="2" t="s">
        <v>292</v>
      </c>
      <c r="J103" s="8"/>
      <c r="K103" s="9">
        <v>215</v>
      </c>
      <c r="L103" s="10">
        <f>'21-08'!$K103+('21-08'!$J103/90)</f>
        <v>215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300</v>
      </c>
      <c r="K104" s="9"/>
      <c r="L104" s="10">
        <f>'21-08'!$K104+('21-08'!$J104/90)</f>
        <v>3.3333333333333335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 t="s">
        <v>141</v>
      </c>
      <c r="J105" s="8"/>
      <c r="K105" s="9">
        <v>18</v>
      </c>
      <c r="L105" s="10">
        <f>'21-08'!$K105+('21-08'!$J105/90)</f>
        <v>18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-130</v>
      </c>
      <c r="K106" s="9">
        <v>10</v>
      </c>
      <c r="L106" s="10">
        <f>'21-08'!$K106+('21-08'!$J106/90)</f>
        <v>8.5555555555555554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-100</v>
      </c>
      <c r="K107" s="9">
        <v>90</v>
      </c>
      <c r="L107" s="10">
        <f>'21-08'!$K107+('21-08'!$J107/90)</f>
        <v>88.888888888888886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>
        <v>-270</v>
      </c>
      <c r="K108" s="9">
        <v>60</v>
      </c>
      <c r="L108" s="10">
        <f>'21-08'!$K108+('21-08'!$J108/90)</f>
        <v>57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 t="s">
        <v>129</v>
      </c>
      <c r="J109" s="8"/>
      <c r="K109" s="9">
        <v>75</v>
      </c>
      <c r="L109" s="10">
        <f>'21-08'!$K109+('21-08'!$J109/90)</f>
        <v>75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150</v>
      </c>
      <c r="K110" s="9"/>
      <c r="L110" s="10">
        <f>'21-08'!$K110+('21-08'!$J110/90)</f>
        <v>1.6666666666666667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310</v>
      </c>
      <c r="K111" s="9"/>
      <c r="L111" s="10">
        <f>'21-08'!$K111+('21-08'!$J111/90)</f>
        <v>3.4444444444444446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-180</v>
      </c>
      <c r="K112" s="9">
        <v>25</v>
      </c>
      <c r="L112" s="10">
        <f>'21-08'!$K112+('21-08'!$J112/90)</f>
        <v>23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-450</v>
      </c>
      <c r="K113" s="9">
        <v>20</v>
      </c>
      <c r="L113" s="10">
        <f>'21-08'!$K113+('21-08'!$J113/90)</f>
        <v>15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20</v>
      </c>
      <c r="L114" s="10">
        <f>'21-08'!$K114+('21-08'!$J114/90)</f>
        <v>20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56</v>
      </c>
      <c r="J115" s="8"/>
      <c r="K115" s="9">
        <v>30</v>
      </c>
      <c r="L115" s="10">
        <f>'21-08'!$K115+('21-08'!$J115/90)</f>
        <v>30</v>
      </c>
      <c r="M115" s="3"/>
      <c r="N115" s="45" t="s">
        <v>118</v>
      </c>
      <c r="O115" s="9"/>
      <c r="P115" s="84">
        <v>7100</v>
      </c>
      <c r="Q115" s="9"/>
      <c r="R115" s="9"/>
      <c r="S115" s="85">
        <v>1700</v>
      </c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20</v>
      </c>
      <c r="K116" s="9"/>
      <c r="L116" s="10">
        <f>'21-08'!$K116+('21-08'!$J116/90)</f>
        <v>0.22222222222222221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10</v>
      </c>
      <c r="L117" s="10">
        <f>'21-08'!$K117+('21-08'!$J117/90)</f>
        <v>10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350</v>
      </c>
      <c r="K118" s="9"/>
      <c r="L118" s="10">
        <f>'21-08'!$K118+('21-08'!$J118/90)</f>
        <v>3.8888888888888888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225</v>
      </c>
      <c r="K119" s="9"/>
      <c r="L119" s="10">
        <f>'21-08'!$K119+('21-08'!$J119/90)</f>
        <v>2.5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70</v>
      </c>
      <c r="L120" s="10">
        <f>'21-08'!$K120+('21-08'!$J120/90)</f>
        <v>70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1210</v>
      </c>
      <c r="K121" s="9"/>
      <c r="L121" s="10">
        <f>'21-08'!$K121+('21-08'!$J121/90)</f>
        <v>13.444444444444445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55</v>
      </c>
      <c r="K122" s="9"/>
      <c r="L122" s="10">
        <f>'21-08'!$K122+('21-08'!$J122/90)</f>
        <v>0.61111111111111116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-50</v>
      </c>
      <c r="K123" s="9">
        <v>5</v>
      </c>
      <c r="L123" s="10">
        <f>'21-08'!$K123+('21-08'!$J123/90)</f>
        <v>4.4444444444444446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90</v>
      </c>
      <c r="K124" s="9"/>
      <c r="L124" s="10">
        <f>'21-08'!$K124+('21-08'!$J124/90)</f>
        <v>1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10</v>
      </c>
      <c r="L125" s="10">
        <f>'21-08'!$K125+('21-08'!$J125/90)</f>
        <v>10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-70</v>
      </c>
      <c r="K126" s="9">
        <v>15</v>
      </c>
      <c r="L126" s="10">
        <f>'21-08'!$K126+('21-08'!$J126/90)</f>
        <v>14.222222222222221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250</v>
      </c>
      <c r="K127" s="9"/>
      <c r="L127" s="10">
        <f>'21-08'!$K127+('21-08'!$J127/90)</f>
        <v>2.7777777777777777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2"/>
      <c r="J128" s="8">
        <v>-1500</v>
      </c>
      <c r="K128" s="9">
        <v>-6300</v>
      </c>
      <c r="L128" s="10">
        <f>'21-08'!$K128+('21-08'!$J128/90)</f>
        <v>-6316.666666666667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'21-08'!$K129+('21-08'!$J129/90)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'21-08'!$K130+('21-08'!$J130/90)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'21-08'!$K131+('21-08'!$J131/90)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1" xr:uid="{7A8559F0-B962-4FEF-82D1-A3DC9579D737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3EC2-19A4-457B-A77C-F92C5ECC3F71}">
  <sheetPr codeName="Sheet125">
    <pageSetUpPr fitToPage="1"/>
  </sheetPr>
  <dimension ref="A1:Z153"/>
  <sheetViews>
    <sheetView rightToLeft="1" topLeftCell="A135" workbookViewId="0">
      <selection activeCell="I151" sqref="I15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-655</v>
      </c>
      <c r="K1" s="3">
        <f t="shared" si="0"/>
        <v>695</v>
      </c>
      <c r="L1" s="3">
        <f t="shared" si="0"/>
        <v>687.72222222222229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737</v>
      </c>
      <c r="J3" s="8"/>
      <c r="K3" s="9">
        <v>40</v>
      </c>
      <c r="L3" s="10">
        <f t="shared" ref="L3:L18" si="1">K3+(J3/90)</f>
        <v>40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/>
      <c r="K4" s="9">
        <v>15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300</v>
      </c>
      <c r="K5" s="9"/>
      <c r="L5" s="10">
        <f t="shared" si="1"/>
        <v>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553</v>
      </c>
      <c r="J6" s="8"/>
      <c r="K6" s="9">
        <v>100</v>
      </c>
      <c r="L6" s="10">
        <f t="shared" si="1"/>
        <v>100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541</v>
      </c>
      <c r="J7" s="8"/>
      <c r="K7" s="9">
        <v>400</v>
      </c>
      <c r="L7" s="10">
        <f t="shared" si="1"/>
        <v>400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2544</v>
      </c>
      <c r="J8" s="8"/>
      <c r="K8" s="9">
        <v>20</v>
      </c>
      <c r="L8" s="10">
        <f t="shared" si="1"/>
        <v>20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20</v>
      </c>
      <c r="J9" s="8"/>
      <c r="K9" s="9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2545</v>
      </c>
      <c r="J10" s="8"/>
      <c r="K10" s="9">
        <v>5</v>
      </c>
      <c r="L10" s="10">
        <f t="shared" si="1"/>
        <v>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30</v>
      </c>
      <c r="J11" s="8">
        <v>250</v>
      </c>
      <c r="K11" s="9"/>
      <c r="L11" s="10">
        <f t="shared" si="1"/>
        <v>2.7777777777777777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2546</v>
      </c>
      <c r="J12" s="8">
        <v>450</v>
      </c>
      <c r="K12" s="9"/>
      <c r="L12" s="10">
        <f t="shared" si="1"/>
        <v>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2547</v>
      </c>
      <c r="J13" s="8">
        <v>-180</v>
      </c>
      <c r="K13" s="9">
        <v>10</v>
      </c>
      <c r="L13" s="10">
        <f t="shared" si="1"/>
        <v>8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28</v>
      </c>
      <c r="I14" s="2" t="s">
        <v>35</v>
      </c>
      <c r="J14" s="8">
        <v>-300</v>
      </c>
      <c r="K14" s="9"/>
      <c r="L14" s="10">
        <f t="shared" si="1"/>
        <v>-3.3333333333333335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8">
        <v>-1175</v>
      </c>
      <c r="K15" s="9">
        <v>100</v>
      </c>
      <c r="L15" s="10">
        <f t="shared" si="1"/>
        <v>86.944444444444443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2538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SUM('22-08'!$J$22:$J$153)</f>
        <v>2850</v>
      </c>
      <c r="K20" s="3">
        <f>SUM('22-08'!$K$22:$K$153)</f>
        <v>2676</v>
      </c>
      <c r="L20" s="3">
        <f>SUM('22-08'!$L$22:$L$153)</f>
        <v>2707.666666666667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43</v>
      </c>
      <c r="F22" s="16">
        <f t="shared" ref="F22:F26" si="3">D22*E22</f>
        <v>215</v>
      </c>
      <c r="G22" s="7"/>
      <c r="H22" s="7" t="s">
        <v>6</v>
      </c>
      <c r="I22" s="2" t="s">
        <v>95</v>
      </c>
      <c r="J22" s="8"/>
      <c r="K22" s="9">
        <v>200</v>
      </c>
      <c r="L22" s="10">
        <f>'22-08'!$K22+('22-08'!$J22/90)</f>
        <v>200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23</v>
      </c>
      <c r="S22" s="16">
        <f t="shared" ref="S22:S26" si="5">Q22*R22</f>
        <v>115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64</v>
      </c>
      <c r="F23" s="16">
        <f t="shared" si="3"/>
        <v>640</v>
      </c>
      <c r="G23" s="7"/>
      <c r="H23" s="7" t="s">
        <v>6</v>
      </c>
      <c r="I23" s="2" t="s">
        <v>95</v>
      </c>
      <c r="J23" s="8"/>
      <c r="K23" s="9">
        <v>250</v>
      </c>
      <c r="L23" s="10">
        <f>'22-08'!$K23+('22-08'!$J23/90)</f>
        <v>250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15</v>
      </c>
      <c r="S23" s="16">
        <f t="shared" si="5"/>
        <v>150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70</v>
      </c>
      <c r="C24" s="14">
        <f t="shared" si="2"/>
        <v>700</v>
      </c>
      <c r="D24" s="15">
        <v>20</v>
      </c>
      <c r="E24" s="1">
        <v>1</v>
      </c>
      <c r="F24" s="16">
        <f t="shared" si="3"/>
        <v>20</v>
      </c>
      <c r="G24" s="7"/>
      <c r="H24" s="7" t="s">
        <v>40</v>
      </c>
      <c r="I24" s="2" t="s">
        <v>95</v>
      </c>
      <c r="J24" s="8"/>
      <c r="K24" s="9">
        <v>-450</v>
      </c>
      <c r="L24" s="10">
        <f>'22-08'!$K24+('22-08'!$J24/90)</f>
        <v>-450</v>
      </c>
      <c r="M24" s="3"/>
      <c r="N24" s="13">
        <v>10</v>
      </c>
      <c r="O24" s="1">
        <v>44</v>
      </c>
      <c r="P24" s="14">
        <f t="shared" si="4"/>
        <v>440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8">
        <v>135</v>
      </c>
      <c r="K25" s="9">
        <v>10</v>
      </c>
      <c r="L25" s="10">
        <f>'22-08'!$K25+('22-08'!$J25/90)</f>
        <v>11.5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7</v>
      </c>
      <c r="F26" s="16">
        <f t="shared" si="3"/>
        <v>700</v>
      </c>
      <c r="G26" s="7"/>
      <c r="H26" s="7" t="s">
        <v>6</v>
      </c>
      <c r="I26" s="2"/>
      <c r="J26" s="8"/>
      <c r="K26" s="9">
        <v>30</v>
      </c>
      <c r="L26" s="10">
        <f>'22-08'!$K26+('22-08'!$J26/90)</f>
        <v>30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81</v>
      </c>
      <c r="S26" s="16">
        <f t="shared" si="5"/>
        <v>8100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7</v>
      </c>
      <c r="C27" s="14">
        <f t="shared" si="2"/>
        <v>700</v>
      </c>
      <c r="D27" s="12" t="s">
        <v>11</v>
      </c>
      <c r="E27" s="12"/>
      <c r="F27" s="17">
        <f>SUM(F22:F26)</f>
        <v>1625</v>
      </c>
      <c r="G27" s="7"/>
      <c r="H27" s="7" t="s">
        <v>40</v>
      </c>
      <c r="I27" s="2"/>
      <c r="J27" s="8"/>
      <c r="K27" s="9">
        <v>-30</v>
      </c>
      <c r="L27" s="10">
        <f>'22-08'!$K27+('22-08'!$J27/90)</f>
        <v>-30</v>
      </c>
      <c r="M27" s="3"/>
      <c r="N27" s="13">
        <v>100</v>
      </c>
      <c r="O27" s="1">
        <v>43</v>
      </c>
      <c r="P27" s="14">
        <f t="shared" si="4"/>
        <v>4300</v>
      </c>
      <c r="Q27" s="12" t="s">
        <v>11</v>
      </c>
      <c r="R27" s="12"/>
      <c r="S27" s="17">
        <f>SUM(S22:S26)</f>
        <v>8465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1605</v>
      </c>
      <c r="D28" s="1"/>
      <c r="E28" s="1"/>
      <c r="F28" s="1"/>
      <c r="G28" s="1"/>
      <c r="H28" s="7" t="s">
        <v>6</v>
      </c>
      <c r="I28" s="2"/>
      <c r="J28" s="8">
        <v>180</v>
      </c>
      <c r="K28" s="9"/>
      <c r="L28" s="10">
        <f>'22-08'!$K28+('22-08'!$J28/90)</f>
        <v>2</v>
      </c>
      <c r="M28" s="3"/>
      <c r="N28" s="12" t="s">
        <v>11</v>
      </c>
      <c r="O28" s="12"/>
      <c r="P28" s="6">
        <f>SUM(P22:P27)</f>
        <v>4973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-2115</v>
      </c>
      <c r="G29" s="1"/>
      <c r="H29" s="7" t="s">
        <v>6</v>
      </c>
      <c r="I29" s="2"/>
      <c r="J29" s="8"/>
      <c r="K29" s="9">
        <v>30</v>
      </c>
      <c r="L29" s="10">
        <f>'22-08'!$K29+('22-08'!$J29/90)</f>
        <v>30</v>
      </c>
      <c r="M29" s="3"/>
      <c r="N29" s="1"/>
      <c r="O29" s="1"/>
      <c r="P29" s="18"/>
      <c r="Q29" s="237" t="s">
        <v>21</v>
      </c>
      <c r="R29" s="238"/>
      <c r="S29" s="17">
        <f>SUM('22-08'!$J$22:$J$153)</f>
        <v>2850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-4288</v>
      </c>
      <c r="D30" s="1"/>
      <c r="E30" s="1"/>
      <c r="F30" s="8"/>
      <c r="G30" s="1"/>
      <c r="H30" s="7" t="s">
        <v>6</v>
      </c>
      <c r="I30" s="2"/>
      <c r="J30" s="8">
        <v>-10</v>
      </c>
      <c r="K30" s="9">
        <v>10</v>
      </c>
      <c r="L30" s="10">
        <f>'22-08'!$K30+('22-08'!$J30/90)</f>
        <v>9.8888888888888893</v>
      </c>
      <c r="M30" s="3"/>
      <c r="N30" s="237" t="s">
        <v>23</v>
      </c>
      <c r="O30" s="238"/>
      <c r="P30" s="6">
        <f>SUM('22-08'!$K$22:$K$153)</f>
        <v>2676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2" t="s">
        <v>626</v>
      </c>
      <c r="J31" s="8">
        <v>-470</v>
      </c>
      <c r="K31" s="9">
        <v>-40</v>
      </c>
      <c r="L31" s="10">
        <f>'22-08'!$K31+('22-08'!$J31/90)</f>
        <v>-45.222222222222221</v>
      </c>
      <c r="M31" s="3"/>
      <c r="N31" s="1"/>
      <c r="O31" s="1"/>
      <c r="P31" s="18"/>
      <c r="Q31" s="12" t="s">
        <v>25</v>
      </c>
      <c r="R31" s="12"/>
      <c r="S31" s="17">
        <f>S27-S29-F27</f>
        <v>3990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/>
      <c r="K32" s="9">
        <v>1</v>
      </c>
      <c r="L32" s="10">
        <f>'22-08'!$K32+('22-08'!$J32/90)</f>
        <v>1</v>
      </c>
      <c r="M32" s="3"/>
      <c r="N32" s="12" t="s">
        <v>25</v>
      </c>
      <c r="O32" s="12"/>
      <c r="P32" s="6">
        <f>P28-P30-C28</f>
        <v>692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10</v>
      </c>
      <c r="L33" s="10">
        <f>'22-08'!$K33+('22-08'!$J33/90)</f>
        <v>10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>
        <v>-220</v>
      </c>
      <c r="K34" s="9">
        <v>10</v>
      </c>
      <c r="L34" s="10">
        <f>'22-08'!$K34+('22-08'!$J34/90)</f>
        <v>7.5555555555555554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150</v>
      </c>
      <c r="K35" s="9"/>
      <c r="L35" s="10">
        <f>'22-08'!$K35+('22-08'!$J35/90)</f>
        <v>1.6666666666666667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/>
      <c r="L36" s="10">
        <f>'22-08'!$K36+('22-08'!$J36/90)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/>
      <c r="K37" s="9">
        <v>260</v>
      </c>
      <c r="L37" s="10">
        <f>'22-08'!$K37+('22-08'!$J37/90)</f>
        <v>260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/>
      <c r="J38" s="8"/>
      <c r="K38" s="9">
        <v>-260</v>
      </c>
      <c r="L38" s="10">
        <f>'22-08'!$K38+('22-08'!$J38/90)</f>
        <v>-260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2"/>
      <c r="J39" s="8"/>
      <c r="K39" s="9">
        <v>-240</v>
      </c>
      <c r="L39" s="10">
        <f>'22-08'!$K39+('22-08'!$J39/90)</f>
        <v>-240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>
        <v>200</v>
      </c>
      <c r="K40" s="9"/>
      <c r="L40" s="10">
        <f>'22-08'!$K40+('22-08'!$J40/90)</f>
        <v>2.2222222222222223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550</v>
      </c>
      <c r="K41" s="9">
        <v>10</v>
      </c>
      <c r="L41" s="10">
        <f>'22-08'!$K41+('22-08'!$J41/90)</f>
        <v>16.111111111111111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>
        <v>200</v>
      </c>
      <c r="K42" s="9">
        <v>50</v>
      </c>
      <c r="L42" s="10">
        <f>'22-08'!$K42+('22-08'!$J42/90)</f>
        <v>52.222222222222221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40" t="s">
        <v>57</v>
      </c>
      <c r="J43" s="8">
        <v>1495</v>
      </c>
      <c r="K43" s="9"/>
      <c r="L43" s="10">
        <f>'22-08'!$K43+('22-08'!$J43/90)</f>
        <v>16.611111111111111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400</v>
      </c>
      <c r="K44" s="9"/>
      <c r="L44" s="10">
        <f>'22-08'!$K44+('22-08'!$J44/90)</f>
        <v>4.4444444444444446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480</v>
      </c>
      <c r="K45" s="9"/>
      <c r="L45" s="10">
        <f>'22-08'!$K45+('22-08'!$J45/90)</f>
        <v>5.333333333333333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1796</v>
      </c>
      <c r="I46" s="40" t="s">
        <v>750</v>
      </c>
      <c r="J46" s="8"/>
      <c r="K46" s="9">
        <v>150</v>
      </c>
      <c r="L46" s="10">
        <f>'22-08'!$K46+('22-08'!$J46/90)</f>
        <v>150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95</v>
      </c>
      <c r="J47" s="8">
        <v>-60</v>
      </c>
      <c r="K47" s="9"/>
      <c r="L47" s="10">
        <f>'22-08'!$K47+('22-08'!$J47/90)</f>
        <v>-0.66666666666666663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200</v>
      </c>
      <c r="K48" s="9"/>
      <c r="L48" s="10">
        <f>'22-08'!$K48+('22-08'!$J48/90)</f>
        <v>2.2222222222222223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43" t="s">
        <v>6</v>
      </c>
      <c r="I49" s="40" t="s">
        <v>190</v>
      </c>
      <c r="J49" s="8"/>
      <c r="K49" s="9">
        <v>800</v>
      </c>
      <c r="L49" s="10">
        <f>'22-08'!$K49+('22-08'!$J49/90)</f>
        <v>800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/>
      <c r="K50" s="9">
        <v>10</v>
      </c>
      <c r="L50" s="10">
        <f>'22-08'!$K50+('22-08'!$J50/90)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225</v>
      </c>
      <c r="K51" s="9"/>
      <c r="L51" s="10">
        <f>'22-08'!$K51+('22-08'!$J51/90)</f>
        <v>2.5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-450</v>
      </c>
      <c r="K52" s="9">
        <v>80</v>
      </c>
      <c r="L52" s="10">
        <f>'22-08'!$K52+('22-08'!$J52/90)</f>
        <v>75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60</v>
      </c>
      <c r="L53" s="10">
        <f>'22-08'!$K53+('22-08'!$J53/90)</f>
        <v>60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369</v>
      </c>
      <c r="J54" s="8"/>
      <c r="K54" s="9">
        <v>-390</v>
      </c>
      <c r="L54" s="10">
        <f>'22-08'!$K54+('22-08'!$J54/90)</f>
        <v>-390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-710</v>
      </c>
      <c r="K55" s="9">
        <v>10</v>
      </c>
      <c r="L55" s="10">
        <f>'22-08'!$K55+('22-08'!$J55/90)</f>
        <v>2.1111111111111107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585</v>
      </c>
      <c r="K56" s="9"/>
      <c r="L56" s="10">
        <f>'22-08'!$K56+('22-08'!$J56/90)</f>
        <v>6.5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-100</v>
      </c>
      <c r="K57" s="9"/>
      <c r="L57" s="10">
        <f>'22-08'!$K57+('22-08'!$J57/90)</f>
        <v>-1.1111111111111112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43" t="s">
        <v>40</v>
      </c>
      <c r="I58" s="40" t="s">
        <v>1657</v>
      </c>
      <c r="J58" s="8"/>
      <c r="K58" s="9">
        <v>-1000</v>
      </c>
      <c r="L58" s="10">
        <f>'22-08'!$K58+('22-08'!$J58/90)</f>
        <v>-1000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40" t="s">
        <v>2548</v>
      </c>
      <c r="J59" s="8">
        <v>-90</v>
      </c>
      <c r="K59" s="9"/>
      <c r="L59" s="10">
        <f>'22-08'!$K59+('22-08'!$J59/90)</f>
        <v>-1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28</v>
      </c>
      <c r="I60" s="40" t="s">
        <v>335</v>
      </c>
      <c r="J60" s="8">
        <v>-50</v>
      </c>
      <c r="K60" s="9"/>
      <c r="L60" s="10">
        <f>'22-08'!$K60+('22-08'!$J60/90)</f>
        <v>-0.55555555555555558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4</v>
      </c>
      <c r="L61" s="10">
        <f>'22-08'!$K61+('22-08'!$J61/90)</f>
        <v>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/>
      <c r="K62" s="9">
        <v>75</v>
      </c>
      <c r="L62" s="10">
        <f>'22-08'!$K62+('22-08'!$J62/90)</f>
        <v>75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-180</v>
      </c>
      <c r="K63" s="9">
        <v>20</v>
      </c>
      <c r="L63" s="10">
        <f>'22-08'!$K63+('22-08'!$J63/90)</f>
        <v>18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95</v>
      </c>
      <c r="J64" s="8"/>
      <c r="K64" s="9">
        <v>50</v>
      </c>
      <c r="L64" s="10">
        <f>'22-08'!$K64+('22-08'!$J64/90)</f>
        <v>50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95</v>
      </c>
      <c r="J65" s="35"/>
      <c r="K65" s="36">
        <v>-50</v>
      </c>
      <c r="L65" s="37">
        <f>'22-08'!$K65+('22-08'!$J65/90)</f>
        <v>-50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-310</v>
      </c>
      <c r="K66" s="39">
        <v>10</v>
      </c>
      <c r="L66" s="37">
        <f>'22-08'!$K66+('22-08'!$J66/90)</f>
        <v>6.5555555555555554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485</v>
      </c>
      <c r="J67" s="35"/>
      <c r="K67" s="36">
        <v>100</v>
      </c>
      <c r="L67" s="37">
        <f>'22-08'!$K67+('22-08'!$J67/90)</f>
        <v>100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95</v>
      </c>
      <c r="J68" s="38"/>
      <c r="K68" s="39">
        <v>-100</v>
      </c>
      <c r="L68" s="37">
        <f>'22-08'!$K68+('22-08'!$J68/90)</f>
        <v>-100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95</v>
      </c>
      <c r="J69" s="35"/>
      <c r="K69" s="36">
        <v>460</v>
      </c>
      <c r="L69" s="37">
        <f>'22-08'!$K69+('22-08'!$J69/90)</f>
        <v>460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43" t="s">
        <v>40</v>
      </c>
      <c r="I70" s="44" t="s">
        <v>95</v>
      </c>
      <c r="J70" s="35"/>
      <c r="K70" s="36">
        <v>-460</v>
      </c>
      <c r="L70" s="37">
        <f>'22-08'!$K70+('22-08'!$J70/90)</f>
        <v>-460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-310</v>
      </c>
      <c r="K71" s="9">
        <v>10</v>
      </c>
      <c r="L71" s="10">
        <f>'22-08'!$K71+('22-08'!$J71/90)</f>
        <v>6.5555555555555554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71">
        <v>-500</v>
      </c>
      <c r="K72" s="9">
        <v>10</v>
      </c>
      <c r="L72" s="10">
        <f>'22-08'!$K72+('22-08'!$J72/90)</f>
        <v>4.4444444444444446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50</v>
      </c>
      <c r="K73" s="9"/>
      <c r="L73" s="10">
        <f>'22-08'!$K73+('22-08'!$J73/90)</f>
        <v>0.55555555555555558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-400</v>
      </c>
      <c r="K74" s="9">
        <v>10</v>
      </c>
      <c r="L74" s="10">
        <f>'22-08'!$K74+('22-08'!$J74/90)</f>
        <v>5.5555555555555554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-800</v>
      </c>
      <c r="K75" s="9">
        <v>10</v>
      </c>
      <c r="L75" s="10">
        <f>'22-08'!$K75+('22-08'!$J75/90)</f>
        <v>1.1111111111111107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25</v>
      </c>
      <c r="L76" s="10">
        <f>'22-08'!$K76+('22-08'!$J76/90)</f>
        <v>25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-20</v>
      </c>
      <c r="K77" s="9">
        <v>5</v>
      </c>
      <c r="L77" s="10">
        <f>'22-08'!$K77+('22-08'!$J77/90)</f>
        <v>4.7777777777777777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/>
      <c r="J78" s="8"/>
      <c r="K78" s="9"/>
      <c r="L78" s="10">
        <f>'22-08'!$K78+('22-08'!$J78/90)</f>
        <v>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/>
      <c r="L79" s="10">
        <f>'22-08'!$K79+('22-08'!$J79/90)</f>
        <v>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2549</v>
      </c>
      <c r="J80" s="8">
        <v>-270</v>
      </c>
      <c r="K80" s="9">
        <v>110</v>
      </c>
      <c r="L80" s="10">
        <f>'22-08'!$K80+('22-08'!$J80/90)</f>
        <v>107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180</v>
      </c>
      <c r="K81" s="9"/>
      <c r="L81" s="10">
        <f>'22-08'!$K81+('22-08'!$J81/90)</f>
        <v>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140</v>
      </c>
      <c r="K82" s="9"/>
      <c r="L82" s="10">
        <f>'22-08'!$K82+('22-08'!$J82/90)</f>
        <v>1.5555555555555556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-400</v>
      </c>
      <c r="K83" s="9">
        <v>10</v>
      </c>
      <c r="L83" s="10">
        <f>'22-08'!$K83+('22-08'!$J83/90)</f>
        <v>5.5555555555555554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936</v>
      </c>
      <c r="J84" s="8"/>
      <c r="K84" s="9">
        <v>1800</v>
      </c>
      <c r="L84" s="10">
        <f>'22-08'!$K84+('22-08'!$J84/90)</f>
        <v>1800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/>
      <c r="K85" s="9">
        <v>5</v>
      </c>
      <c r="L85" s="10">
        <f>'22-08'!$K85+('22-08'!$J85/90)</f>
        <v>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250</v>
      </c>
      <c r="K86" s="9"/>
      <c r="L86" s="10">
        <f>'22-08'!$K86+('22-08'!$J86/90)</f>
        <v>2.7777777777777777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300</v>
      </c>
      <c r="K87" s="9"/>
      <c r="L87" s="10">
        <f>'22-08'!$K87+('22-08'!$J87/90)</f>
        <v>3.3333333333333335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-270</v>
      </c>
      <c r="K88" s="9">
        <v>10</v>
      </c>
      <c r="L88" s="10">
        <f>'22-08'!$K88+('22-08'!$J88/90)</f>
        <v>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-300</v>
      </c>
      <c r="K89" s="9">
        <v>80</v>
      </c>
      <c r="L89" s="10">
        <f>'22-08'!$K89+('22-08'!$J89/90)</f>
        <v>76.666666666666671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5</v>
      </c>
      <c r="L90" s="10">
        <f>'22-08'!$K90+('22-08'!$J90/90)</f>
        <v>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229</v>
      </c>
      <c r="J91" s="8">
        <v>-50</v>
      </c>
      <c r="K91" s="9">
        <v>-10</v>
      </c>
      <c r="L91" s="10">
        <f>'22-08'!$K91+('22-08'!$J91/90)</f>
        <v>-10.555555555555555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250</v>
      </c>
      <c r="K92" s="9"/>
      <c r="L92" s="10">
        <f>'22-08'!$K92+('22-08'!$J92/90)</f>
        <v>2.7777777777777777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300</v>
      </c>
      <c r="K93" s="9"/>
      <c r="L93" s="10">
        <f>'22-08'!$K93+('22-08'!$J93/90)</f>
        <v>3.3333333333333335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1780</v>
      </c>
      <c r="K94" s="9">
        <v>-20</v>
      </c>
      <c r="L94" s="10">
        <f>'22-08'!$K94+('22-08'!$J94/90)</f>
        <v>-0.22222222222222143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1796</v>
      </c>
      <c r="I95" s="40" t="s">
        <v>881</v>
      </c>
      <c r="J95" s="8"/>
      <c r="K95" s="9">
        <v>593</v>
      </c>
      <c r="L95" s="10">
        <f>'22-08'!$K95+('22-08'!$J95/90)</f>
        <v>593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40</v>
      </c>
      <c r="I96" s="40" t="s">
        <v>95</v>
      </c>
      <c r="J96" s="8"/>
      <c r="K96" s="9">
        <v>-293</v>
      </c>
      <c r="L96" s="10">
        <f>'22-08'!$K96+('22-08'!$J96/90)</f>
        <v>-293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/>
      <c r="J97" s="8">
        <v>300</v>
      </c>
      <c r="K97" s="9"/>
      <c r="L97" s="10">
        <f>'22-08'!$K97+('22-08'!$J97/90)</f>
        <v>3.3333333333333335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>
        <v>300</v>
      </c>
      <c r="K98" s="9"/>
      <c r="L98" s="10">
        <f>'22-08'!$K98+('22-08'!$J98/90)</f>
        <v>3.3333333333333335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/>
      <c r="K99" s="9">
        <v>20</v>
      </c>
      <c r="L99" s="10">
        <f>'22-08'!$K99+('22-08'!$J99/90)</f>
        <v>20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150</v>
      </c>
      <c r="K100" s="9"/>
      <c r="L100" s="10">
        <f>'22-08'!$K100+('22-08'!$J100/90)</f>
        <v>1.6666666666666667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100</v>
      </c>
      <c r="K101" s="9"/>
      <c r="L101" s="10">
        <f>'22-08'!$K101+('22-08'!$J101/90)</f>
        <v>1.1111111111111112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700</v>
      </c>
      <c r="K102" s="9"/>
      <c r="L102" s="10">
        <f>'22-08'!$K102+('22-08'!$J102/90)</f>
        <v>7.7777777777777777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40</v>
      </c>
      <c r="K103" s="9">
        <v>1</v>
      </c>
      <c r="L103" s="10">
        <f>'22-08'!$K103+('22-08'!$J103/90)</f>
        <v>1.4444444444444444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100</v>
      </c>
      <c r="K104" s="9">
        <v>1</v>
      </c>
      <c r="L104" s="10">
        <f>'22-08'!$K104+('22-08'!$J104/90)</f>
        <v>2.1111111111111112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229</v>
      </c>
      <c r="J105" s="8">
        <v>-200</v>
      </c>
      <c r="K105" s="9">
        <v>-20</v>
      </c>
      <c r="L105" s="10">
        <f>'22-08'!$K105+('22-08'!$J105/90)</f>
        <v>-22.222222222222221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-130</v>
      </c>
      <c r="K106" s="9">
        <v>10</v>
      </c>
      <c r="L106" s="10">
        <f>'22-08'!$K106+('22-08'!$J106/90)</f>
        <v>8.5555555555555554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380</v>
      </c>
      <c r="K107" s="9"/>
      <c r="L107" s="10">
        <f>'22-08'!$K107+('22-08'!$J107/90)</f>
        <v>4.2222222222222223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56</v>
      </c>
      <c r="J108" s="8">
        <v>-655</v>
      </c>
      <c r="K108" s="9">
        <v>94</v>
      </c>
      <c r="L108" s="10">
        <f>'22-08'!$K108+('22-08'!$J108/90)</f>
        <v>86.722222222222229</v>
      </c>
      <c r="M108" s="3"/>
      <c r="N108" s="45" t="s">
        <v>118</v>
      </c>
      <c r="O108" s="9"/>
      <c r="P108" s="84">
        <v>3751</v>
      </c>
      <c r="Q108" s="9"/>
      <c r="R108" s="9"/>
      <c r="S108" s="85">
        <v>4890</v>
      </c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-30</v>
      </c>
      <c r="K109" s="9">
        <v>1</v>
      </c>
      <c r="L109" s="10">
        <f>'22-08'!$K109+('22-08'!$J109/90)</f>
        <v>0.66666666666666674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250</v>
      </c>
      <c r="K110" s="9"/>
      <c r="L110" s="10">
        <f>'22-08'!$K110+('22-08'!$J110/90)</f>
        <v>2.7777777777777777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270</v>
      </c>
      <c r="K111" s="9">
        <v>40</v>
      </c>
      <c r="L111" s="10">
        <f>'22-08'!$K111+('22-08'!$J111/90)</f>
        <v>43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-600</v>
      </c>
      <c r="K112" s="9">
        <v>10</v>
      </c>
      <c r="L112" s="10">
        <f>'22-08'!$K112+('22-08'!$J112/90)</f>
        <v>3.333333333333333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2251</v>
      </c>
      <c r="J113" s="8"/>
      <c r="K113" s="9">
        <v>250</v>
      </c>
      <c r="L113" s="10">
        <f>'22-08'!$K113+('22-08'!$J113/90)</f>
        <v>250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-720</v>
      </c>
      <c r="K114" s="9">
        <v>480</v>
      </c>
      <c r="L114" s="10">
        <f>'22-08'!$K114+('22-08'!$J114/90)</f>
        <v>472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5</v>
      </c>
      <c r="L115" s="10">
        <f>'22-08'!$K115+('22-08'!$J115/90)</f>
        <v>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60</v>
      </c>
      <c r="K116" s="9">
        <v>25</v>
      </c>
      <c r="L116" s="10">
        <f>'22-08'!$K116+('22-08'!$J116/90)</f>
        <v>25.666666666666668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60</v>
      </c>
      <c r="L117" s="10">
        <f>'22-08'!$K117+('22-08'!$J117/90)</f>
        <v>60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350</v>
      </c>
      <c r="K118" s="9"/>
      <c r="L118" s="10">
        <f>'22-08'!$K118+('22-08'!$J118/90)</f>
        <v>3.8888888888888888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-360</v>
      </c>
      <c r="K119" s="9">
        <v>40</v>
      </c>
      <c r="L119" s="10">
        <f>'22-08'!$K119+('22-08'!$J119/90)</f>
        <v>36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1100</v>
      </c>
      <c r="K120" s="9"/>
      <c r="L120" s="10">
        <f>'22-08'!$K120+('22-08'!$J120/90)</f>
        <v>12.222222222222221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-270</v>
      </c>
      <c r="K121" s="9">
        <v>90</v>
      </c>
      <c r="L121" s="10">
        <f>'22-08'!$K121+('22-08'!$J121/90)</f>
        <v>87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/>
      <c r="J122" s="8"/>
      <c r="K122" s="9"/>
      <c r="L122" s="10">
        <f>'22-08'!$K122+('22-08'!$J122/90)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470</v>
      </c>
      <c r="K123" s="9">
        <v>20</v>
      </c>
      <c r="L123" s="10">
        <f>'22-08'!$K123+('22-08'!$J123/90)</f>
        <v>25.222222222222221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150</v>
      </c>
      <c r="K124" s="9"/>
      <c r="L124" s="10">
        <f>'22-08'!$K124+('22-08'!$J124/90)</f>
        <v>1.6666666666666667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-20</v>
      </c>
      <c r="K125" s="9">
        <v>13</v>
      </c>
      <c r="L125" s="10">
        <f>'22-08'!$K125+('22-08'!$J125/90)</f>
        <v>12.777777777777779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-130</v>
      </c>
      <c r="K126" s="9">
        <v>15</v>
      </c>
      <c r="L126" s="10">
        <f>'22-08'!$K126+('22-08'!$J126/90)</f>
        <v>13.555555555555555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/>
      <c r="K127" s="9">
        <v>30</v>
      </c>
      <c r="L127" s="10">
        <f>'22-08'!$K127+('22-08'!$J127/90)</f>
        <v>30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95</v>
      </c>
      <c r="J128" s="8"/>
      <c r="K128" s="9">
        <v>-30</v>
      </c>
      <c r="L128" s="10">
        <f>'22-08'!$K128+('22-08'!$J128/90)</f>
        <v>-30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620</v>
      </c>
      <c r="K129" s="9"/>
      <c r="L129" s="10">
        <f>'22-08'!$K129+('22-08'!$J129/90)</f>
        <v>6.8888888888888893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95</v>
      </c>
      <c r="J130" s="8"/>
      <c r="K130" s="9">
        <v>280</v>
      </c>
      <c r="L130" s="10">
        <f>'22-08'!$K130+('22-08'!$J130/90)</f>
        <v>280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40" t="s">
        <v>95</v>
      </c>
      <c r="J131" s="8"/>
      <c r="K131" s="9">
        <v>-280</v>
      </c>
      <c r="L131" s="10">
        <f>'22-08'!$K131+('22-08'!$J131/90)</f>
        <v>-280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8"/>
      <c r="K132" s="9">
        <v>-20</v>
      </c>
      <c r="L132" s="10">
        <f>'22-08'!$K132+('22-08'!$J132/90)</f>
        <v>-20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40" t="s">
        <v>608</v>
      </c>
      <c r="J133" s="8">
        <v>500</v>
      </c>
      <c r="K133" s="9">
        <v>100</v>
      </c>
      <c r="L133" s="10">
        <f>'22-08'!$K133+('22-08'!$J133/90)</f>
        <v>105.55555555555556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>
        <v>33</v>
      </c>
      <c r="L134" s="10">
        <f>'22-08'!$K134+('22-08'!$J134/90)</f>
        <v>33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45</v>
      </c>
      <c r="K135" s="9"/>
      <c r="L135" s="10">
        <f>'22-08'!$K135+('22-08'!$J135/90)</f>
        <v>0.5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540</v>
      </c>
      <c r="K136" s="9"/>
      <c r="L136" s="10">
        <f>'22-08'!$K136+('22-08'!$J136/90)</f>
        <v>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750</v>
      </c>
      <c r="K137" s="9"/>
      <c r="L137" s="10">
        <f>'22-08'!$K137+('22-08'!$J137/90)</f>
        <v>8.3333333333333339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180</v>
      </c>
      <c r="K138" s="9"/>
      <c r="L138" s="10">
        <f>'22-08'!$K138+('22-08'!$J138/90)</f>
        <v>2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>
        <v>-360</v>
      </c>
      <c r="K139" s="9">
        <v>60</v>
      </c>
      <c r="L139" s="10">
        <f>'22-08'!$K139+('22-08'!$J139/90)</f>
        <v>56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100</v>
      </c>
      <c r="K140" s="9"/>
      <c r="L140" s="10">
        <f>'22-08'!$K140+('22-08'!$J140/90)</f>
        <v>1.1111111111111112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630</v>
      </c>
      <c r="K141" s="9"/>
      <c r="L141" s="10">
        <f>'22-08'!$K141+('22-08'!$J141/90)</f>
        <v>7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56</v>
      </c>
      <c r="J142" s="8">
        <v>50</v>
      </c>
      <c r="K142" s="9"/>
      <c r="L142" s="10">
        <f>'22-08'!$K142+('22-08'!$J142/90)</f>
        <v>0.55555555555555558</v>
      </c>
      <c r="M142" s="3"/>
      <c r="N142" s="45" t="s">
        <v>118</v>
      </c>
      <c r="O142" s="9"/>
      <c r="P142" s="84">
        <v>4973</v>
      </c>
      <c r="Q142" s="9"/>
      <c r="R142" s="9"/>
      <c r="S142" s="85">
        <v>8465</v>
      </c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/>
      <c r="K143" s="9"/>
      <c r="L143" s="10">
        <f>'22-08'!$K143+('22-08'!$J143/90)</f>
        <v>0</v>
      </c>
      <c r="M143" s="3"/>
      <c r="N143" s="45" t="s">
        <v>399</v>
      </c>
      <c r="O143" s="9"/>
      <c r="P143" s="84"/>
      <c r="Q143" s="9"/>
      <c r="R143" s="9"/>
      <c r="S143" s="85">
        <v>4500</v>
      </c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28</v>
      </c>
      <c r="I144" s="40" t="s">
        <v>165</v>
      </c>
      <c r="J144" s="8">
        <v>-4500</v>
      </c>
      <c r="K144" s="9">
        <v>-750</v>
      </c>
      <c r="L144" s="10">
        <f>'22-08'!$K144+('22-08'!$J144/90)</f>
        <v>-800</v>
      </c>
      <c r="M144" s="3"/>
      <c r="N144" s="45" t="s">
        <v>605</v>
      </c>
      <c r="O144" s="9"/>
      <c r="P144" s="84">
        <v>80</v>
      </c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40" t="s">
        <v>2552</v>
      </c>
      <c r="J145" s="8"/>
      <c r="K145" s="9">
        <v>-12</v>
      </c>
      <c r="L145" s="10">
        <f>'22-08'!$K145+('22-08'!$J145/90)</f>
        <v>-12</v>
      </c>
      <c r="M145" s="3"/>
      <c r="N145" s="45" t="s">
        <v>2550</v>
      </c>
      <c r="O145" s="9"/>
      <c r="P145" s="84">
        <v>80</v>
      </c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240</v>
      </c>
      <c r="K146" s="9"/>
      <c r="L146" s="10">
        <f>'22-08'!$K146+('22-08'!$J146/90)</f>
        <v>2.6666666666666665</v>
      </c>
      <c r="M146" s="3"/>
      <c r="N146" s="45" t="s">
        <v>833</v>
      </c>
      <c r="O146" s="9"/>
      <c r="P146" s="84">
        <v>90</v>
      </c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>
        <v>70</v>
      </c>
      <c r="L147" s="10">
        <f>'22-08'!$K147+('22-08'!$J147/90)</f>
        <v>70</v>
      </c>
      <c r="M147" s="3"/>
      <c r="N147" s="45" t="s">
        <v>1110</v>
      </c>
      <c r="O147" s="9"/>
      <c r="P147" s="84">
        <v>150</v>
      </c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>
        <v>270</v>
      </c>
      <c r="K148" s="9"/>
      <c r="L148" s="10">
        <f>'22-08'!$K148+('22-08'!$J148/90)</f>
        <v>3</v>
      </c>
      <c r="M148" s="3"/>
      <c r="N148" s="45" t="s">
        <v>2376</v>
      </c>
      <c r="O148" s="9"/>
      <c r="P148" s="84">
        <v>150</v>
      </c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40</v>
      </c>
      <c r="I149" s="2" t="s">
        <v>57</v>
      </c>
      <c r="J149" s="8">
        <v>2000</v>
      </c>
      <c r="K149" s="9"/>
      <c r="L149" s="10">
        <f>'22-08'!$K149+('22-08'!$J149/90)</f>
        <v>22.222222222222221</v>
      </c>
      <c r="M149" s="3"/>
      <c r="N149" s="45" t="s">
        <v>2551</v>
      </c>
      <c r="O149" s="9"/>
      <c r="P149" s="84">
        <v>100</v>
      </c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28</v>
      </c>
      <c r="I150" s="2" t="s">
        <v>437</v>
      </c>
      <c r="J150" s="8">
        <v>-2000</v>
      </c>
      <c r="K150" s="9"/>
      <c r="L150" s="10">
        <f>'22-08'!$K150+('22-08'!$J150/90)</f>
        <v>-22.222222222222221</v>
      </c>
      <c r="M150" s="3"/>
      <c r="N150" s="45" t="s">
        <v>953</v>
      </c>
      <c r="O150" s="9"/>
      <c r="P150" s="84">
        <v>100</v>
      </c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'22-08'!$K151+('22-08'!$J151/90)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8"/>
      <c r="K152" s="9"/>
      <c r="L152" s="10">
        <f>'22-08'!$K152+('22-08'!$J152/90)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8"/>
      <c r="K153" s="9"/>
      <c r="L153" s="10">
        <f>'22-08'!$K153+('22-08'!$J153/90)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3" xr:uid="{4175F202-CF39-4220-8B40-6EBCAA4C0ECE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C9CE-CC0D-44E5-8D30-641843854053}">
  <sheetPr codeName="Sheet126">
    <pageSetUpPr fitToPage="1"/>
  </sheetPr>
  <dimension ref="A1:Z151"/>
  <sheetViews>
    <sheetView rightToLeft="1" topLeftCell="A64" workbookViewId="0">
      <selection activeCell="L76" sqref="L7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650</v>
      </c>
      <c r="K1" s="3">
        <f t="shared" si="0"/>
        <v>225</v>
      </c>
      <c r="L1" s="3">
        <f t="shared" si="0"/>
        <v>232.2222222222222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180</v>
      </c>
      <c r="K3" s="9"/>
      <c r="L3" s="10">
        <f t="shared" ref="L3:L18" si="1">K3+(J3/90)</f>
        <v>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-400</v>
      </c>
      <c r="K4" s="9">
        <v>10</v>
      </c>
      <c r="L4" s="10">
        <f t="shared" si="1"/>
        <v>5.5555555555555554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2554</v>
      </c>
      <c r="J5" s="8">
        <v>-180</v>
      </c>
      <c r="K5" s="9">
        <v>5</v>
      </c>
      <c r="L5" s="10">
        <f t="shared" si="1"/>
        <v>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2555</v>
      </c>
      <c r="J6" s="8"/>
      <c r="K6" s="9">
        <v>200</v>
      </c>
      <c r="L6" s="10">
        <f t="shared" si="1"/>
        <v>200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2556</v>
      </c>
      <c r="J7" s="8">
        <v>140</v>
      </c>
      <c r="K7" s="9">
        <v>10</v>
      </c>
      <c r="L7" s="10">
        <f t="shared" si="1"/>
        <v>11.555555555555555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73</v>
      </c>
      <c r="J9" s="8">
        <v>315</v>
      </c>
      <c r="K9" s="9"/>
      <c r="L9" s="10">
        <f t="shared" si="1"/>
        <v>3.5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>
        <v>100</v>
      </c>
      <c r="K10" s="9"/>
      <c r="L10" s="10">
        <f t="shared" si="1"/>
        <v>1.1111111111111112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1044</v>
      </c>
      <c r="J11" s="8">
        <v>350</v>
      </c>
      <c r="K11" s="9"/>
      <c r="L11" s="10">
        <f t="shared" si="1"/>
        <v>3.8888888888888888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>
        <v>145</v>
      </c>
      <c r="K12" s="9"/>
      <c r="L12" s="10">
        <f t="shared" si="1"/>
        <v>1.6111111111111112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2543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SUM('24-08'!$J$22:$J$151)</f>
        <v>900</v>
      </c>
      <c r="K20" s="3">
        <f>SUM('24-08'!$K$22:$K$151)</f>
        <v>-4027</v>
      </c>
      <c r="L20" s="3">
        <f>SUM('24-08'!$L$22:$L$151)</f>
        <v>-4017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25</v>
      </c>
      <c r="F22" s="16">
        <f t="shared" ref="F22:F26" si="3">D22*E22</f>
        <v>125</v>
      </c>
      <c r="G22" s="7"/>
      <c r="H22" s="7" t="s">
        <v>28</v>
      </c>
      <c r="I22" s="2" t="s">
        <v>437</v>
      </c>
      <c r="J22" s="8">
        <v>-300</v>
      </c>
      <c r="K22" s="9"/>
      <c r="L22" s="10">
        <f>'24-08'!$K22+('24-08'!$J22/90)</f>
        <v>-3.3333333333333335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37</v>
      </c>
      <c r="S22" s="16">
        <f t="shared" ref="S22:S26" si="5">Q22*R22</f>
        <v>185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15</v>
      </c>
      <c r="F23" s="16">
        <f t="shared" si="3"/>
        <v>150</v>
      </c>
      <c r="G23" s="7"/>
      <c r="H23" s="7" t="s">
        <v>6</v>
      </c>
      <c r="I23" s="2" t="s">
        <v>1666</v>
      </c>
      <c r="J23" s="8"/>
      <c r="K23" s="91">
        <v>1000</v>
      </c>
      <c r="L23" s="10">
        <f>'24-08'!$K23+('24-08'!$J23/90)</f>
        <v>1000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36</v>
      </c>
      <c r="S23" s="16">
        <f t="shared" si="5"/>
        <v>360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25</v>
      </c>
      <c r="C24" s="14">
        <f t="shared" si="2"/>
        <v>250</v>
      </c>
      <c r="D24" s="15">
        <v>20</v>
      </c>
      <c r="E24" s="1">
        <v>10</v>
      </c>
      <c r="F24" s="16">
        <f t="shared" si="3"/>
        <v>200</v>
      </c>
      <c r="G24" s="7"/>
      <c r="H24" s="7" t="s">
        <v>40</v>
      </c>
      <c r="I24" s="2" t="s">
        <v>95</v>
      </c>
      <c r="J24" s="8"/>
      <c r="K24" s="91">
        <v>-1000</v>
      </c>
      <c r="L24" s="10">
        <f>'24-08'!$K24+('24-08'!$J24/90)</f>
        <v>-1000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>
        <v>19</v>
      </c>
      <c r="S24" s="16">
        <f t="shared" si="5"/>
        <v>380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 t="s">
        <v>13</v>
      </c>
      <c r="J25" s="8">
        <v>150</v>
      </c>
      <c r="K25" s="9"/>
      <c r="L25" s="10">
        <f>'24-08'!$K25+('24-08'!$J25/90)</f>
        <v>1.6666666666666667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45</v>
      </c>
      <c r="F26" s="16">
        <f t="shared" si="3"/>
        <v>4500</v>
      </c>
      <c r="G26" s="7"/>
      <c r="H26" s="7" t="s">
        <v>6</v>
      </c>
      <c r="I26" s="2"/>
      <c r="J26" s="8">
        <v>-270</v>
      </c>
      <c r="K26" s="9">
        <v>120</v>
      </c>
      <c r="L26" s="10">
        <f>'24-08'!$K26+('24-08'!$J26/90)</f>
        <v>117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46</v>
      </c>
      <c r="S26" s="16">
        <f t="shared" si="5"/>
        <v>4600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42</v>
      </c>
      <c r="C27" s="14">
        <f t="shared" si="2"/>
        <v>4200</v>
      </c>
      <c r="D27" s="12" t="s">
        <v>11</v>
      </c>
      <c r="E27" s="12"/>
      <c r="F27" s="17">
        <f>SUM(F22:F26)</f>
        <v>5125</v>
      </c>
      <c r="G27" s="7"/>
      <c r="H27" s="7" t="s">
        <v>6</v>
      </c>
      <c r="I27" s="40" t="s">
        <v>95</v>
      </c>
      <c r="J27" s="8"/>
      <c r="K27" s="91">
        <v>24</v>
      </c>
      <c r="L27" s="10">
        <f>'24-08'!$K27+('24-08'!$J27/90)</f>
        <v>24</v>
      </c>
      <c r="M27" s="3"/>
      <c r="N27" s="13">
        <v>100</v>
      </c>
      <c r="O27" s="1">
        <v>57</v>
      </c>
      <c r="P27" s="14">
        <f t="shared" si="4"/>
        <v>5700</v>
      </c>
      <c r="Q27" s="12" t="s">
        <v>11</v>
      </c>
      <c r="R27" s="12"/>
      <c r="S27" s="17">
        <f>SUM(S22:S26)</f>
        <v>5625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4506</v>
      </c>
      <c r="D28" s="1"/>
      <c r="E28" s="1"/>
      <c r="F28" s="1"/>
      <c r="G28" s="1"/>
      <c r="H28" s="7" t="s">
        <v>40</v>
      </c>
      <c r="I28" s="40" t="s">
        <v>95</v>
      </c>
      <c r="J28" s="8"/>
      <c r="K28" s="91">
        <v>-24</v>
      </c>
      <c r="L28" s="10">
        <f>'24-08'!$K28+('24-08'!$J28/90)</f>
        <v>-24</v>
      </c>
      <c r="M28" s="3"/>
      <c r="N28" s="12" t="s">
        <v>11</v>
      </c>
      <c r="O28" s="12"/>
      <c r="P28" s="6">
        <f>SUM(P22:P27)</f>
        <v>6000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3500</v>
      </c>
      <c r="G29" s="1"/>
      <c r="H29" s="7" t="s">
        <v>6</v>
      </c>
      <c r="I29" s="2"/>
      <c r="J29" s="8">
        <v>30</v>
      </c>
      <c r="K29" s="9">
        <v>5</v>
      </c>
      <c r="L29" s="10">
        <f>'24-08'!$K29+('24-08'!$J29/90)</f>
        <v>5.333333333333333</v>
      </c>
      <c r="M29" s="3"/>
      <c r="N29" s="1"/>
      <c r="O29" s="1"/>
      <c r="P29" s="18"/>
      <c r="Q29" s="237" t="s">
        <v>21</v>
      </c>
      <c r="R29" s="238"/>
      <c r="S29" s="17">
        <f>SUM('24-08'!$J$22:$J$151)</f>
        <v>900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2901</v>
      </c>
      <c r="D30" s="1"/>
      <c r="E30" s="1"/>
      <c r="F30" s="8"/>
      <c r="G30" s="1"/>
      <c r="H30" s="7" t="s">
        <v>6</v>
      </c>
      <c r="I30" s="2"/>
      <c r="J30" s="8">
        <v>-70</v>
      </c>
      <c r="K30" s="9">
        <v>20</v>
      </c>
      <c r="L30" s="10">
        <f>'24-08'!$K30+('24-08'!$J30/90)</f>
        <v>19.222222222222221</v>
      </c>
      <c r="M30" s="3"/>
      <c r="N30" s="237" t="s">
        <v>23</v>
      </c>
      <c r="O30" s="238"/>
      <c r="P30" s="6">
        <f>SUM('24-08'!$K$22:$K$151)</f>
        <v>-4027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200</v>
      </c>
      <c r="K31" s="9"/>
      <c r="L31" s="10">
        <f>'24-08'!$K31+('24-08'!$J31/90)</f>
        <v>2.2222222222222223</v>
      </c>
      <c r="M31" s="3"/>
      <c r="N31" s="1"/>
      <c r="O31" s="1"/>
      <c r="P31" s="18"/>
      <c r="Q31" s="12" t="s">
        <v>25</v>
      </c>
      <c r="R31" s="12"/>
      <c r="S31" s="17">
        <f>S27-S29-F27</f>
        <v>-400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2" t="s">
        <v>150</v>
      </c>
      <c r="J32" s="8">
        <v>-270</v>
      </c>
      <c r="K32" s="9">
        <v>230</v>
      </c>
      <c r="L32" s="10">
        <f>'24-08'!$K32+('24-08'!$J32/90)</f>
        <v>227</v>
      </c>
      <c r="M32" s="3"/>
      <c r="N32" s="12" t="s">
        <v>25</v>
      </c>
      <c r="O32" s="12"/>
      <c r="P32" s="6">
        <f>P28-P30-C28</f>
        <v>5521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153</v>
      </c>
      <c r="J33" s="8"/>
      <c r="K33" s="9">
        <v>100</v>
      </c>
      <c r="L33" s="10">
        <f>'24-08'!$K33+('24-08'!$J33/90)</f>
        <v>100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2" t="s">
        <v>75</v>
      </c>
      <c r="J34" s="8"/>
      <c r="K34" s="91">
        <v>38</v>
      </c>
      <c r="L34" s="10">
        <f>'24-08'!$K34+('24-08'!$J34/90)</f>
        <v>38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95</v>
      </c>
      <c r="J35" s="8"/>
      <c r="K35" s="91">
        <v>-38</v>
      </c>
      <c r="L35" s="10">
        <f>'24-08'!$K35+('24-08'!$J35/90)</f>
        <v>-38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220</v>
      </c>
      <c r="K36" s="9"/>
      <c r="L36" s="10">
        <f>'24-08'!$K36+('24-08'!$J36/90)</f>
        <v>2.4444444444444446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2" t="s">
        <v>95</v>
      </c>
      <c r="J37" s="8"/>
      <c r="K37" s="91">
        <v>162</v>
      </c>
      <c r="L37" s="10">
        <f>'24-08'!$K37+('24-08'!$J37/90)</f>
        <v>162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95</v>
      </c>
      <c r="J38" s="8"/>
      <c r="K38" s="91">
        <v>-162</v>
      </c>
      <c r="L38" s="10">
        <f>'24-08'!$K38+('24-08'!$J38/90)</f>
        <v>-162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2557</v>
      </c>
      <c r="J39" s="8"/>
      <c r="K39" s="91">
        <v>70</v>
      </c>
      <c r="L39" s="10">
        <f>'24-08'!$K39+('24-08'!$J39/90)</f>
        <v>70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95</v>
      </c>
      <c r="J40" s="8"/>
      <c r="K40" s="91">
        <v>-70</v>
      </c>
      <c r="L40" s="10">
        <f>'24-08'!$K40+('24-08'!$J40/90)</f>
        <v>-70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>
        <v>900</v>
      </c>
      <c r="K41" s="9"/>
      <c r="L41" s="10">
        <f>'24-08'!$K41+('24-08'!$J41/90)</f>
        <v>10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 t="s">
        <v>1298</v>
      </c>
      <c r="J42" s="8">
        <v>-180</v>
      </c>
      <c r="K42" s="9">
        <v>10</v>
      </c>
      <c r="L42" s="10">
        <f>'24-08'!$K42+('24-08'!$J42/90)</f>
        <v>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95</v>
      </c>
      <c r="J43" s="8"/>
      <c r="K43" s="91">
        <v>20</v>
      </c>
      <c r="L43" s="10">
        <f>'24-08'!$K43+('24-08'!$J43/90)</f>
        <v>20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8"/>
      <c r="K44" s="91">
        <v>-20</v>
      </c>
      <c r="L44" s="10">
        <f>'24-08'!$K44+('24-08'!$J44/90)</f>
        <v>-20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28</v>
      </c>
      <c r="I45" s="2" t="s">
        <v>648</v>
      </c>
      <c r="J45" s="8">
        <v>-2000</v>
      </c>
      <c r="K45" s="9"/>
      <c r="L45" s="10">
        <f>'24-08'!$K45+('24-08'!$J45/90)</f>
        <v>-22.222222222222221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1">
        <v>5.5</v>
      </c>
      <c r="L46" s="10">
        <f>'24-08'!$K46+('24-08'!$J46/90)</f>
        <v>5.5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2" t="s">
        <v>95</v>
      </c>
      <c r="J47" s="8">
        <v>-40</v>
      </c>
      <c r="K47" s="91">
        <v>-5.5</v>
      </c>
      <c r="L47" s="10">
        <f>'24-08'!$K47+('24-08'!$J47/90)</f>
        <v>-5.9444444444444446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85</v>
      </c>
      <c r="J48" s="8">
        <v>900</v>
      </c>
      <c r="K48" s="9">
        <v>-10</v>
      </c>
      <c r="L48" s="10">
        <f>'24-08'!$K48+('24-08'!$J48/90)</f>
        <v>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299</v>
      </c>
      <c r="J49" s="8">
        <v>-180</v>
      </c>
      <c r="K49" s="9">
        <v>140</v>
      </c>
      <c r="L49" s="10">
        <f>'24-08'!$K49+('24-08'!$J49/90)</f>
        <v>138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28</v>
      </c>
      <c r="I50" s="2" t="s">
        <v>2558</v>
      </c>
      <c r="J50" s="8"/>
      <c r="K50" s="9">
        <v>-10</v>
      </c>
      <c r="L50" s="10">
        <f>'24-08'!$K50+('24-08'!$J50/90)</f>
        <v>-10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-300</v>
      </c>
      <c r="K51" s="9">
        <v>10</v>
      </c>
      <c r="L51" s="10">
        <f>'24-08'!$K51+('24-08'!$J51/90)</f>
        <v>6.6666666666666661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10</v>
      </c>
      <c r="L52" s="10">
        <f>'24-08'!$K52+('24-08'!$J52/90)</f>
        <v>10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95</v>
      </c>
      <c r="J53" s="8"/>
      <c r="K53" s="91">
        <v>67</v>
      </c>
      <c r="L53" s="10">
        <f>'24-08'!$K53+('24-08'!$J53/90)</f>
        <v>67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 t="s">
        <v>95</v>
      </c>
      <c r="J54" s="8"/>
      <c r="K54" s="91">
        <v>-67</v>
      </c>
      <c r="L54" s="10">
        <f>'24-08'!$K54+('24-08'!$J54/90)</f>
        <v>-67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500</v>
      </c>
      <c r="K55" s="9"/>
      <c r="L55" s="10">
        <f>'24-08'!$K55+('24-08'!$J55/90)</f>
        <v>5.5555555555555554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 t="s">
        <v>2559</v>
      </c>
      <c r="J56" s="8"/>
      <c r="K56" s="9">
        <v>50</v>
      </c>
      <c r="L56" s="10">
        <f>'24-08'!$K56+('24-08'!$J56/90)</f>
        <v>50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450</v>
      </c>
      <c r="K57" s="9"/>
      <c r="L57" s="10">
        <f>'24-08'!$K57+('24-08'!$J57/90)</f>
        <v>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2560</v>
      </c>
      <c r="J58" s="8"/>
      <c r="K58" s="91">
        <v>120</v>
      </c>
      <c r="L58" s="10">
        <f>'24-08'!$K58+('24-08'!$J58/90)</f>
        <v>120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2" t="s">
        <v>95</v>
      </c>
      <c r="J59" s="8"/>
      <c r="K59" s="91">
        <v>-120</v>
      </c>
      <c r="L59" s="10">
        <f>'24-08'!$K59+('24-08'!$J59/90)</f>
        <v>-120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-180</v>
      </c>
      <c r="K60" s="9">
        <v>70</v>
      </c>
      <c r="L60" s="10">
        <f>'24-08'!$K60+('24-08'!$J60/90)</f>
        <v>68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-600</v>
      </c>
      <c r="K61" s="9">
        <v>10</v>
      </c>
      <c r="L61" s="10">
        <f>'24-08'!$K61+('24-08'!$J61/90)</f>
        <v>3.333333333333333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140</v>
      </c>
      <c r="K62" s="9"/>
      <c r="L62" s="10">
        <f>'24-08'!$K62+('24-08'!$J62/90)</f>
        <v>1.5555555555555556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800</v>
      </c>
      <c r="K63" s="9"/>
      <c r="L63" s="10">
        <f>'24-08'!$K63+('24-08'!$J63/90)</f>
        <v>8.8888888888888893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450</v>
      </c>
      <c r="K64" s="9"/>
      <c r="L64" s="10">
        <f>'24-08'!$K64+('24-08'!$J64/90)</f>
        <v>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85</v>
      </c>
      <c r="L65" s="37">
        <f>'24-08'!$K65+('24-08'!$J65/90)</f>
        <v>85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/>
      <c r="K66" s="39">
        <v>75</v>
      </c>
      <c r="L66" s="37">
        <f>'24-08'!$K66+('24-08'!$J66/90)</f>
        <v>75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2561</v>
      </c>
      <c r="J67" s="35"/>
      <c r="K67" s="36">
        <v>20</v>
      </c>
      <c r="L67" s="37">
        <f>'24-08'!$K67+('24-08'!$J67/90)</f>
        <v>20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-540</v>
      </c>
      <c r="K68" s="39">
        <v>20</v>
      </c>
      <c r="L68" s="37">
        <f>'24-08'!$K68+('24-08'!$J68/90)</f>
        <v>14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-300</v>
      </c>
      <c r="K69" s="36">
        <v>20</v>
      </c>
      <c r="L69" s="37">
        <f>'24-08'!$K69+('24-08'!$J69/90)</f>
        <v>16.666666666666668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1796</v>
      </c>
      <c r="I70" s="44" t="s">
        <v>1448</v>
      </c>
      <c r="J70" s="35"/>
      <c r="K70" s="92">
        <v>687</v>
      </c>
      <c r="L70" s="37">
        <f>'24-08'!$K70+('24-08'!$J70/90)</f>
        <v>687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2" t="s">
        <v>95</v>
      </c>
      <c r="J71" s="8"/>
      <c r="K71" s="91">
        <v>-687</v>
      </c>
      <c r="L71" s="10">
        <f>'24-08'!$K71+('24-08'!$J71/90)</f>
        <v>-687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4</v>
      </c>
      <c r="L72" s="10">
        <f>'24-08'!$K72+('24-08'!$J72/90)</f>
        <v>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2162</v>
      </c>
      <c r="J73" s="8"/>
      <c r="K73" s="9">
        <v>100</v>
      </c>
      <c r="L73" s="10">
        <f>'24-08'!$K73+('24-08'!$J73/90)</f>
        <v>100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-90</v>
      </c>
      <c r="K74" s="9">
        <v>20</v>
      </c>
      <c r="L74" s="10">
        <f>'24-08'!$K74+('24-08'!$J74/90)</f>
        <v>19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-200</v>
      </c>
      <c r="K75" s="9">
        <v>20</v>
      </c>
      <c r="L75" s="10">
        <f>'24-08'!$K75+('24-08'!$J75/90)</f>
        <v>17.777777777777779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28</v>
      </c>
      <c r="I76" s="40" t="s">
        <v>43</v>
      </c>
      <c r="J76" s="8"/>
      <c r="K76" s="9">
        <v>-20</v>
      </c>
      <c r="L76" s="10">
        <f>'24-08'!$K76+('24-08'!$J76/90)</f>
        <v>-20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>
        <v>140</v>
      </c>
      <c r="K77" s="9"/>
      <c r="L77" s="10">
        <f>'24-08'!$K77+('24-08'!$J77/90)</f>
        <v>1.5555555555555556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-250</v>
      </c>
      <c r="K78" s="9">
        <v>10</v>
      </c>
      <c r="L78" s="10">
        <f>'24-08'!$K78+('24-08'!$J78/90)</f>
        <v>7.2222222222222223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50</v>
      </c>
      <c r="K79" s="9"/>
      <c r="L79" s="10">
        <f>'24-08'!$K79+('24-08'!$J79/90)</f>
        <v>0.55555555555555558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-90</v>
      </c>
      <c r="K80" s="9">
        <v>10</v>
      </c>
      <c r="L80" s="10">
        <f>'24-08'!$K80+('24-08'!$J80/90)</f>
        <v>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1987</v>
      </c>
      <c r="J81" s="8"/>
      <c r="K81" s="9">
        <v>-600</v>
      </c>
      <c r="L81" s="10">
        <f>'24-08'!$K81+('24-08'!$J81/90)</f>
        <v>-600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180</v>
      </c>
      <c r="K82" s="9"/>
      <c r="L82" s="10">
        <f>'24-08'!$K82+('24-08'!$J82/90)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/>
      <c r="K83" s="9">
        <v>9</v>
      </c>
      <c r="L83" s="10">
        <f>'24-08'!$K83+('24-08'!$J83/90)</f>
        <v>9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8">
        <v>-620</v>
      </c>
      <c r="K84" s="9">
        <v>10</v>
      </c>
      <c r="L84" s="10">
        <f>'24-08'!$K84+('24-08'!$J84/90)</f>
        <v>3.1111111111111107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 t="s">
        <v>39</v>
      </c>
      <c r="J85" s="8">
        <v>300</v>
      </c>
      <c r="K85" s="9">
        <v>5</v>
      </c>
      <c r="L85" s="10">
        <f>'24-08'!$K85+('24-08'!$J85/90)</f>
        <v>8.3333333333333339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180</v>
      </c>
      <c r="K86" s="9"/>
      <c r="L86" s="10">
        <f>'24-08'!$K86+('24-08'!$J86/90)</f>
        <v>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4</v>
      </c>
      <c r="L87" s="10">
        <f>'24-08'!$K87+('24-08'!$J87/90)</f>
        <v>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100</v>
      </c>
      <c r="K88" s="9"/>
      <c r="L88" s="10">
        <f>'24-08'!$K88+('24-08'!$J88/90)</f>
        <v>1.1111111111111112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90</v>
      </c>
      <c r="K89" s="9">
        <v>10</v>
      </c>
      <c r="L89" s="10">
        <f>'24-08'!$K89+('24-08'!$J89/90)</f>
        <v>11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50</v>
      </c>
      <c r="K90" s="9"/>
      <c r="L90" s="10">
        <f>'24-08'!$K90+('24-08'!$J90/90)</f>
        <v>0.55555555555555558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1374</v>
      </c>
      <c r="J91" s="8"/>
      <c r="K91" s="91">
        <v>600</v>
      </c>
      <c r="L91" s="10">
        <f>'24-08'!$K91+('24-08'!$J91/90)</f>
        <v>600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40</v>
      </c>
      <c r="I92" s="2" t="s">
        <v>95</v>
      </c>
      <c r="J92" s="8"/>
      <c r="K92" s="91">
        <v>-600</v>
      </c>
      <c r="L92" s="10">
        <f>'24-08'!$K92+('24-08'!$J92/90)</f>
        <v>-600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1796</v>
      </c>
      <c r="I93" s="2" t="s">
        <v>95</v>
      </c>
      <c r="J93" s="8"/>
      <c r="K93" s="91">
        <v>100</v>
      </c>
      <c r="L93" s="10">
        <f>'24-08'!$K93+('24-08'!$J93/90)</f>
        <v>100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95</v>
      </c>
      <c r="J94" s="8"/>
      <c r="K94" s="91">
        <v>-100</v>
      </c>
      <c r="L94" s="10">
        <f>'24-08'!$K94+('24-08'!$J94/90)</f>
        <v>-100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180</v>
      </c>
      <c r="K95" s="9"/>
      <c r="L95" s="10">
        <f>'24-08'!$K95+('24-08'!$J95/90)</f>
        <v>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/>
      <c r="K96" s="9">
        <v>357</v>
      </c>
      <c r="L96" s="10">
        <f>'24-08'!$K96+('24-08'!$J96/90)</f>
        <v>357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540</v>
      </c>
      <c r="K97" s="9"/>
      <c r="L97" s="10">
        <f>'24-08'!$K97+('24-08'!$J97/90)</f>
        <v>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 t="s">
        <v>78</v>
      </c>
      <c r="J98" s="8"/>
      <c r="K98" s="9">
        <v>175</v>
      </c>
      <c r="L98" s="10">
        <f>'24-08'!$K98+('24-08'!$J98/90)</f>
        <v>175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180</v>
      </c>
      <c r="K99" s="9"/>
      <c r="L99" s="10">
        <f>'24-08'!$K99+('24-08'!$J99/90)</f>
        <v>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27</v>
      </c>
      <c r="L100" s="10">
        <f>'24-08'!$K100+('24-08'!$J100/90)</f>
        <v>27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12</v>
      </c>
      <c r="L101" s="10">
        <f>'24-08'!$K101+('24-08'!$J101/90)</f>
        <v>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 t="s">
        <v>56</v>
      </c>
      <c r="J102" s="8">
        <v>250</v>
      </c>
      <c r="K102" s="9">
        <v>-165</v>
      </c>
      <c r="L102" s="10">
        <f>'24-08'!$K102+('24-08'!$J102/90)</f>
        <v>-162.22222222222223</v>
      </c>
      <c r="M102" s="3"/>
      <c r="N102" s="45" t="s">
        <v>118</v>
      </c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65</v>
      </c>
      <c r="L103" s="10">
        <f>'24-08'!$K103+('24-08'!$J103/90)</f>
        <v>65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/>
      <c r="K104" s="9">
        <v>25</v>
      </c>
      <c r="L104" s="10">
        <f>'24-08'!$K104+('24-08'!$J104/90)</f>
        <v>25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8">
        <v>90</v>
      </c>
      <c r="K105" s="9"/>
      <c r="L105" s="10">
        <f>'24-08'!$K105+('24-08'!$J105/90)</f>
        <v>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120</v>
      </c>
      <c r="K106" s="9"/>
      <c r="L106" s="10">
        <f>'24-08'!$K106+('24-08'!$J106/90)</f>
        <v>1.3333333333333333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180</v>
      </c>
      <c r="K107" s="9"/>
      <c r="L107" s="10">
        <f>'24-08'!$K107+('24-08'!$J107/90)</f>
        <v>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7</v>
      </c>
      <c r="L108" s="10">
        <f>'24-08'!$K108+('24-08'!$J108/90)</f>
        <v>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28</v>
      </c>
      <c r="I109" s="2" t="s">
        <v>335</v>
      </c>
      <c r="J109" s="8">
        <v>-50</v>
      </c>
      <c r="K109" s="9"/>
      <c r="L109" s="10">
        <f>'24-08'!$K109+('24-08'!$J109/90)</f>
        <v>-0.55555555555555558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-50</v>
      </c>
      <c r="K110" s="9">
        <v>12</v>
      </c>
      <c r="L110" s="10">
        <f>'24-08'!$K110+('24-08'!$J110/90)</f>
        <v>11.444444444444445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 t="s">
        <v>95</v>
      </c>
      <c r="J111" s="8"/>
      <c r="K111" s="9">
        <v>45</v>
      </c>
      <c r="L111" s="10">
        <f>'24-08'!$K111+('24-08'!$J111/90)</f>
        <v>45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2" t="s">
        <v>95</v>
      </c>
      <c r="J112" s="8"/>
      <c r="K112" s="9">
        <v>-45</v>
      </c>
      <c r="L112" s="10">
        <f>'24-08'!$K112+('24-08'!$J112/90)</f>
        <v>-45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/>
      <c r="K113" s="9">
        <v>46</v>
      </c>
      <c r="L113" s="10">
        <f>'24-08'!$K113+('24-08'!$J113/90)</f>
        <v>46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-450</v>
      </c>
      <c r="K114" s="9">
        <v>140</v>
      </c>
      <c r="L114" s="10">
        <f>'24-08'!$K114+('24-08'!$J114/90)</f>
        <v>135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170</v>
      </c>
      <c r="K115" s="9"/>
      <c r="L115" s="10">
        <f>'24-08'!$K115+('24-08'!$J115/90)</f>
        <v>1.8888888888888888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8</v>
      </c>
      <c r="L116" s="10">
        <f>'24-08'!$K116+('24-08'!$J116/90)</f>
        <v>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90</v>
      </c>
      <c r="K117" s="9"/>
      <c r="L117" s="10">
        <f>'24-08'!$K117+('24-08'!$J117/90)</f>
        <v>1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</v>
      </c>
      <c r="K118" s="9"/>
      <c r="L118" s="10">
        <f>'24-08'!$K118+('24-08'!$J118/90)</f>
        <v>1.1111111111111112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30</v>
      </c>
      <c r="L119" s="10">
        <f>'24-08'!$K119+('24-08'!$J119/90)</f>
        <v>30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2199</v>
      </c>
      <c r="J120" s="8">
        <v>-560</v>
      </c>
      <c r="K120" s="9"/>
      <c r="L120" s="10">
        <f>'24-08'!$K120+('24-08'!$J120/90)</f>
        <v>-6.2222222222222223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-450</v>
      </c>
      <c r="K121" s="9">
        <v>10</v>
      </c>
      <c r="L121" s="10">
        <f>'24-08'!$K121+('24-08'!$J121/90)</f>
        <v>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-630</v>
      </c>
      <c r="K122" s="9"/>
      <c r="L122" s="10">
        <f>'24-08'!$K122+('24-08'!$J122/90)</f>
        <v>-7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/>
      <c r="K123" s="9">
        <v>1</v>
      </c>
      <c r="L123" s="10">
        <f>'24-08'!$K123+('24-08'!$J123/90)</f>
        <v>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/>
      <c r="K124" s="9">
        <v>29</v>
      </c>
      <c r="L124" s="10">
        <f>'24-08'!$K124+('24-08'!$J124/90)</f>
        <v>29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100</v>
      </c>
      <c r="K125" s="9">
        <v>1</v>
      </c>
      <c r="L125" s="10">
        <f>'24-08'!$K125+('24-08'!$J125/90)</f>
        <v>2.1111111111111112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>
        <v>300</v>
      </c>
      <c r="K126" s="9"/>
      <c r="L126" s="10">
        <f>'24-08'!$K126+('24-08'!$J126/90)</f>
        <v>3.3333333333333335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-460</v>
      </c>
      <c r="K127" s="9">
        <v>10</v>
      </c>
      <c r="L127" s="10">
        <f>'24-08'!$K127+('24-08'!$J127/90)</f>
        <v>4.8888888888888893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>
        <v>-390</v>
      </c>
      <c r="K128" s="9">
        <v>5</v>
      </c>
      <c r="L128" s="10">
        <f>'24-08'!$K128+('24-08'!$J128/90)</f>
        <v>0.66666666666666696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200</v>
      </c>
      <c r="K129" s="9"/>
      <c r="L129" s="10">
        <f>'24-08'!$K129+('24-08'!$J129/90)</f>
        <v>2.2222222222222223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</v>
      </c>
      <c r="J130" s="8"/>
      <c r="K130" s="9">
        <v>-6</v>
      </c>
      <c r="L130" s="10">
        <f>'24-08'!$K130+('24-08'!$J130/90)</f>
        <v>-6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-550</v>
      </c>
      <c r="K131" s="9">
        <v>10</v>
      </c>
      <c r="L131" s="10">
        <f>'24-08'!$K131+('24-08'!$J131/90)</f>
        <v>3.8888888888888893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1796</v>
      </c>
      <c r="I132" s="2" t="s">
        <v>713</v>
      </c>
      <c r="J132" s="8"/>
      <c r="K132" s="9">
        <v>507</v>
      </c>
      <c r="L132" s="10">
        <f>'24-08'!$K132+('24-08'!$J132/90)</f>
        <v>507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/>
      <c r="K133" s="9">
        <v>10</v>
      </c>
      <c r="L133" s="10">
        <f>'24-08'!$K133+('24-08'!$J133/90)</f>
        <v>10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230</v>
      </c>
      <c r="K134" s="9"/>
      <c r="L134" s="10">
        <f>'24-08'!$K134+('24-08'!$J134/90)</f>
        <v>2.5555555555555554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-630</v>
      </c>
      <c r="K135" s="9">
        <v>30</v>
      </c>
      <c r="L135" s="10">
        <f>'24-08'!$K135+('24-08'!$J135/90)</f>
        <v>23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540</v>
      </c>
      <c r="K136" s="9"/>
      <c r="L136" s="10">
        <f>'24-08'!$K136+('24-08'!$J136/90)</f>
        <v>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/>
      <c r="K137" s="9">
        <v>10</v>
      </c>
      <c r="L137" s="10">
        <f>'24-08'!$K137+('24-08'!$J137/90)</f>
        <v>10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-600</v>
      </c>
      <c r="K138" s="9">
        <v>10</v>
      </c>
      <c r="L138" s="10">
        <f>'24-08'!$K138+('24-08'!$J138/90)</f>
        <v>3.333333333333333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8"/>
      <c r="K139" s="9">
        <v>-6000</v>
      </c>
      <c r="L139" s="10">
        <f>'24-08'!$K139+('24-08'!$J139/90)</f>
        <v>-6000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8">
        <v>400</v>
      </c>
      <c r="K140" s="9"/>
      <c r="L140" s="10">
        <f>'24-08'!$K140+('24-08'!$J140/90)</f>
        <v>4.4444444444444446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350</v>
      </c>
      <c r="K141" s="9"/>
      <c r="L141" s="10">
        <f>'24-08'!$K141+('24-08'!$J141/90)</f>
        <v>3.8888888888888888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2100</v>
      </c>
      <c r="K142" s="9">
        <v>50</v>
      </c>
      <c r="L142" s="10">
        <f>'24-08'!$K142+('24-08'!$J142/90)</f>
        <v>73.333333333333329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250</v>
      </c>
      <c r="K143" s="9"/>
      <c r="L143" s="10">
        <f>'24-08'!$K143+('24-08'!$J143/90)</f>
        <v>2.7777777777777777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/>
      <c r="L144" s="10">
        <f>'24-08'!$K144+('24-08'!$J144/90)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/>
      <c r="K145" s="9"/>
      <c r="L145" s="10">
        <f>'24-08'!$K145+('24-08'!$J145/90)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/>
      <c r="K146" s="9"/>
      <c r="L146" s="10">
        <f>'24-08'!$K146+('24-08'!$J146/90)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/>
      <c r="L147" s="10">
        <f>'24-08'!$K147+('24-08'!$J147/90)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/>
      <c r="L148" s="10">
        <f>'24-08'!$K148+('24-08'!$J148/90)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'24-08'!$K149+('24-08'!$J149/90)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'24-08'!$K150+('24-08'!$J150/90)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'24-08'!$K151+('24-08'!$J151/90)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1" xr:uid="{B3AF4530-D0B6-4CC5-975B-207E14AD6DC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2F1F-94EF-45E6-8C20-74AD8B2EF3C0}">
  <sheetPr codeName="Sheet127">
    <pageSetUpPr fitToPage="1"/>
  </sheetPr>
  <dimension ref="A1:Z135"/>
  <sheetViews>
    <sheetView rightToLeft="1" topLeftCell="A120" workbookViewId="0">
      <selection activeCell="I134" sqref="I13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-245</v>
      </c>
      <c r="K1" s="3">
        <f t="shared" si="0"/>
        <v>425</v>
      </c>
      <c r="L1" s="3">
        <f t="shared" si="0"/>
        <v>422.27777777777777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9</v>
      </c>
      <c r="L3" s="10">
        <f t="shared" ref="L3:L18" si="1">K3+(J3/90)</f>
        <v>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275</v>
      </c>
      <c r="J4" s="8">
        <v>-450</v>
      </c>
      <c r="K4" s="9">
        <v>20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>
        <v>-300</v>
      </c>
      <c r="K5" s="9">
        <v>20</v>
      </c>
      <c r="L5" s="10">
        <f t="shared" si="1"/>
        <v>16.666666666666668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>
        <v>-10</v>
      </c>
      <c r="K6" s="9">
        <v>20</v>
      </c>
      <c r="L6" s="10">
        <f t="shared" si="1"/>
        <v>19.888888888888889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35</v>
      </c>
      <c r="J7" s="8">
        <v>-300</v>
      </c>
      <c r="K7" s="9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2563</v>
      </c>
      <c r="J8" s="8"/>
      <c r="K8" s="9">
        <v>200</v>
      </c>
      <c r="L8" s="10">
        <f t="shared" si="1"/>
        <v>200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95</v>
      </c>
      <c r="J9" s="8"/>
      <c r="K9" s="9">
        <v>80</v>
      </c>
      <c r="L9" s="10">
        <f t="shared" si="1"/>
        <v>80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95</v>
      </c>
      <c r="J10" s="8"/>
      <c r="K10" s="9">
        <v>-80</v>
      </c>
      <c r="L10" s="10">
        <f t="shared" si="1"/>
        <v>-80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>
        <v>5</v>
      </c>
      <c r="L11" s="10">
        <f t="shared" si="1"/>
        <v>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214</v>
      </c>
      <c r="J12" s="8"/>
      <c r="K12" s="9">
        <v>133</v>
      </c>
      <c r="L12" s="10">
        <f t="shared" si="1"/>
        <v>133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776</v>
      </c>
      <c r="J13" s="8">
        <v>815</v>
      </c>
      <c r="K13" s="9"/>
      <c r="L13" s="10">
        <f t="shared" si="1"/>
        <v>9.0555555555555554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8"/>
      <c r="K14" s="9">
        <v>18</v>
      </c>
      <c r="L14" s="10">
        <f t="shared" si="1"/>
        <v>18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2553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SUM('25-08'!$J$22:$J$135)</f>
        <v>3855</v>
      </c>
      <c r="K20" s="3">
        <f>SUM('25-08'!$K$22:$K$135)</f>
        <v>1712</v>
      </c>
      <c r="L20" s="3">
        <f>SUM('25-08'!$L$22:$L$135)</f>
        <v>1754.8333333333333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34</v>
      </c>
      <c r="C22" s="14">
        <f t="shared" ref="C22:C27" si="2">A22*B22</f>
        <v>34</v>
      </c>
      <c r="D22" s="15">
        <v>5</v>
      </c>
      <c r="E22" s="1">
        <v>42</v>
      </c>
      <c r="F22" s="16">
        <f t="shared" ref="F22:F26" si="3">D22*E22</f>
        <v>210</v>
      </c>
      <c r="G22" s="7"/>
      <c r="H22" s="7" t="s">
        <v>6</v>
      </c>
      <c r="I22" s="2" t="s">
        <v>953</v>
      </c>
      <c r="J22" s="8">
        <v>-900</v>
      </c>
      <c r="K22" s="9">
        <v>130</v>
      </c>
      <c r="L22" s="10">
        <f>'25-08'!$K22+('25-08'!$J22/90)</f>
        <v>120</v>
      </c>
      <c r="M22" s="3"/>
      <c r="N22" s="13">
        <v>1</v>
      </c>
      <c r="O22" s="1">
        <v>26</v>
      </c>
      <c r="P22" s="14">
        <f t="shared" ref="P22:P27" si="4">N22*O22</f>
        <v>26</v>
      </c>
      <c r="Q22" s="15">
        <v>5</v>
      </c>
      <c r="R22" s="1">
        <v>35</v>
      </c>
      <c r="S22" s="16">
        <f t="shared" ref="S22:S26" si="5">Q22*R22</f>
        <v>175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25</v>
      </c>
      <c r="F23" s="16">
        <f t="shared" si="3"/>
        <v>250</v>
      </c>
      <c r="G23" s="7"/>
      <c r="H23" s="7" t="s">
        <v>6</v>
      </c>
      <c r="I23" s="2"/>
      <c r="J23" s="8"/>
      <c r="K23" s="9">
        <v>97</v>
      </c>
      <c r="L23" s="10">
        <f>'25-08'!$K23+('25-08'!$J23/90)</f>
        <v>97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28</v>
      </c>
      <c r="S23" s="16">
        <f t="shared" si="5"/>
        <v>280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27</v>
      </c>
      <c r="C24" s="14">
        <f t="shared" si="2"/>
        <v>270</v>
      </c>
      <c r="D24" s="15">
        <v>20</v>
      </c>
      <c r="E24" s="1">
        <v>6</v>
      </c>
      <c r="F24" s="16">
        <f t="shared" si="3"/>
        <v>120</v>
      </c>
      <c r="G24" s="7"/>
      <c r="H24" s="7" t="s">
        <v>6</v>
      </c>
      <c r="I24" s="2" t="s">
        <v>95</v>
      </c>
      <c r="J24" s="8"/>
      <c r="K24" s="9">
        <v>20</v>
      </c>
      <c r="L24" s="10">
        <f>'25-08'!$K24+('25-08'!$J24/90)</f>
        <v>20</v>
      </c>
      <c r="M24" s="3"/>
      <c r="N24" s="13">
        <v>10</v>
      </c>
      <c r="O24" s="1">
        <v>19</v>
      </c>
      <c r="P24" s="14">
        <f t="shared" si="4"/>
        <v>190</v>
      </c>
      <c r="Q24" s="15">
        <v>20</v>
      </c>
      <c r="R24" s="1">
        <v>9</v>
      </c>
      <c r="S24" s="16">
        <f t="shared" si="5"/>
        <v>180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95</v>
      </c>
      <c r="J25" s="8"/>
      <c r="K25" s="9">
        <v>-20</v>
      </c>
      <c r="L25" s="10">
        <f>'25-08'!$K25+('25-08'!$J25/90)</f>
        <v>-20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16</v>
      </c>
      <c r="S25" s="16">
        <f t="shared" si="5"/>
        <v>800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52</v>
      </c>
      <c r="F26" s="16">
        <f t="shared" si="3"/>
        <v>5200</v>
      </c>
      <c r="G26" s="7"/>
      <c r="H26" s="7" t="s">
        <v>6</v>
      </c>
      <c r="I26" s="2" t="s">
        <v>129</v>
      </c>
      <c r="J26" s="8"/>
      <c r="K26" s="9">
        <v>320</v>
      </c>
      <c r="L26" s="10">
        <f>'25-08'!$K26+('25-08'!$J26/90)</f>
        <v>320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75</v>
      </c>
      <c r="S26" s="16">
        <f t="shared" si="5"/>
        <v>7500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5780</v>
      </c>
      <c r="G27" s="7"/>
      <c r="H27" s="7" t="s">
        <v>40</v>
      </c>
      <c r="I27" s="2" t="s">
        <v>95</v>
      </c>
      <c r="J27" s="8"/>
      <c r="K27" s="9">
        <v>-320</v>
      </c>
      <c r="L27" s="10">
        <f>'25-08'!$K27+('25-08'!$J27/90)</f>
        <v>-320</v>
      </c>
      <c r="M27" s="3"/>
      <c r="N27" s="13">
        <v>100</v>
      </c>
      <c r="O27" s="1">
        <v>23</v>
      </c>
      <c r="P27" s="14">
        <f t="shared" si="4"/>
        <v>2300</v>
      </c>
      <c r="Q27" s="12" t="s">
        <v>11</v>
      </c>
      <c r="R27" s="12"/>
      <c r="S27" s="17">
        <f>SUM(S22:S26)</f>
        <v>8935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904</v>
      </c>
      <c r="D28" s="1"/>
      <c r="E28" s="1"/>
      <c r="F28" s="1"/>
      <c r="G28" s="1"/>
      <c r="H28" s="7" t="s">
        <v>6</v>
      </c>
      <c r="I28" s="2"/>
      <c r="J28" s="8"/>
      <c r="K28" s="9">
        <v>10</v>
      </c>
      <c r="L28" s="10">
        <f>'25-08'!$K28+('25-08'!$J28/90)</f>
        <v>10</v>
      </c>
      <c r="M28" s="3"/>
      <c r="N28" s="12" t="s">
        <v>11</v>
      </c>
      <c r="O28" s="12"/>
      <c r="P28" s="6">
        <f>SUM(P22:P27)</f>
        <v>2616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655</v>
      </c>
      <c r="G29" s="1"/>
      <c r="H29" s="7" t="s">
        <v>6</v>
      </c>
      <c r="I29" s="2"/>
      <c r="J29" s="8">
        <v>-450</v>
      </c>
      <c r="K29" s="9">
        <v>20</v>
      </c>
      <c r="L29" s="10">
        <f>'25-08'!$K29+('25-08'!$J29/90)</f>
        <v>15</v>
      </c>
      <c r="M29" s="3"/>
      <c r="N29" s="1"/>
      <c r="O29" s="1"/>
      <c r="P29" s="18"/>
      <c r="Q29" s="237" t="s">
        <v>21</v>
      </c>
      <c r="R29" s="238"/>
      <c r="S29" s="17">
        <f>SUM('25-08'!$J$22:$J$135)</f>
        <v>3855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-3602</v>
      </c>
      <c r="D30" s="1"/>
      <c r="E30" s="1"/>
      <c r="F30" s="8"/>
      <c r="G30" s="1"/>
      <c r="H30" s="7" t="s">
        <v>6</v>
      </c>
      <c r="I30" s="2"/>
      <c r="J30" s="8">
        <v>250</v>
      </c>
      <c r="K30" s="9"/>
      <c r="L30" s="10">
        <f>'25-08'!$K30+('25-08'!$J30/90)</f>
        <v>2.7777777777777777</v>
      </c>
      <c r="M30" s="3"/>
      <c r="N30" s="237" t="s">
        <v>23</v>
      </c>
      <c r="O30" s="238"/>
      <c r="P30" s="6">
        <f>SUM('25-08'!$K$22:$K$135)</f>
        <v>1712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300</v>
      </c>
      <c r="K31" s="9"/>
      <c r="L31" s="10">
        <f>'25-08'!$K31+('25-08'!$J31/90)</f>
        <v>3.3333333333333335</v>
      </c>
      <c r="M31" s="3"/>
      <c r="N31" s="1"/>
      <c r="O31" s="1"/>
      <c r="P31" s="18"/>
      <c r="Q31" s="12" t="s">
        <v>25</v>
      </c>
      <c r="R31" s="12"/>
      <c r="S31" s="17">
        <f>S27-S29-F27</f>
        <v>-700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40" t="s">
        <v>95</v>
      </c>
      <c r="J32" s="8"/>
      <c r="K32" s="9">
        <v>69</v>
      </c>
      <c r="L32" s="10">
        <f>'25-08'!$K32+('25-08'!$J32/90)</f>
        <v>69</v>
      </c>
      <c r="M32" s="3"/>
      <c r="N32" s="12" t="s">
        <v>25</v>
      </c>
      <c r="O32" s="12"/>
      <c r="P32" s="6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43" t="s">
        <v>40</v>
      </c>
      <c r="I33" s="40" t="s">
        <v>95</v>
      </c>
      <c r="J33" s="8"/>
      <c r="K33" s="9">
        <v>-69</v>
      </c>
      <c r="L33" s="10">
        <f>'25-08'!$K33+('25-08'!$J33/90)</f>
        <v>-69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43" t="s">
        <v>28</v>
      </c>
      <c r="I34" s="40" t="s">
        <v>605</v>
      </c>
      <c r="J34" s="8"/>
      <c r="K34" s="9">
        <v>-10</v>
      </c>
      <c r="L34" s="10">
        <f>'25-08'!$K34+('25-08'!$J34/90)</f>
        <v>-10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-765</v>
      </c>
      <c r="K35" s="9">
        <v>30</v>
      </c>
      <c r="L35" s="10">
        <f>'25-08'!$K35+('25-08'!$J35/90)</f>
        <v>21.5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100</v>
      </c>
      <c r="K36" s="9"/>
      <c r="L36" s="10">
        <f>'25-08'!$K36+('25-08'!$J36/90)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229</v>
      </c>
      <c r="J37" s="8"/>
      <c r="K37" s="9">
        <v>-9</v>
      </c>
      <c r="L37" s="10">
        <f>'25-08'!$K37+('25-08'!$J37/90)</f>
        <v>-9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699</v>
      </c>
      <c r="J38" s="8"/>
      <c r="K38" s="9">
        <v>100</v>
      </c>
      <c r="L38" s="10">
        <f>'25-08'!$K38+('25-08'!$J38/90)</f>
        <v>100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95</v>
      </c>
      <c r="J39" s="8"/>
      <c r="K39" s="9">
        <v>-100</v>
      </c>
      <c r="L39" s="10">
        <f>'25-08'!$K39+('25-08'!$J39/90)</f>
        <v>-100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2564</v>
      </c>
      <c r="J40" s="8">
        <v>70</v>
      </c>
      <c r="K40" s="9">
        <v>10</v>
      </c>
      <c r="L40" s="10">
        <f>'25-08'!$K40+('25-08'!$J40/90)</f>
        <v>10.777777777777779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8"/>
      <c r="K41" s="9">
        <v>9</v>
      </c>
      <c r="L41" s="10">
        <f>'25-08'!$K41+('25-08'!$J41/90)</f>
        <v>9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95</v>
      </c>
      <c r="J42" s="8"/>
      <c r="K42" s="9">
        <v>8</v>
      </c>
      <c r="L42" s="10">
        <f>'25-08'!$K42+('25-08'!$J42/90)</f>
        <v>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40</v>
      </c>
      <c r="I43" s="40" t="s">
        <v>95</v>
      </c>
      <c r="J43" s="8"/>
      <c r="K43" s="9">
        <v>-8</v>
      </c>
      <c r="L43" s="10">
        <f>'25-08'!$K43+('25-08'!$J43/90)</f>
        <v>-8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95</v>
      </c>
      <c r="J44" s="8"/>
      <c r="K44" s="9">
        <v>28</v>
      </c>
      <c r="L44" s="10">
        <f>'25-08'!$K44+('25-08'!$J44/90)</f>
        <v>28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95</v>
      </c>
      <c r="J45" s="8"/>
      <c r="K45" s="9">
        <v>-28</v>
      </c>
      <c r="L45" s="10">
        <f>'25-08'!$K45+('25-08'!$J45/90)</f>
        <v>-28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95</v>
      </c>
      <c r="J46" s="8"/>
      <c r="K46" s="9">
        <v>50</v>
      </c>
      <c r="L46" s="10">
        <f>'25-08'!$K46+('25-08'!$J46/90)</f>
        <v>50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40</v>
      </c>
      <c r="I47" s="40" t="s">
        <v>95</v>
      </c>
      <c r="J47" s="8"/>
      <c r="K47" s="9">
        <v>-50</v>
      </c>
      <c r="L47" s="10">
        <f>'25-08'!$K47+('25-08'!$J47/90)</f>
        <v>-50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70</v>
      </c>
      <c r="K48" s="9"/>
      <c r="L48" s="10">
        <f>'25-08'!$K48+('25-08'!$J48/90)</f>
        <v>0.77777777777777779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300</v>
      </c>
      <c r="K49" s="9"/>
      <c r="L49" s="10">
        <f>'25-08'!$K49+('25-08'!$J49/90)</f>
        <v>3.3333333333333335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95</v>
      </c>
      <c r="J50" s="8"/>
      <c r="K50" s="9">
        <v>5</v>
      </c>
      <c r="L50" s="10">
        <f>'25-08'!$K50+('25-08'!$J50/90)</f>
        <v>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40" t="s">
        <v>95</v>
      </c>
      <c r="J51" s="8">
        <v>100</v>
      </c>
      <c r="K51" s="9">
        <v>-5</v>
      </c>
      <c r="L51" s="10">
        <f>'25-08'!$K51+('25-08'!$J51/90)</f>
        <v>-3.8888888888888888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560</v>
      </c>
      <c r="K52" s="9"/>
      <c r="L52" s="10">
        <f>'25-08'!$K52+('25-08'!$J52/90)</f>
        <v>6.2222222222222223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>
        <v>-270</v>
      </c>
      <c r="K53" s="9">
        <v>70</v>
      </c>
      <c r="L53" s="10">
        <f>'25-08'!$K53+('25-08'!$J53/90)</f>
        <v>67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8">
        <v>-450</v>
      </c>
      <c r="K54" s="9">
        <v>5</v>
      </c>
      <c r="L54" s="10">
        <f>'25-08'!$K54+('25-08'!$J54/90)</f>
        <v>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/>
      <c r="K55" s="9">
        <v>7</v>
      </c>
      <c r="L55" s="10">
        <f>'25-08'!$K55+('25-08'!$J55/90)</f>
        <v>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>
        <v>-30</v>
      </c>
      <c r="K56" s="9">
        <v>2</v>
      </c>
      <c r="L56" s="10">
        <f>'25-08'!$K56+('25-08'!$J56/90)</f>
        <v>1.6666666666666667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43" t="s">
        <v>40</v>
      </c>
      <c r="I57" s="40" t="s">
        <v>2565</v>
      </c>
      <c r="J57" s="8"/>
      <c r="K57" s="9">
        <v>-100</v>
      </c>
      <c r="L57" s="10">
        <f>'25-08'!$K57+('25-08'!$J57/90)</f>
        <v>-100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100</v>
      </c>
      <c r="K58" s="9"/>
      <c r="L58" s="10">
        <f>'25-08'!$K58+('25-08'!$J58/90)</f>
        <v>1.1111111111111112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2029</v>
      </c>
      <c r="J59" s="8">
        <v>-450</v>
      </c>
      <c r="K59" s="9">
        <v>100</v>
      </c>
      <c r="L59" s="10">
        <f>'25-08'!$K59+('25-08'!$J59/90)</f>
        <v>95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-700</v>
      </c>
      <c r="K60" s="9">
        <v>10</v>
      </c>
      <c r="L60" s="10">
        <f>'25-08'!$K60+('25-08'!$J60/90)</f>
        <v>2.2222222222222223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>
        <v>130</v>
      </c>
      <c r="K61" s="9"/>
      <c r="L61" s="10">
        <f>'25-08'!$K61+('25-08'!$J61/90)</f>
        <v>1.4444444444444444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95</v>
      </c>
      <c r="J62" s="8"/>
      <c r="K62" s="9">
        <v>5</v>
      </c>
      <c r="L62" s="10">
        <f>'25-08'!$K62+('25-08'!$J62/90)</f>
        <v>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/>
      <c r="K63" s="9">
        <v>-5</v>
      </c>
      <c r="L63" s="10">
        <f>'25-08'!$K63+('25-08'!$J63/90)</f>
        <v>-5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62</v>
      </c>
      <c r="J64" s="8">
        <v>80</v>
      </c>
      <c r="K64" s="9"/>
      <c r="L64" s="10">
        <f>'25-08'!$K64+('25-08'!$J64/90)</f>
        <v>0.88888888888888884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 t="s">
        <v>2563</v>
      </c>
      <c r="J65" s="35"/>
      <c r="K65" s="36">
        <v>200</v>
      </c>
      <c r="L65" s="37">
        <f>'25-08'!$K65+('25-08'!$J65/90)</f>
        <v>200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70</v>
      </c>
      <c r="K66" s="39">
        <v>10</v>
      </c>
      <c r="L66" s="37">
        <f>'25-08'!$K66+('25-08'!$J66/90)</f>
        <v>10.777777777777779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1172</v>
      </c>
      <c r="J67" s="35"/>
      <c r="K67" s="36">
        <v>65</v>
      </c>
      <c r="L67" s="37">
        <f>'25-08'!$K67+('25-08'!$J67/90)</f>
        <v>65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38">
        <v>450</v>
      </c>
      <c r="K68" s="39"/>
      <c r="L68" s="37">
        <f>'25-08'!$K68+('25-08'!$J68/90)</f>
        <v>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1796</v>
      </c>
      <c r="I69" s="44" t="s">
        <v>453</v>
      </c>
      <c r="J69" s="35"/>
      <c r="K69" s="36">
        <v>102</v>
      </c>
      <c r="L69" s="37">
        <f>'25-08'!$K69+('25-08'!$J69/90)</f>
        <v>102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76</v>
      </c>
      <c r="J70" s="35"/>
      <c r="K70" s="36">
        <v>2</v>
      </c>
      <c r="L70" s="37">
        <f>'25-08'!$K70+('25-08'!$J70/90)</f>
        <v>2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4" t="s">
        <v>76</v>
      </c>
      <c r="J71" s="8"/>
      <c r="K71" s="9">
        <v>8</v>
      </c>
      <c r="L71" s="10">
        <f>'25-08'!$K71+('25-08'!$J71/90)</f>
        <v>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153</v>
      </c>
      <c r="J72" s="8"/>
      <c r="K72" s="9">
        <v>13</v>
      </c>
      <c r="L72" s="10">
        <f>'25-08'!$K72+('25-08'!$J72/90)</f>
        <v>13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50</v>
      </c>
      <c r="K73" s="9"/>
      <c r="L73" s="10">
        <f>'25-08'!$K73+('25-08'!$J73/90)</f>
        <v>0.55555555555555558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40</v>
      </c>
      <c r="K74" s="9">
        <v>1</v>
      </c>
      <c r="L74" s="10">
        <f>'25-08'!$K74+('25-08'!$J74/90)</f>
        <v>1.4444444444444444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/>
      <c r="K75" s="9">
        <v>31</v>
      </c>
      <c r="L75" s="10">
        <f>'25-08'!$K75+('25-08'!$J75/90)</f>
        <v>31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8"/>
      <c r="K76" s="9">
        <v>-50</v>
      </c>
      <c r="L76" s="10">
        <f>'25-08'!$K76+('25-08'!$J76/90)</f>
        <v>-50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8"/>
      <c r="K77" s="9">
        <v>20</v>
      </c>
      <c r="L77" s="10">
        <f>'25-08'!$K77+('25-08'!$J77/90)</f>
        <v>20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8">
        <v>300</v>
      </c>
      <c r="K78" s="9"/>
      <c r="L78" s="10">
        <f>'25-08'!$K78+('25-08'!$J78/90)</f>
        <v>3.3333333333333335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/>
      <c r="K79" s="9">
        <v>5</v>
      </c>
      <c r="L79" s="10">
        <f>'25-08'!$K79+('25-08'!$J79/90)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>
        <v>250</v>
      </c>
      <c r="K80" s="9"/>
      <c r="L80" s="10">
        <f>'25-08'!$K80+('25-08'!$J80/90)</f>
        <v>2.7777777777777777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225</v>
      </c>
      <c r="K81" s="9"/>
      <c r="L81" s="10">
        <f>'25-08'!$K81+('25-08'!$J81/90)</f>
        <v>2.5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50</v>
      </c>
      <c r="K82" s="9">
        <v>-15</v>
      </c>
      <c r="L82" s="10">
        <f>'25-08'!$K82+('25-08'!$J82/90)</f>
        <v>-14.444444444444445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95</v>
      </c>
      <c r="J83" s="8"/>
      <c r="K83" s="9">
        <v>15</v>
      </c>
      <c r="L83" s="10">
        <f>'25-08'!$K83+('25-08'!$J83/90)</f>
        <v>15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40" t="s">
        <v>95</v>
      </c>
      <c r="J84" s="8"/>
      <c r="K84" s="9">
        <v>-15</v>
      </c>
      <c r="L84" s="10">
        <f>'25-08'!$K84+('25-08'!$J84/90)</f>
        <v>-15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43" t="s">
        <v>1796</v>
      </c>
      <c r="I85" s="40" t="s">
        <v>292</v>
      </c>
      <c r="J85" s="8"/>
      <c r="K85" s="9">
        <v>300</v>
      </c>
      <c r="L85" s="10">
        <f>'25-08'!$K85+('25-08'!$J85/90)</f>
        <v>300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40" t="s">
        <v>95</v>
      </c>
      <c r="J86" s="8"/>
      <c r="K86" s="9">
        <v>-300</v>
      </c>
      <c r="L86" s="10">
        <f>'25-08'!$K86+('25-08'!$J86/90)</f>
        <v>-300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95</v>
      </c>
      <c r="J87" s="8"/>
      <c r="K87" s="9">
        <v>67</v>
      </c>
      <c r="L87" s="10">
        <f>'25-08'!$K87+('25-08'!$J87/90)</f>
        <v>67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40" t="s">
        <v>95</v>
      </c>
      <c r="J88" s="8"/>
      <c r="K88" s="9">
        <v>-67</v>
      </c>
      <c r="L88" s="10">
        <f>'25-08'!$K88+('25-08'!$J88/90)</f>
        <v>-67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275</v>
      </c>
      <c r="J89" s="8"/>
      <c r="K89" s="9">
        <v>125</v>
      </c>
      <c r="L89" s="10">
        <f>'25-08'!$K89+('25-08'!$J89/90)</f>
        <v>125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40" t="s">
        <v>95</v>
      </c>
      <c r="J90" s="8"/>
      <c r="K90" s="9">
        <v>-125</v>
      </c>
      <c r="L90" s="10">
        <f>'25-08'!$K90+('25-08'!$J90/90)</f>
        <v>-125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150</v>
      </c>
      <c r="K91" s="9"/>
      <c r="L91" s="10">
        <f>'25-08'!$K91+('25-08'!$J91/90)</f>
        <v>1.6666666666666667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190</v>
      </c>
      <c r="L92" s="10">
        <f>'25-08'!$K92+('25-08'!$J92/90)</f>
        <v>190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-200</v>
      </c>
      <c r="K93" s="9">
        <v>5</v>
      </c>
      <c r="L93" s="10">
        <f>'25-08'!$K93+('25-08'!$J93/90)</f>
        <v>2.7777777777777777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>
        <v>100</v>
      </c>
      <c r="K94" s="9"/>
      <c r="L94" s="10">
        <f>'25-08'!$K94+('25-08'!$J94/90)</f>
        <v>1.1111111111111112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180</v>
      </c>
      <c r="K95" s="9"/>
      <c r="L95" s="10">
        <f>'25-08'!$K95+('25-08'!$J95/90)</f>
        <v>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40</v>
      </c>
      <c r="K96" s="9">
        <v>1</v>
      </c>
      <c r="L96" s="10">
        <f>'25-08'!$K96+('25-08'!$J96/90)</f>
        <v>1.4444444444444444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50</v>
      </c>
      <c r="K97" s="9">
        <v>35</v>
      </c>
      <c r="L97" s="10">
        <f>'25-08'!$K97+('25-08'!$J97/90)</f>
        <v>35.555555555555557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56</v>
      </c>
      <c r="J98" s="8">
        <v>1225</v>
      </c>
      <c r="K98" s="9">
        <v>-10</v>
      </c>
      <c r="L98" s="10">
        <f>'25-08'!$K98+('25-08'!$J98/90)</f>
        <v>3.6111111111111107</v>
      </c>
      <c r="M98" s="3"/>
      <c r="N98" s="45" t="s">
        <v>118</v>
      </c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-580</v>
      </c>
      <c r="K99" s="9">
        <v>10</v>
      </c>
      <c r="L99" s="10">
        <f>'25-08'!$K99+('25-08'!$J99/90)</f>
        <v>3.5555555555555554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>
        <v>180</v>
      </c>
      <c r="K100" s="9"/>
      <c r="L100" s="10">
        <f>'25-08'!$K100+('25-08'!$J100/90)</f>
        <v>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150</v>
      </c>
      <c r="K101" s="9"/>
      <c r="L101" s="10">
        <f>'25-08'!$K101+('25-08'!$J101/90)</f>
        <v>1.6666666666666667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500</v>
      </c>
      <c r="K102" s="9"/>
      <c r="L102" s="10">
        <f>'25-08'!$K102+('25-08'!$J102/90)</f>
        <v>5.5555555555555554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>
        <v>200</v>
      </c>
      <c r="K103" s="9"/>
      <c r="L103" s="10">
        <f>'25-08'!$K103+('25-08'!$J103/90)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8">
        <v>200</v>
      </c>
      <c r="K104" s="9"/>
      <c r="L104" s="10">
        <f>'25-08'!$K104+('25-08'!$J104/90)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61</v>
      </c>
      <c r="J105" s="8">
        <v>-450</v>
      </c>
      <c r="K105" s="9">
        <v>50</v>
      </c>
      <c r="L105" s="10">
        <f>'25-08'!$K105+('25-08'!$J105/90)</f>
        <v>45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/>
      <c r="K106" s="9">
        <v>5</v>
      </c>
      <c r="L106" s="10">
        <f>'25-08'!$K106+('25-08'!$J106/90)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/>
      <c r="K107" s="9">
        <v>10</v>
      </c>
      <c r="L107" s="10">
        <f>'25-08'!$K107+('25-08'!$J107/90)</f>
        <v>10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440</v>
      </c>
      <c r="J108" s="8"/>
      <c r="K108" s="9">
        <v>120</v>
      </c>
      <c r="L108" s="10">
        <f>'25-08'!$K108+('25-08'!$J108/90)</f>
        <v>120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1374</v>
      </c>
      <c r="J109" s="8">
        <v>1000</v>
      </c>
      <c r="K109" s="9"/>
      <c r="L109" s="10">
        <f>'25-08'!$K109+('25-08'!$J109/90)</f>
        <v>11.111111111111111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180</v>
      </c>
      <c r="K110" s="9"/>
      <c r="L110" s="10">
        <f>'25-08'!$K110+('25-08'!$J110/90)</f>
        <v>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8">
        <v>-50</v>
      </c>
      <c r="K111" s="9">
        <v>4</v>
      </c>
      <c r="L111" s="10">
        <f>'25-08'!$K111+('25-08'!$J111/90)</f>
        <v>3.4444444444444446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1796</v>
      </c>
      <c r="I112" s="40" t="s">
        <v>1626</v>
      </c>
      <c r="J112" s="8"/>
      <c r="K112" s="9">
        <v>154</v>
      </c>
      <c r="L112" s="10">
        <f>'25-08'!$K112+('25-08'!$J112/90)</f>
        <v>154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28</v>
      </c>
      <c r="I113" s="40" t="s">
        <v>437</v>
      </c>
      <c r="J113" s="8">
        <v>-300</v>
      </c>
      <c r="K113" s="9"/>
      <c r="L113" s="10">
        <f>'25-08'!$K113+('25-08'!$J113/90)</f>
        <v>-3.3333333333333335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-300</v>
      </c>
      <c r="K114" s="9">
        <v>10</v>
      </c>
      <c r="L114" s="10">
        <f>'25-08'!$K114+('25-08'!$J114/90)</f>
        <v>6.6666666666666661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/>
      <c r="K115" s="9">
        <v>48</v>
      </c>
      <c r="L115" s="10">
        <f>'25-08'!$K115+('25-08'!$J115/90)</f>
        <v>48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/>
      <c r="K116" s="9">
        <v>40</v>
      </c>
      <c r="L116" s="10">
        <f>'25-08'!$K116+('25-08'!$J116/90)</f>
        <v>40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/>
      <c r="K117" s="9">
        <v>1</v>
      </c>
      <c r="L117" s="10">
        <f>'25-08'!$K117+('25-08'!$J117/90)</f>
        <v>1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1000</v>
      </c>
      <c r="K118" s="9"/>
      <c r="L118" s="10">
        <f>'25-08'!$K118+('25-08'!$J118/90)</f>
        <v>11.111111111111111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/>
      <c r="K119" s="9">
        <v>37</v>
      </c>
      <c r="L119" s="10">
        <f>'25-08'!$K119+('25-08'!$J119/90)</f>
        <v>37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-500</v>
      </c>
      <c r="K120" s="9">
        <v>10</v>
      </c>
      <c r="L120" s="10">
        <f>'25-08'!$K120+('25-08'!$J120/90)</f>
        <v>4.4444444444444446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-50</v>
      </c>
      <c r="K121" s="9">
        <v>5</v>
      </c>
      <c r="L121" s="10">
        <f>'25-08'!$K121+('25-08'!$J121/90)</f>
        <v>4.4444444444444446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600</v>
      </c>
      <c r="K122" s="9"/>
      <c r="L122" s="10">
        <f>'25-08'!$K122+('25-08'!$J122/90)</f>
        <v>6.666666666666667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8">
        <v>50</v>
      </c>
      <c r="K123" s="9">
        <v>2</v>
      </c>
      <c r="L123" s="10">
        <f>'25-08'!$K123+('25-08'!$J123/90)</f>
        <v>2.5555555555555554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50</v>
      </c>
      <c r="K124" s="9">
        <v>5</v>
      </c>
      <c r="L124" s="10">
        <f>'25-08'!$K124+('25-08'!$J124/90)</f>
        <v>5.5555555555555554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/>
      <c r="K125" s="9">
        <v>4</v>
      </c>
      <c r="L125" s="10">
        <f>'25-08'!$K125+('25-08'!$J125/90)</f>
        <v>4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8"/>
      <c r="K126" s="9">
        <v>9</v>
      </c>
      <c r="L126" s="10">
        <f>'25-08'!$K126+('25-08'!$J126/90)</f>
        <v>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8">
        <v>200</v>
      </c>
      <c r="K127" s="9"/>
      <c r="L127" s="10">
        <f>'25-08'!$K127+('25-08'!$J127/90)</f>
        <v>2.2222222222222223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30</v>
      </c>
      <c r="L128" s="10">
        <f>'25-08'!$K128+('25-08'!$J128/90)</f>
        <v>30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214</v>
      </c>
      <c r="J129" s="8"/>
      <c r="K129" s="9">
        <v>144</v>
      </c>
      <c r="L129" s="10">
        <f>'25-08'!$K129+('25-08'!$J129/90)</f>
        <v>144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56</v>
      </c>
      <c r="J130" s="8">
        <v>50</v>
      </c>
      <c r="K130" s="9">
        <v>20</v>
      </c>
      <c r="L130" s="10">
        <f>'25-08'!$K130+('25-08'!$J130/90)</f>
        <v>20.555555555555557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>
        <v>700</v>
      </c>
      <c r="K131" s="9"/>
      <c r="L131" s="10">
        <f>'25-08'!$K131+('25-08'!$J131/90)</f>
        <v>7.7777777777777777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 t="s">
        <v>57</v>
      </c>
      <c r="J132" s="8">
        <v>2200</v>
      </c>
      <c r="K132" s="9"/>
      <c r="L132" s="10">
        <f>'25-08'!$K132+('25-08'!$J132/90)</f>
        <v>24.444444444444443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2" t="s">
        <v>43</v>
      </c>
      <c r="J133" s="8">
        <v>-2200</v>
      </c>
      <c r="K133" s="9"/>
      <c r="L133" s="10">
        <f>'25-08'!$K133+('25-08'!$J133/90)</f>
        <v>-24.444444444444443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/>
      <c r="K134" s="9"/>
      <c r="L134" s="10">
        <f>'25-08'!$K134+('25-08'!$J134/90)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/>
      <c r="K135" s="9"/>
      <c r="L135" s="10">
        <f>'25-08'!$K135+('25-08'!$J135/90)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5" xr:uid="{438902A3-26EA-497D-85DD-3B329F01893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82D3-01E4-4B35-AD13-22BE5385A376}">
  <sheetPr codeName="Sheet128">
    <pageSetUpPr fitToPage="1"/>
  </sheetPr>
  <dimension ref="A1:Z132"/>
  <sheetViews>
    <sheetView rightToLeft="1" topLeftCell="A100" workbookViewId="0">
      <selection activeCell="I130" sqref="I13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150</v>
      </c>
      <c r="K1" s="3">
        <f t="shared" si="0"/>
        <v>20</v>
      </c>
      <c r="L1" s="3">
        <f t="shared" si="0"/>
        <v>21.666666666666668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>
        <v>600</v>
      </c>
      <c r="K3" s="9"/>
      <c r="L3" s="10">
        <f t="shared" ref="L3:L18" si="1">K3+(J3/90)</f>
        <v>6.666666666666667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-450</v>
      </c>
      <c r="K4" s="9">
        <v>20</v>
      </c>
      <c r="L4" s="10">
        <f t="shared" si="1"/>
        <v>15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8"/>
      <c r="K6" s="9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8"/>
      <c r="K7" s="9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8"/>
      <c r="K8" s="9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2562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SUM('26-08'!$J$22:$J$132)</f>
        <v>-4970</v>
      </c>
      <c r="K20" s="3">
        <f>SUM('26-08'!$K$22:$K$132)</f>
        <v>-2297</v>
      </c>
      <c r="L20" s="3">
        <f>SUM('26-08'!$L$22:$L$132)</f>
        <v>-2352.2222222222222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26</v>
      </c>
      <c r="C22" s="14">
        <f t="shared" ref="C22:C27" si="2">A22*B22</f>
        <v>26</v>
      </c>
      <c r="D22" s="15">
        <v>5</v>
      </c>
      <c r="E22" s="1">
        <v>35</v>
      </c>
      <c r="F22" s="16">
        <f t="shared" ref="F22:F26" si="3">D22*E22</f>
        <v>175</v>
      </c>
      <c r="G22" s="7"/>
      <c r="H22" s="7" t="s">
        <v>6</v>
      </c>
      <c r="I22" s="2"/>
      <c r="J22" s="8">
        <v>150</v>
      </c>
      <c r="K22" s="9">
        <v>10</v>
      </c>
      <c r="L22" s="10">
        <f>'26-08'!$K22+('26-08'!$J22/90)</f>
        <v>11.666666666666666</v>
      </c>
      <c r="M22" s="3"/>
      <c r="N22" s="13">
        <v>1</v>
      </c>
      <c r="O22" s="1">
        <v>18</v>
      </c>
      <c r="P22" s="14">
        <f t="shared" ref="P22:P27" si="4">N22*O22</f>
        <v>18</v>
      </c>
      <c r="Q22" s="15">
        <v>5</v>
      </c>
      <c r="R22" s="1">
        <v>31</v>
      </c>
      <c r="S22" s="16">
        <f t="shared" ref="S22:S26" si="5">Q22*R22</f>
        <v>155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28</v>
      </c>
      <c r="F23" s="16">
        <f t="shared" si="3"/>
        <v>280</v>
      </c>
      <c r="G23" s="7"/>
      <c r="H23" s="7" t="s">
        <v>6</v>
      </c>
      <c r="I23" s="2"/>
      <c r="J23" s="8">
        <v>100</v>
      </c>
      <c r="K23" s="9"/>
      <c r="L23" s="10">
        <f>'26-08'!$K23+('26-08'!$J23/90)</f>
        <v>1.1111111111111112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24</v>
      </c>
      <c r="S23" s="16">
        <f t="shared" si="5"/>
        <v>240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21</v>
      </c>
      <c r="C24" s="14">
        <f t="shared" si="2"/>
        <v>210</v>
      </c>
      <c r="D24" s="15">
        <v>20</v>
      </c>
      <c r="E24" s="1">
        <v>9</v>
      </c>
      <c r="F24" s="16">
        <f t="shared" si="3"/>
        <v>180</v>
      </c>
      <c r="G24" s="7"/>
      <c r="H24" s="7" t="s">
        <v>6</v>
      </c>
      <c r="I24" s="2"/>
      <c r="J24" s="8">
        <v>135</v>
      </c>
      <c r="K24" s="9"/>
      <c r="L24" s="10">
        <f>'26-08'!$K24+('26-08'!$J24/90)</f>
        <v>1.5</v>
      </c>
      <c r="M24" s="3"/>
      <c r="N24" s="13">
        <v>10</v>
      </c>
      <c r="O24" s="1">
        <v>12</v>
      </c>
      <c r="P24" s="14">
        <f t="shared" si="4"/>
        <v>120</v>
      </c>
      <c r="Q24" s="15">
        <v>20</v>
      </c>
      <c r="R24" s="1">
        <v>87</v>
      </c>
      <c r="S24" s="16">
        <f t="shared" si="5"/>
        <v>1740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>
        <v>15</v>
      </c>
      <c r="F25" s="16">
        <f t="shared" si="3"/>
        <v>750</v>
      </c>
      <c r="G25" s="7"/>
      <c r="H25" s="7" t="s">
        <v>6</v>
      </c>
      <c r="I25" s="2"/>
      <c r="J25" s="8">
        <v>-540</v>
      </c>
      <c r="K25" s="9">
        <v>10</v>
      </c>
      <c r="L25" s="10">
        <f>'26-08'!$K25+('26-08'!$J25/90)</f>
        <v>4</v>
      </c>
      <c r="M25" s="3"/>
      <c r="N25" s="13">
        <v>20</v>
      </c>
      <c r="O25" s="1">
        <v>8</v>
      </c>
      <c r="P25" s="14">
        <f t="shared" si="4"/>
        <v>160</v>
      </c>
      <c r="Q25" s="15">
        <v>50</v>
      </c>
      <c r="R25" s="1">
        <v>17</v>
      </c>
      <c r="S25" s="16">
        <f t="shared" si="5"/>
        <v>850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84</v>
      </c>
      <c r="F26" s="16">
        <f t="shared" si="3"/>
        <v>8400</v>
      </c>
      <c r="G26" s="7"/>
      <c r="H26" s="7" t="s">
        <v>6</v>
      </c>
      <c r="I26" s="2"/>
      <c r="J26" s="8">
        <v>95</v>
      </c>
      <c r="K26" s="9"/>
      <c r="L26" s="10">
        <f>'26-08'!$K26+('26-08'!$J26/90)</f>
        <v>1.0555555555555556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22</v>
      </c>
      <c r="S26" s="16">
        <f t="shared" si="5"/>
        <v>2200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23</v>
      </c>
      <c r="C27" s="14">
        <f t="shared" si="2"/>
        <v>2300</v>
      </c>
      <c r="D27" s="12" t="s">
        <v>11</v>
      </c>
      <c r="E27" s="12"/>
      <c r="F27" s="17">
        <f>SUM(F22:F26)</f>
        <v>9785</v>
      </c>
      <c r="G27" s="7"/>
      <c r="H27" s="7" t="s">
        <v>6</v>
      </c>
      <c r="I27" s="2"/>
      <c r="J27" s="8">
        <v>100</v>
      </c>
      <c r="K27" s="9"/>
      <c r="L27" s="10">
        <f>'26-08'!$K27+('26-08'!$J27/90)</f>
        <v>1.1111111111111112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5185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2636</v>
      </c>
      <c r="D28" s="1"/>
      <c r="E28" s="1"/>
      <c r="F28" s="1"/>
      <c r="G28" s="1"/>
      <c r="H28" s="7" t="s">
        <v>6</v>
      </c>
      <c r="I28" s="2"/>
      <c r="J28" s="8">
        <v>450</v>
      </c>
      <c r="K28" s="9">
        <v>100</v>
      </c>
      <c r="L28" s="10">
        <f>'26-08'!$K28+('26-08'!$J28/90)</f>
        <v>105</v>
      </c>
      <c r="M28" s="3"/>
      <c r="N28" s="12" t="s">
        <v>11</v>
      </c>
      <c r="O28" s="12"/>
      <c r="P28" s="6">
        <f>SUM(P22:P27)</f>
        <v>348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4005</v>
      </c>
      <c r="G29" s="1"/>
      <c r="H29" s="7" t="s">
        <v>28</v>
      </c>
      <c r="I29" s="40" t="s">
        <v>335</v>
      </c>
      <c r="J29" s="8">
        <v>-50</v>
      </c>
      <c r="K29" s="9"/>
      <c r="L29" s="10">
        <f>'26-08'!$K29+('26-08'!$J29/90)</f>
        <v>-0.55555555555555558</v>
      </c>
      <c r="M29" s="3"/>
      <c r="N29" s="1"/>
      <c r="O29" s="1"/>
      <c r="P29" s="18"/>
      <c r="Q29" s="237" t="s">
        <v>21</v>
      </c>
      <c r="R29" s="238"/>
      <c r="S29" s="17">
        <f>SUM('26-08'!$J$22:$J$132)</f>
        <v>-4970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1732</v>
      </c>
      <c r="D30" s="1"/>
      <c r="E30" s="1"/>
      <c r="F30" s="8"/>
      <c r="G30" s="1"/>
      <c r="H30" s="7" t="s">
        <v>28</v>
      </c>
      <c r="I30" s="40" t="s">
        <v>35</v>
      </c>
      <c r="J30" s="8">
        <v>-300</v>
      </c>
      <c r="K30" s="9"/>
      <c r="L30" s="10">
        <f>'26-08'!$K30+('26-08'!$J30/90)</f>
        <v>-3.3333333333333335</v>
      </c>
      <c r="M30" s="3"/>
      <c r="N30" s="237" t="s">
        <v>23</v>
      </c>
      <c r="O30" s="238"/>
      <c r="P30" s="6">
        <f>SUM('26-08'!$K$22:$K$132)</f>
        <v>-2297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970</v>
      </c>
      <c r="J31" s="8">
        <v>260</v>
      </c>
      <c r="K31" s="9"/>
      <c r="L31" s="10">
        <f>'26-08'!$K31+('26-08'!$J31/90)</f>
        <v>2.8888888888888888</v>
      </c>
      <c r="M31" s="3"/>
      <c r="N31" s="1"/>
      <c r="O31" s="1"/>
      <c r="P31" s="18"/>
      <c r="Q31" s="12" t="s">
        <v>25</v>
      </c>
      <c r="R31" s="12"/>
      <c r="S31" s="17">
        <f>S27-S29-F27</f>
        <v>370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28</v>
      </c>
      <c r="I32" s="2"/>
      <c r="J32" s="8"/>
      <c r="K32" s="9">
        <v>-250</v>
      </c>
      <c r="L32" s="10">
        <f>'26-08'!$K32+('26-08'!$J32/90)</f>
        <v>-250</v>
      </c>
      <c r="M32" s="3"/>
      <c r="N32" s="12" t="s">
        <v>25</v>
      </c>
      <c r="O32" s="12"/>
      <c r="P32" s="6">
        <f>P28-P30-C28</f>
        <v>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8"/>
      <c r="K33" s="9">
        <v>137</v>
      </c>
      <c r="L33" s="10">
        <f>'26-08'!$K33+('26-08'!$J33/90)</f>
        <v>137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8"/>
      <c r="K34" s="9">
        <v>59</v>
      </c>
      <c r="L34" s="10">
        <f>'26-08'!$K34+('26-08'!$J34/90)</f>
        <v>59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/>
      <c r="K35" s="9">
        <v>10</v>
      </c>
      <c r="L35" s="10">
        <f>'26-08'!$K35+('26-08'!$J35/90)</f>
        <v>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>
        <v>160</v>
      </c>
      <c r="K36" s="9"/>
      <c r="L36" s="10">
        <f>'26-08'!$K36+('26-08'!$J36/90)</f>
        <v>1.7777777777777777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100</v>
      </c>
      <c r="K37" s="9"/>
      <c r="L37" s="10">
        <f>'26-08'!$K37+('26-08'!$J37/90)</f>
        <v>1.1111111111111112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8">
        <v>-360</v>
      </c>
      <c r="K38" s="9">
        <v>10</v>
      </c>
      <c r="L38" s="10">
        <f>'26-08'!$K38+('26-08'!$J38/90)</f>
        <v>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/>
      <c r="K39" s="9">
        <v>67</v>
      </c>
      <c r="L39" s="10">
        <f>'26-08'!$K39+('26-08'!$J39/90)</f>
        <v>67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8"/>
      <c r="K40" s="9">
        <v>4</v>
      </c>
      <c r="L40" s="10">
        <f>'26-08'!$K40+('26-08'!$J40/90)</f>
        <v>4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40" t="s">
        <v>43</v>
      </c>
      <c r="J41" s="8"/>
      <c r="K41" s="9">
        <v>-20</v>
      </c>
      <c r="L41" s="10">
        <f>'26-08'!$K41+('26-08'!$J41/90)</f>
        <v>-20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168</v>
      </c>
      <c r="L42" s="10">
        <f>'26-08'!$K42+('26-08'!$J42/90)</f>
        <v>168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>
        <v>270</v>
      </c>
      <c r="K43" s="9">
        <v>65</v>
      </c>
      <c r="L43" s="10">
        <f>'26-08'!$K43+('26-08'!$J43/90)</f>
        <v>68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200</v>
      </c>
      <c r="K44" s="9">
        <v>5</v>
      </c>
      <c r="L44" s="10">
        <f>'26-08'!$K44+('26-08'!$J44/90)</f>
        <v>7.2222222222222223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>
        <v>-250</v>
      </c>
      <c r="K45" s="9">
        <v>20</v>
      </c>
      <c r="L45" s="10">
        <f>'26-08'!$K45+('26-08'!$J45/90)</f>
        <v>17.222222222222221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/>
      <c r="K46" s="9">
        <v>16</v>
      </c>
      <c r="L46" s="10">
        <f>'26-08'!$K46+('26-08'!$J46/90)</f>
        <v>16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/>
      <c r="K47" s="9">
        <v>11</v>
      </c>
      <c r="L47" s="10">
        <f>'26-08'!$K47+('26-08'!$J47/90)</f>
        <v>11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-50</v>
      </c>
      <c r="K48" s="9">
        <v>17</v>
      </c>
      <c r="L48" s="10">
        <f>'26-08'!$K48+('26-08'!$J48/90)</f>
        <v>16.444444444444443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>
        <v>100</v>
      </c>
      <c r="K49" s="9">
        <v>61</v>
      </c>
      <c r="L49" s="10">
        <f>'26-08'!$K49+('26-08'!$J49/90)</f>
        <v>62.111111111111114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8">
        <v>-315</v>
      </c>
      <c r="K50" s="9">
        <v>120</v>
      </c>
      <c r="L50" s="10">
        <f>'26-08'!$K50+('26-08'!$J50/90)</f>
        <v>116.5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65</v>
      </c>
      <c r="K51" s="9"/>
      <c r="L51" s="10">
        <f>'26-08'!$K51+('26-08'!$J51/90)</f>
        <v>0.72222222222222221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/>
      <c r="K52" s="9">
        <v>70</v>
      </c>
      <c r="L52" s="10">
        <f>'26-08'!$K52+('26-08'!$J52/90)</f>
        <v>70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5</v>
      </c>
      <c r="L53" s="10">
        <f>'26-08'!$K53+('26-08'!$J53/90)</f>
        <v>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1672</v>
      </c>
      <c r="J54" s="8"/>
      <c r="K54" s="9">
        <v>-40</v>
      </c>
      <c r="L54" s="10">
        <f>'26-08'!$K54+('26-08'!$J54/90)</f>
        <v>-40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150</v>
      </c>
      <c r="K55" s="9"/>
      <c r="L55" s="10">
        <f>'26-08'!$K55+('26-08'!$J55/90)</f>
        <v>1.6666666666666667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4</v>
      </c>
      <c r="L56" s="10">
        <f>'26-08'!$K56+('26-08'!$J56/90)</f>
        <v>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8">
        <v>360</v>
      </c>
      <c r="K57" s="9"/>
      <c r="L57" s="10">
        <f>'26-08'!$K57+('26-08'!$J57/90)</f>
        <v>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229</v>
      </c>
      <c r="J58" s="8">
        <v>-60</v>
      </c>
      <c r="K58" s="9"/>
      <c r="L58" s="10">
        <f>'26-08'!$K58+('26-08'!$J58/90)</f>
        <v>-0.66666666666666663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1530</v>
      </c>
      <c r="J59" s="8"/>
      <c r="K59" s="9">
        <v>110</v>
      </c>
      <c r="L59" s="10">
        <f>'26-08'!$K59+('26-08'!$J59/90)</f>
        <v>110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-220</v>
      </c>
      <c r="K60" s="9">
        <v>10</v>
      </c>
      <c r="L60" s="10">
        <f>'26-08'!$K60+('26-08'!$J60/90)</f>
        <v>7.5555555555555554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8"/>
      <c r="K61" s="9">
        <v>16</v>
      </c>
      <c r="L61" s="10">
        <f>'26-08'!$K61+('26-08'!$J61/90)</f>
        <v>16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1612</v>
      </c>
      <c r="J62" s="8">
        <v>315</v>
      </c>
      <c r="K62" s="9"/>
      <c r="L62" s="10">
        <f>'26-08'!$K62+('26-08'!$J62/90)</f>
        <v>3.5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8">
        <v>-500</v>
      </c>
      <c r="K63" s="9"/>
      <c r="L63" s="10">
        <f>'26-08'!$K63+('26-08'!$J63/90)</f>
        <v>-5.5555555555555554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8">
        <v>500</v>
      </c>
      <c r="K64" s="9">
        <v>20</v>
      </c>
      <c r="L64" s="10">
        <f>'26-08'!$K64+('26-08'!$J64/90)</f>
        <v>25.555555555555557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/>
      <c r="K65" s="36">
        <v>39</v>
      </c>
      <c r="L65" s="37">
        <f>'26-08'!$K65+('26-08'!$J65/90)</f>
        <v>39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38">
        <v>1890</v>
      </c>
      <c r="K66" s="39"/>
      <c r="L66" s="37">
        <f>'26-08'!$K66+('26-08'!$J66/90)</f>
        <v>21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35">
        <v>200</v>
      </c>
      <c r="K67" s="36"/>
      <c r="L67" s="37">
        <f>'26-08'!$K67+('26-08'!$J67/90)</f>
        <v>2.2222222222222223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2521</v>
      </c>
      <c r="J68" s="38">
        <v>450</v>
      </c>
      <c r="K68" s="39">
        <v>20</v>
      </c>
      <c r="L68" s="37">
        <f>'26-08'!$K68+('26-08'!$J68/90)</f>
        <v>25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/>
      <c r="K69" s="36">
        <v>7</v>
      </c>
      <c r="L69" s="37">
        <f>'26-08'!$K69+('26-08'!$J69/90)</f>
        <v>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35">
        <v>-50</v>
      </c>
      <c r="K70" s="36">
        <v>5</v>
      </c>
      <c r="L70" s="37">
        <f>'26-08'!$K70+('26-08'!$J70/90)</f>
        <v>4.4444444444444446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>
        <v>100</v>
      </c>
      <c r="K71" s="9"/>
      <c r="L71" s="10">
        <f>'26-08'!$K71+('26-08'!$J71/90)</f>
        <v>1.1111111111111112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>
        <v>100</v>
      </c>
      <c r="K72" s="9">
        <v>10</v>
      </c>
      <c r="L72" s="10">
        <f>'26-08'!$K72+('26-08'!$J72/90)</f>
        <v>11.111111111111111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250</v>
      </c>
      <c r="K73" s="9"/>
      <c r="L73" s="10">
        <f>'26-08'!$K73+('26-08'!$J73/90)</f>
        <v>2.7777777777777777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>
        <v>1030</v>
      </c>
      <c r="K74" s="9">
        <v>10</v>
      </c>
      <c r="L74" s="10">
        <f>'26-08'!$K74+('26-08'!$J74/90)</f>
        <v>21.444444444444443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95</v>
      </c>
      <c r="J75" s="8"/>
      <c r="K75" s="9">
        <v>190</v>
      </c>
      <c r="L75" s="10">
        <f>'26-08'!$K75+('26-08'!$J75/90)</f>
        <v>190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43" t="s">
        <v>40</v>
      </c>
      <c r="I76" s="40" t="s">
        <v>95</v>
      </c>
      <c r="J76" s="8"/>
      <c r="K76" s="9">
        <v>-190</v>
      </c>
      <c r="L76" s="10">
        <f>'26-08'!$K76+('26-08'!$J76/90)</f>
        <v>-190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/>
      <c r="J77" s="8">
        <v>-350</v>
      </c>
      <c r="K77" s="9"/>
      <c r="L77" s="10">
        <f>'26-08'!$K77+('26-08'!$J77/90)</f>
        <v>-3.8888888888888888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648</v>
      </c>
      <c r="J78" s="8">
        <v>-2000</v>
      </c>
      <c r="K78" s="9"/>
      <c r="L78" s="10">
        <f>'26-08'!$K78+('26-08'!$J78/90)</f>
        <v>-22.222222222222221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8">
        <v>180</v>
      </c>
      <c r="K79" s="9"/>
      <c r="L79" s="10">
        <f>'26-08'!$K79+('26-08'!$J79/90)</f>
        <v>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1286</v>
      </c>
      <c r="J80" s="8"/>
      <c r="K80" s="9">
        <v>50</v>
      </c>
      <c r="L80" s="10">
        <f>'26-08'!$K80+('26-08'!$J80/90)</f>
        <v>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-65</v>
      </c>
      <c r="K81" s="9">
        <v>5</v>
      </c>
      <c r="L81" s="10">
        <f>'26-08'!$K81+('26-08'!$J81/90)</f>
        <v>4.2777777777777777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/>
      <c r="K82" s="9">
        <v>4</v>
      </c>
      <c r="L82" s="10">
        <f>'26-08'!$K82+('26-08'!$J82/90)</f>
        <v>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250</v>
      </c>
      <c r="K83" s="9"/>
      <c r="L83" s="10">
        <f>'26-08'!$K83+('26-08'!$J83/90)</f>
        <v>2.7777777777777777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1796</v>
      </c>
      <c r="I84" s="40" t="s">
        <v>881</v>
      </c>
      <c r="J84" s="8"/>
      <c r="K84" s="9">
        <v>251</v>
      </c>
      <c r="L84" s="10">
        <f>'26-08'!$K84+('26-08'!$J84/90)</f>
        <v>251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8">
        <v>350</v>
      </c>
      <c r="K85" s="9"/>
      <c r="L85" s="10">
        <f>'26-08'!$K85+('26-08'!$J85/90)</f>
        <v>3.8888888888888888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90</v>
      </c>
      <c r="K86" s="9"/>
      <c r="L86" s="10">
        <f>'26-08'!$K86+('26-08'!$J86/90)</f>
        <v>1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>
        <v>200</v>
      </c>
      <c r="K87" s="9">
        <v>10</v>
      </c>
      <c r="L87" s="10">
        <f>'26-08'!$K87+('26-08'!$J87/90)</f>
        <v>12.222222222222221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2"/>
      <c r="J88" s="8">
        <v>-300</v>
      </c>
      <c r="K88" s="9"/>
      <c r="L88" s="10">
        <f>'26-08'!$K88+('26-08'!$J88/90)</f>
        <v>-3.3333333333333335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180</v>
      </c>
      <c r="K89" s="9"/>
      <c r="L89" s="10">
        <f>'26-08'!$K89+('26-08'!$J89/90)</f>
        <v>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>
        <v>150</v>
      </c>
      <c r="K90" s="9">
        <v>55</v>
      </c>
      <c r="L90" s="10">
        <f>'26-08'!$K90+('26-08'!$J90/90)</f>
        <v>56.666666666666664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430</v>
      </c>
      <c r="K91" s="9"/>
      <c r="L91" s="10">
        <f>'26-08'!$K91+('26-08'!$J91/90)</f>
        <v>4.7777777777777777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>
        <v>20</v>
      </c>
      <c r="K92" s="9">
        <v>3</v>
      </c>
      <c r="L92" s="10">
        <f>'26-08'!$K92+('26-08'!$J92/90)</f>
        <v>3.2222222222222223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8">
        <v>100</v>
      </c>
      <c r="K93" s="9"/>
      <c r="L93" s="10">
        <f>'26-08'!$K93+('26-08'!$J93/90)</f>
        <v>1.1111111111111112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15</v>
      </c>
      <c r="L94" s="10">
        <f>'26-08'!$K94+('26-08'!$J94/90)</f>
        <v>15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8">
        <v>300</v>
      </c>
      <c r="K95" s="9"/>
      <c r="L95" s="10">
        <f>'26-08'!$K95+('26-08'!$J95/90)</f>
        <v>3.3333333333333335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40" t="s">
        <v>229</v>
      </c>
      <c r="J96" s="8">
        <v>-150</v>
      </c>
      <c r="K96" s="9"/>
      <c r="L96" s="10">
        <f>'26-08'!$K96+('26-08'!$J96/90)</f>
        <v>-1.6666666666666667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-220</v>
      </c>
      <c r="K97" s="9">
        <v>10</v>
      </c>
      <c r="L97" s="10">
        <f>'26-08'!$K97+('26-08'!$J97/90)</f>
        <v>7.5555555555555554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699</v>
      </c>
      <c r="J98" s="8"/>
      <c r="K98" s="9">
        <v>10</v>
      </c>
      <c r="L98" s="10">
        <f>'26-08'!$K98+('26-08'!$J98/90)</f>
        <v>10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95</v>
      </c>
      <c r="J99" s="8"/>
      <c r="K99" s="9">
        <v>36</v>
      </c>
      <c r="L99" s="10">
        <f>'26-08'!$K99+('26-08'!$J99/90)</f>
        <v>36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95</v>
      </c>
      <c r="J100" s="8"/>
      <c r="K100" s="9">
        <v>-36</v>
      </c>
      <c r="L100" s="10">
        <f>'26-08'!$K100+('26-08'!$J100/90)</f>
        <v>-36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/>
      <c r="K101" s="9">
        <v>2</v>
      </c>
      <c r="L101" s="10">
        <f>'26-08'!$K101+('26-08'!$J101/90)</f>
        <v>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>
        <v>150</v>
      </c>
      <c r="K102" s="9"/>
      <c r="L102" s="10">
        <f>'26-08'!$K102+('26-08'!$J102/90)</f>
        <v>1.6666666666666667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2567</v>
      </c>
      <c r="J103" s="8"/>
      <c r="K103" s="9">
        <v>250</v>
      </c>
      <c r="L103" s="10">
        <f>'26-08'!$K103+('26-08'!$J103/90)</f>
        <v>250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28</v>
      </c>
      <c r="I104" s="40" t="s">
        <v>2568</v>
      </c>
      <c r="J104" s="8"/>
      <c r="K104" s="9">
        <v>-130</v>
      </c>
      <c r="L104" s="10">
        <f>'26-08'!$K104+('26-08'!$J104/90)</f>
        <v>-130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778</v>
      </c>
      <c r="J105" s="8"/>
      <c r="K105" s="9">
        <v>50</v>
      </c>
      <c r="L105" s="10">
        <f>'26-08'!$K105+('26-08'!$J105/90)</f>
        <v>50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8">
        <v>-50</v>
      </c>
      <c r="K106" s="9">
        <v>10</v>
      </c>
      <c r="L106" s="10">
        <f>'26-08'!$K106+('26-08'!$J106/90)</f>
        <v>9.4444444444444446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250</v>
      </c>
      <c r="K107" s="9"/>
      <c r="L107" s="10">
        <f>'26-08'!$K107+('26-08'!$J107/90)</f>
        <v>2.7777777777777777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1796</v>
      </c>
      <c r="I108" s="40" t="s">
        <v>948</v>
      </c>
      <c r="J108" s="8"/>
      <c r="K108" s="9">
        <v>54</v>
      </c>
      <c r="L108" s="10">
        <f>'26-08'!$K108+('26-08'!$J108/90)</f>
        <v>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1796</v>
      </c>
      <c r="I109" s="40" t="s">
        <v>1740</v>
      </c>
      <c r="J109" s="8"/>
      <c r="K109" s="9">
        <v>273</v>
      </c>
      <c r="L109" s="10">
        <f>'26-08'!$K109+('26-08'!$J109/90)</f>
        <v>273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8">
        <v>5</v>
      </c>
      <c r="K110" s="9"/>
      <c r="L110" s="10">
        <f>'26-08'!$K110+('26-08'!$J110/90)</f>
        <v>5.5555555555555552E-2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40" t="s">
        <v>2138</v>
      </c>
      <c r="J111" s="8"/>
      <c r="K111" s="9">
        <v>-77</v>
      </c>
      <c r="L111" s="10">
        <f>'26-08'!$K111+('26-08'!$J111/90)</f>
        <v>-77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8">
        <v>-50</v>
      </c>
      <c r="K112" s="9">
        <v>6</v>
      </c>
      <c r="L112" s="10">
        <f>'26-08'!$K112+('26-08'!$J112/90)</f>
        <v>5.4444444444444446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-310</v>
      </c>
      <c r="K113" s="9">
        <v>15</v>
      </c>
      <c r="L113" s="10">
        <f>'26-08'!$K113+('26-08'!$J113/90)</f>
        <v>11.555555555555555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>
        <v>150</v>
      </c>
      <c r="K114" s="9"/>
      <c r="L114" s="10">
        <f>'26-08'!$K114+('26-08'!$J114/90)</f>
        <v>1.6666666666666667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270</v>
      </c>
      <c r="K115" s="9"/>
      <c r="L115" s="10">
        <f>'26-08'!$K115+('26-08'!$J115/90)</f>
        <v>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1796</v>
      </c>
      <c r="I116" s="40" t="s">
        <v>2244</v>
      </c>
      <c r="J116" s="8"/>
      <c r="K116" s="9">
        <v>130</v>
      </c>
      <c r="L116" s="10">
        <f>'26-08'!$K116+('26-08'!$J116/90)</f>
        <v>130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200</v>
      </c>
      <c r="K117" s="9"/>
      <c r="L117" s="10">
        <f>'26-08'!$K117+('26-08'!$J117/90)</f>
        <v>2.2222222222222223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/>
      <c r="K118" s="9">
        <v>5</v>
      </c>
      <c r="L118" s="10">
        <f>'26-08'!$K118+('26-08'!$J118/90)</f>
        <v>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1796</v>
      </c>
      <c r="I119" s="40" t="s">
        <v>119</v>
      </c>
      <c r="J119" s="8"/>
      <c r="K119" s="9">
        <v>1000</v>
      </c>
      <c r="L119" s="10">
        <f>'26-08'!$K119+('26-08'!$J119/90)</f>
        <v>1000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>
        <v>200</v>
      </c>
      <c r="K120" s="9"/>
      <c r="L120" s="10">
        <f>'26-08'!$K120+('26-08'!$J120/90)</f>
        <v>2.2222222222222223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40</v>
      </c>
      <c r="I121" s="40" t="s">
        <v>95</v>
      </c>
      <c r="J121" s="8">
        <v>-10000</v>
      </c>
      <c r="K121" s="9">
        <v>-5200</v>
      </c>
      <c r="L121" s="10">
        <f>'26-08'!$K121+('26-08'!$J121/90)</f>
        <v>-5311.1111111111113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95</v>
      </c>
      <c r="J122" s="8"/>
      <c r="K122" s="9">
        <v>50</v>
      </c>
      <c r="L122" s="10">
        <f>'26-08'!$K122+('26-08'!$J122/90)</f>
        <v>50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40" t="s">
        <v>95</v>
      </c>
      <c r="J123" s="8"/>
      <c r="K123" s="9">
        <v>-50</v>
      </c>
      <c r="L123" s="10">
        <f>'26-08'!$K123+('26-08'!$J123/90)</f>
        <v>-50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56</v>
      </c>
      <c r="J124" s="8">
        <v>585</v>
      </c>
      <c r="K124" s="9">
        <v>5</v>
      </c>
      <c r="L124" s="10">
        <f>'26-08'!$K124+('26-08'!$J124/90)</f>
        <v>11.5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8">
        <v>150</v>
      </c>
      <c r="K125" s="9"/>
      <c r="L125" s="10">
        <f>'26-08'!$K125+('26-08'!$J125/90)</f>
        <v>1.6666666666666667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350</v>
      </c>
      <c r="J126" s="8">
        <v>200</v>
      </c>
      <c r="K126" s="9"/>
      <c r="L126" s="10">
        <f>'26-08'!$K126+('26-08'!$J126/90)</f>
        <v>2.2222222222222223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 t="s">
        <v>229</v>
      </c>
      <c r="J127" s="8">
        <v>-720</v>
      </c>
      <c r="K127" s="9">
        <v>-20</v>
      </c>
      <c r="L127" s="10">
        <f>'26-08'!$K127+('26-08'!$J127/90)</f>
        <v>-28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11</v>
      </c>
      <c r="L128" s="10">
        <f>'26-08'!$K128+('26-08'!$J128/90)</f>
        <v>11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/>
      <c r="K129" s="9"/>
      <c r="L129" s="10">
        <f>'26-08'!$K129+('26-08'!$J129/90)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/>
      <c r="K130" s="9"/>
      <c r="L130" s="10">
        <f>'26-08'!$K130+('26-08'!$J130/90)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/>
      <c r="L131" s="10">
        <f>'26-08'!$K131+('26-08'!$J131/90)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/>
      <c r="K132" s="9"/>
      <c r="L132" s="10">
        <f>'26-08'!$K132+('26-08'!$J132/90)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2" xr:uid="{59992C18-57A4-4EA0-B0C8-FFCAD756A38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66C0-EC9E-4A38-A6F3-BD1352F06DEC}">
  <sheetPr codeName="Sheet129">
    <pageSetUpPr fitToPage="1"/>
  </sheetPr>
  <dimension ref="A1:Z151"/>
  <sheetViews>
    <sheetView rightToLeft="1" topLeftCell="A136" workbookViewId="0">
      <selection activeCell="I150" sqref="I15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customWidth="1"/>
    <col min="11" max="11" width="8.5546875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3">
        <f t="shared" ref="J1:L1" si="0">SUM(J3:J18)</f>
        <v>-150</v>
      </c>
      <c r="K1" s="3">
        <f t="shared" si="0"/>
        <v>56</v>
      </c>
      <c r="L1" s="3">
        <f t="shared" si="0"/>
        <v>54.333333333333357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5" t="s">
        <v>3</v>
      </c>
      <c r="K2" s="6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8"/>
      <c r="K3" s="9">
        <v>6</v>
      </c>
      <c r="L3" s="10">
        <f t="shared" ref="L3:L18" si="1">K3+(J3/90)</f>
        <v>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8">
        <v>-100</v>
      </c>
      <c r="K4" s="9">
        <v>10</v>
      </c>
      <c r="L4" s="10">
        <f t="shared" si="1"/>
        <v>8.8888888888888893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8"/>
      <c r="K5" s="9">
        <v>40</v>
      </c>
      <c r="L5" s="10">
        <f t="shared" si="1"/>
        <v>40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95</v>
      </c>
      <c r="J6" s="8"/>
      <c r="K6" s="9">
        <v>379</v>
      </c>
      <c r="L6" s="10">
        <f t="shared" si="1"/>
        <v>379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95</v>
      </c>
      <c r="J7" s="8"/>
      <c r="K7" s="9">
        <v>-379</v>
      </c>
      <c r="L7" s="10">
        <f t="shared" si="1"/>
        <v>-379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40</v>
      </c>
      <c r="I8" s="2" t="s">
        <v>95</v>
      </c>
      <c r="J8" s="8">
        <v>-50</v>
      </c>
      <c r="K8" s="9"/>
      <c r="L8" s="10">
        <f t="shared" si="1"/>
        <v>-0.55555555555555558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8"/>
      <c r="K9" s="9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8"/>
      <c r="K10" s="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8"/>
      <c r="K11" s="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8"/>
      <c r="K12" s="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8"/>
      <c r="K13" s="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8"/>
      <c r="K14" s="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8"/>
      <c r="K15" s="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8"/>
      <c r="K16" s="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8"/>
      <c r="K17" s="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8"/>
      <c r="K18" s="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2566</v>
      </c>
      <c r="B19" s="1"/>
      <c r="C19" s="1"/>
      <c r="D19" s="1"/>
      <c r="E19" s="1"/>
      <c r="F19" s="1"/>
      <c r="G19" s="1"/>
      <c r="H19" s="1"/>
      <c r="I19" s="2"/>
      <c r="J19" s="3"/>
      <c r="K19" s="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3">
        <f>SUM('27-08'!$J$22:$J$151)</f>
        <v>2595</v>
      </c>
      <c r="K20" s="3">
        <f>SUM('27-08'!$K$22:$K$151)</f>
        <v>2283</v>
      </c>
      <c r="L20" s="3">
        <f>SUM('27-08'!$L$22:$L$151)</f>
        <v>2311.833333333333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5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20</v>
      </c>
      <c r="C22" s="14">
        <f t="shared" ref="C22:C27" si="2">A22*B22</f>
        <v>20</v>
      </c>
      <c r="D22" s="15">
        <v>5</v>
      </c>
      <c r="E22" s="1">
        <v>31</v>
      </c>
      <c r="F22" s="16">
        <f t="shared" ref="F22:F26" si="3">D22*E22</f>
        <v>155</v>
      </c>
      <c r="G22" s="7"/>
      <c r="H22" s="7" t="s">
        <v>6</v>
      </c>
      <c r="I22" s="2"/>
      <c r="J22" s="8"/>
      <c r="K22" s="9">
        <v>15</v>
      </c>
      <c r="L22" s="10">
        <f>'27-08'!$K22+('27-08'!$J22/90)</f>
        <v>15</v>
      </c>
      <c r="M22" s="3"/>
      <c r="N22" s="13">
        <v>1</v>
      </c>
      <c r="O22" s="1">
        <v>4</v>
      </c>
      <c r="P22" s="14">
        <f t="shared" ref="P22:P27" si="4">N22*O22</f>
        <v>4</v>
      </c>
      <c r="Q22" s="15">
        <v>5</v>
      </c>
      <c r="R22" s="1">
        <v>66</v>
      </c>
      <c r="S22" s="16">
        <f t="shared" ref="S22:S26" si="5">Q22*R22</f>
        <v>330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24</v>
      </c>
      <c r="F23" s="16">
        <f t="shared" si="3"/>
        <v>240</v>
      </c>
      <c r="G23" s="7"/>
      <c r="H23" s="7" t="s">
        <v>6</v>
      </c>
      <c r="I23" s="2"/>
      <c r="J23" s="8"/>
      <c r="K23" s="9">
        <v>20</v>
      </c>
      <c r="L23" s="10">
        <f>'27-08'!$K23+('27-08'!$J23/90)</f>
        <v>20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98</v>
      </c>
      <c r="S23" s="16">
        <f t="shared" si="5"/>
        <v>980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</v>
      </c>
      <c r="C24" s="14">
        <f t="shared" si="2"/>
        <v>130</v>
      </c>
      <c r="D24" s="15">
        <v>20</v>
      </c>
      <c r="E24" s="1">
        <v>86</v>
      </c>
      <c r="F24" s="16">
        <f t="shared" si="3"/>
        <v>1720</v>
      </c>
      <c r="G24" s="7"/>
      <c r="H24" s="7" t="s">
        <v>6</v>
      </c>
      <c r="I24" s="2" t="s">
        <v>2570</v>
      </c>
      <c r="J24" s="8"/>
      <c r="K24" s="9">
        <v>115</v>
      </c>
      <c r="L24" s="10">
        <f>'27-08'!$K24+('27-08'!$J24/90)</f>
        <v>115</v>
      </c>
      <c r="M24" s="3"/>
      <c r="N24" s="13">
        <v>10</v>
      </c>
      <c r="O24" s="1">
        <v>23</v>
      </c>
      <c r="P24" s="14">
        <f t="shared" si="4"/>
        <v>230</v>
      </c>
      <c r="Q24" s="15">
        <v>20</v>
      </c>
      <c r="R24" s="1">
        <v>83</v>
      </c>
      <c r="S24" s="16">
        <f t="shared" si="5"/>
        <v>1660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15</v>
      </c>
      <c r="F25" s="16">
        <f t="shared" si="3"/>
        <v>750</v>
      </c>
      <c r="G25" s="7"/>
      <c r="H25" s="7" t="s">
        <v>6</v>
      </c>
      <c r="I25" s="2"/>
      <c r="J25" s="8">
        <v>250</v>
      </c>
      <c r="K25" s="9"/>
      <c r="L25" s="10">
        <f>'27-08'!$K25+('27-08'!$J25/90)</f>
        <v>2.7777777777777777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>
        <v>10</v>
      </c>
      <c r="S25" s="16">
        <f t="shared" si="5"/>
        <v>500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18</v>
      </c>
      <c r="F26" s="16">
        <f t="shared" si="3"/>
        <v>1800</v>
      </c>
      <c r="G26" s="7"/>
      <c r="H26" s="7" t="s">
        <v>6</v>
      </c>
      <c r="I26" s="2"/>
      <c r="J26" s="8">
        <v>90</v>
      </c>
      <c r="K26" s="9"/>
      <c r="L26" s="10">
        <f>'27-08'!$K26+('27-08'!$J26/90)</f>
        <v>1</v>
      </c>
      <c r="M26" s="3"/>
      <c r="N26" s="13">
        <v>50</v>
      </c>
      <c r="O26" s="1">
        <v>9</v>
      </c>
      <c r="P26" s="14">
        <f t="shared" si="4"/>
        <v>450</v>
      </c>
      <c r="Q26" s="15">
        <v>100</v>
      </c>
      <c r="R26" s="1">
        <v>39</v>
      </c>
      <c r="S26" s="16">
        <f t="shared" si="5"/>
        <v>3900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4665</v>
      </c>
      <c r="G27" s="7"/>
      <c r="H27" s="7" t="s">
        <v>6</v>
      </c>
      <c r="I27" s="2"/>
      <c r="J27" s="8">
        <v>35</v>
      </c>
      <c r="K27" s="9"/>
      <c r="L27" s="10">
        <f>'27-08'!$K27+('27-08'!$J27/90)</f>
        <v>0.3888888888888889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7370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395</v>
      </c>
      <c r="D28" s="1"/>
      <c r="E28" s="1"/>
      <c r="F28" s="1"/>
      <c r="G28" s="1"/>
      <c r="H28" s="7" t="s">
        <v>6</v>
      </c>
      <c r="I28" s="2" t="s">
        <v>2571</v>
      </c>
      <c r="J28" s="8"/>
      <c r="K28" s="9">
        <v>40</v>
      </c>
      <c r="L28" s="10">
        <f>'27-08'!$K28+('27-08'!$J28/90)</f>
        <v>40</v>
      </c>
      <c r="M28" s="3"/>
      <c r="N28" s="12" t="s">
        <v>11</v>
      </c>
      <c r="O28" s="12"/>
      <c r="P28" s="6">
        <f>SUM(P22:P27)</f>
        <v>2644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-5120</v>
      </c>
      <c r="G29" s="1"/>
      <c r="H29" s="7" t="s">
        <v>6</v>
      </c>
      <c r="I29" s="2"/>
      <c r="J29" s="8">
        <v>415</v>
      </c>
      <c r="K29" s="9"/>
      <c r="L29" s="10">
        <f>'27-08'!$K29+('27-08'!$J29/90)</f>
        <v>4.6111111111111107</v>
      </c>
      <c r="M29" s="3"/>
      <c r="N29" s="1"/>
      <c r="O29" s="1"/>
      <c r="P29" s="18"/>
      <c r="Q29" s="237" t="s">
        <v>21</v>
      </c>
      <c r="R29" s="238"/>
      <c r="S29" s="17">
        <f>SUM('27-08'!$J$22:$J$151)</f>
        <v>2595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-2241</v>
      </c>
      <c r="D30" s="1"/>
      <c r="E30" s="1"/>
      <c r="F30" s="8"/>
      <c r="G30" s="1"/>
      <c r="H30" s="7" t="s">
        <v>1796</v>
      </c>
      <c r="I30" s="40" t="s">
        <v>75</v>
      </c>
      <c r="J30" s="8"/>
      <c r="K30" s="9">
        <v>100</v>
      </c>
      <c r="L30" s="10">
        <f>'27-08'!$K30+('27-08'!$J30/90)</f>
        <v>100</v>
      </c>
      <c r="M30" s="3"/>
      <c r="N30" s="237" t="s">
        <v>23</v>
      </c>
      <c r="O30" s="238"/>
      <c r="P30" s="6">
        <f>SUM('27-08'!$K$22:$K$151)</f>
        <v>2283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8">
        <v>160</v>
      </c>
      <c r="K31" s="9"/>
      <c r="L31" s="10">
        <f>'27-08'!$K31+('27-08'!$J31/90)</f>
        <v>1.7777777777777777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110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8">
        <v>380</v>
      </c>
      <c r="K32" s="9"/>
      <c r="L32" s="10">
        <f>'27-08'!$K32+('27-08'!$J32/90)</f>
        <v>4.2222222222222223</v>
      </c>
      <c r="M32" s="3"/>
      <c r="N32" s="12" t="s">
        <v>25</v>
      </c>
      <c r="O32" s="12"/>
      <c r="P32" s="6">
        <f>P28-P30-C28</f>
        <v>-34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95</v>
      </c>
      <c r="J33" s="8"/>
      <c r="K33" s="91">
        <v>170</v>
      </c>
      <c r="L33" s="10">
        <f>'27-08'!$K33+('27-08'!$J33/90)</f>
        <v>170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95</v>
      </c>
      <c r="J34" s="8"/>
      <c r="K34" s="91">
        <v>-170</v>
      </c>
      <c r="L34" s="10">
        <f>'27-08'!$K34+('27-08'!$J34/90)</f>
        <v>-170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8">
        <v>40</v>
      </c>
      <c r="K35" s="9"/>
      <c r="L35" s="10">
        <f>'27-08'!$K35+('27-08'!$J35/90)</f>
        <v>0.44444444444444442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8"/>
      <c r="K36" s="9">
        <v>27</v>
      </c>
      <c r="L36" s="10">
        <f>'27-08'!$K36+('27-08'!$J36/90)</f>
        <v>27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8">
        <v>150</v>
      </c>
      <c r="K37" s="9"/>
      <c r="L37" s="10">
        <f>'27-08'!$K37+('27-08'!$J37/90)</f>
        <v>1.6666666666666667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0" t="s">
        <v>2572</v>
      </c>
      <c r="J38" s="8"/>
      <c r="K38" s="9">
        <v>-128</v>
      </c>
      <c r="L38" s="10">
        <f>'27-08'!$K38+('27-08'!$J38/90)</f>
        <v>-128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8">
        <v>130</v>
      </c>
      <c r="K39" s="9"/>
      <c r="L39" s="10">
        <f>'27-08'!$K39+('27-08'!$J39/90)</f>
        <v>1.4444444444444444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43" t="s">
        <v>28</v>
      </c>
      <c r="I40" s="40" t="s">
        <v>35</v>
      </c>
      <c r="J40" s="8">
        <v>-300</v>
      </c>
      <c r="K40" s="9"/>
      <c r="L40" s="10">
        <f>'27-08'!$K40+('27-08'!$J40/90)</f>
        <v>-3.3333333333333335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40" t="s">
        <v>2573</v>
      </c>
      <c r="J41" s="8"/>
      <c r="K41" s="9">
        <v>-50</v>
      </c>
      <c r="L41" s="10">
        <f>'27-08'!$K41+('27-08'!$J41/90)</f>
        <v>-50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8"/>
      <c r="K42" s="9">
        <v>3</v>
      </c>
      <c r="L42" s="10">
        <f>'27-08'!$K42+('27-08'!$J42/90)</f>
        <v>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8"/>
      <c r="K43" s="9">
        <v>17</v>
      </c>
      <c r="L43" s="10">
        <f>'27-08'!$K43+('27-08'!$J43/90)</f>
        <v>17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8">
        <v>-20</v>
      </c>
      <c r="K44" s="9">
        <v>10</v>
      </c>
      <c r="L44" s="10">
        <f>'27-08'!$K44+('27-08'!$J44/90)</f>
        <v>9.7777777777777786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8"/>
      <c r="K45" s="9">
        <v>113</v>
      </c>
      <c r="L45" s="10">
        <f>'27-08'!$K45+('27-08'!$J45/90)</f>
        <v>113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8">
        <v>-600</v>
      </c>
      <c r="K46" s="9">
        <v>10</v>
      </c>
      <c r="L46" s="10">
        <f>'27-08'!$K46+('27-08'!$J46/90)</f>
        <v>3.333333333333333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8">
        <v>-150</v>
      </c>
      <c r="K47" s="9">
        <v>5</v>
      </c>
      <c r="L47" s="10">
        <f>'27-08'!$K47+('27-08'!$J47/90)</f>
        <v>3.333333333333333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8">
        <v>150</v>
      </c>
      <c r="K48" s="9"/>
      <c r="L48" s="10">
        <f>'27-08'!$K48+('27-08'!$J48/90)</f>
        <v>1.6666666666666667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8"/>
      <c r="K49" s="9">
        <v>28</v>
      </c>
      <c r="L49" s="10">
        <f>'27-08'!$K49+('27-08'!$J49/90)</f>
        <v>28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43" t="s">
        <v>28</v>
      </c>
      <c r="I50" s="40" t="s">
        <v>437</v>
      </c>
      <c r="J50" s="8">
        <v>-300</v>
      </c>
      <c r="K50" s="9"/>
      <c r="L50" s="10">
        <f>'27-08'!$K50+('27-08'!$J50/90)</f>
        <v>-3.3333333333333335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8">
        <v>-130</v>
      </c>
      <c r="K51" s="9">
        <v>15</v>
      </c>
      <c r="L51" s="10">
        <f>'27-08'!$K51+('27-08'!$J51/90)</f>
        <v>13.555555555555555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8">
        <v>50</v>
      </c>
      <c r="K52" s="9"/>
      <c r="L52" s="10">
        <f>'27-08'!$K52+('27-08'!$J52/90)</f>
        <v>0.55555555555555558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8"/>
      <c r="K53" s="9">
        <v>7</v>
      </c>
      <c r="L53" s="10">
        <f>'27-08'!$K53+('27-08'!$J53/90)</f>
        <v>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85</v>
      </c>
      <c r="J54" s="8">
        <v>-900</v>
      </c>
      <c r="K54" s="9">
        <v>10</v>
      </c>
      <c r="L54" s="10">
        <f>'27-08'!$K54+('27-08'!$J54/90)</f>
        <v>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8">
        <v>60</v>
      </c>
      <c r="K55" s="9"/>
      <c r="L55" s="10">
        <f>'27-08'!$K55+('27-08'!$J55/90)</f>
        <v>0.66666666666666663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8"/>
      <c r="K56" s="9">
        <v>185</v>
      </c>
      <c r="L56" s="10">
        <f>'27-08'!$K56+('27-08'!$J56/90)</f>
        <v>185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40" t="s">
        <v>2574</v>
      </c>
      <c r="J57" s="8"/>
      <c r="K57" s="9">
        <v>-355</v>
      </c>
      <c r="L57" s="10">
        <f>'27-08'!$K57+('27-08'!$J57/90)</f>
        <v>-355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8">
        <v>900</v>
      </c>
      <c r="K58" s="9">
        <v>20</v>
      </c>
      <c r="L58" s="10">
        <f>'27-08'!$K58+('27-08'!$J58/90)</f>
        <v>30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8">
        <v>500</v>
      </c>
      <c r="K59" s="9"/>
      <c r="L59" s="10">
        <f>'27-08'!$K59+('27-08'!$J59/90)</f>
        <v>5.5555555555555554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8">
        <v>-450</v>
      </c>
      <c r="K60" s="9">
        <v>20</v>
      </c>
      <c r="L60" s="10">
        <f>'27-08'!$K60+('27-08'!$J60/90)</f>
        <v>15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28</v>
      </c>
      <c r="I61" s="40" t="s">
        <v>43</v>
      </c>
      <c r="J61" s="8"/>
      <c r="K61" s="9">
        <v>-20</v>
      </c>
      <c r="L61" s="10">
        <f>'27-08'!$K61+('27-08'!$J61/90)</f>
        <v>-20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8">
        <v>-720</v>
      </c>
      <c r="K62" s="9">
        <v>10</v>
      </c>
      <c r="L62" s="10">
        <f>'27-08'!$K62+('27-08'!$J62/90)</f>
        <v>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8">
        <v>-600</v>
      </c>
      <c r="K63" s="9">
        <v>10</v>
      </c>
      <c r="L63" s="10">
        <f>'27-08'!$K63+('27-08'!$J63/90)</f>
        <v>3.333333333333333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28</v>
      </c>
      <c r="I64" s="40" t="s">
        <v>335</v>
      </c>
      <c r="J64" s="8">
        <v>-50</v>
      </c>
      <c r="K64" s="9"/>
      <c r="L64" s="10">
        <f>'27-08'!$K64+('27-08'!$J64/90)</f>
        <v>-0.55555555555555558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35">
        <v>740</v>
      </c>
      <c r="K65" s="36"/>
      <c r="L65" s="37">
        <f>'27-08'!$K65+('27-08'!$J65/90)</f>
        <v>8.2222222222222214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1796</v>
      </c>
      <c r="I66" s="44" t="s">
        <v>1482</v>
      </c>
      <c r="J66" s="38"/>
      <c r="K66" s="39">
        <v>130</v>
      </c>
      <c r="L66" s="37">
        <f>'27-08'!$K66+('27-08'!$J66/90)</f>
        <v>130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1796</v>
      </c>
      <c r="I67" s="44" t="s">
        <v>1482</v>
      </c>
      <c r="J67" s="35"/>
      <c r="K67" s="36">
        <v>600</v>
      </c>
      <c r="L67" s="37">
        <f>'27-08'!$K67+('27-08'!$J67/90)</f>
        <v>600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154</v>
      </c>
      <c r="J68" s="38">
        <v>50</v>
      </c>
      <c r="K68" s="39"/>
      <c r="L68" s="37">
        <f>'27-08'!$K68+('27-08'!$J68/90)</f>
        <v>0.55555555555555558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35">
        <v>360</v>
      </c>
      <c r="K69" s="36"/>
      <c r="L69" s="37">
        <f>'27-08'!$K69+('27-08'!$J69/90)</f>
        <v>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1464</v>
      </c>
      <c r="J70" s="35"/>
      <c r="K70" s="36">
        <v>10</v>
      </c>
      <c r="L70" s="37">
        <f>'27-08'!$K70+('27-08'!$J70/90)</f>
        <v>10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8"/>
      <c r="K71" s="9">
        <v>1</v>
      </c>
      <c r="L71" s="10">
        <f>'27-08'!$K71+('27-08'!$J71/90)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8"/>
      <c r="K72" s="9">
        <v>20</v>
      </c>
      <c r="L72" s="10">
        <f>'27-08'!$K72+('27-08'!$J72/90)</f>
        <v>20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8">
        <v>-50</v>
      </c>
      <c r="K73" s="9">
        <v>13</v>
      </c>
      <c r="L73" s="10">
        <f>'27-08'!$K73+('27-08'!$J73/90)</f>
        <v>12.444444444444445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8"/>
      <c r="K74" s="9">
        <v>10</v>
      </c>
      <c r="L74" s="10">
        <f>'27-08'!$K74+('27-08'!$J74/90)</f>
        <v>10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8">
        <v>-50</v>
      </c>
      <c r="K75" s="9">
        <v>4</v>
      </c>
      <c r="L75" s="10">
        <f>'27-08'!$K75+('27-08'!$J75/90)</f>
        <v>3.4444444444444446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1796</v>
      </c>
      <c r="I76" s="40" t="s">
        <v>75</v>
      </c>
      <c r="J76" s="8"/>
      <c r="K76" s="91">
        <v>200</v>
      </c>
      <c r="L76" s="10">
        <f>'27-08'!$K76+('27-08'!$J76/90)</f>
        <v>200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95</v>
      </c>
      <c r="J77" s="8"/>
      <c r="K77" s="91">
        <v>-200</v>
      </c>
      <c r="L77" s="10">
        <f>'27-08'!$K77+('27-08'!$J77/90)</f>
        <v>-200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1796</v>
      </c>
      <c r="I78" s="40" t="s">
        <v>2296</v>
      </c>
      <c r="J78" s="8"/>
      <c r="K78" s="91">
        <v>240</v>
      </c>
      <c r="L78" s="10">
        <f>'27-08'!$K78+('27-08'!$J78/90)</f>
        <v>240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95</v>
      </c>
      <c r="J79" s="8"/>
      <c r="K79" s="91">
        <v>-240</v>
      </c>
      <c r="L79" s="10">
        <f>'27-08'!$K79+('27-08'!$J79/90)</f>
        <v>-240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8"/>
      <c r="K80" s="9">
        <v>4</v>
      </c>
      <c r="L80" s="10">
        <f>'27-08'!$K80+('27-08'!$J80/90)</f>
        <v>4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8">
        <v>150</v>
      </c>
      <c r="K81" s="9">
        <v>5</v>
      </c>
      <c r="L81" s="10">
        <f>'27-08'!$K81+('27-08'!$J81/90)</f>
        <v>6.666666666666667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8">
        <v>-200</v>
      </c>
      <c r="K82" s="9">
        <v>20</v>
      </c>
      <c r="L82" s="10">
        <f>'27-08'!$K82+('27-08'!$J82/90)</f>
        <v>17.777777777777779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8">
        <v>180</v>
      </c>
      <c r="K83" s="9"/>
      <c r="L83" s="10">
        <f>'27-08'!$K83+('27-08'!$J83/90)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95</v>
      </c>
      <c r="J84" s="8"/>
      <c r="K84" s="91">
        <v>17</v>
      </c>
      <c r="L84" s="10">
        <f>'27-08'!$K84+('27-08'!$J84/90)</f>
        <v>17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40" t="s">
        <v>95</v>
      </c>
      <c r="J85" s="8"/>
      <c r="K85" s="91">
        <v>-17</v>
      </c>
      <c r="L85" s="10">
        <f>'27-08'!$K85+('27-08'!$J85/90)</f>
        <v>-17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8">
        <v>830</v>
      </c>
      <c r="K86" s="9"/>
      <c r="L86" s="10">
        <f>'27-08'!$K86+('27-08'!$J86/90)</f>
        <v>9.2222222222222214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8"/>
      <c r="K87" s="9">
        <v>40</v>
      </c>
      <c r="L87" s="10">
        <f>'27-08'!$K87+('27-08'!$J87/90)</f>
        <v>40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8">
        <v>-130</v>
      </c>
      <c r="K88" s="9">
        <v>10</v>
      </c>
      <c r="L88" s="10">
        <f>'27-08'!$K88+('27-08'!$J88/90)</f>
        <v>8.5555555555555554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8">
        <v>360</v>
      </c>
      <c r="K89" s="9"/>
      <c r="L89" s="10">
        <f>'27-08'!$K89+('27-08'!$J89/90)</f>
        <v>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8"/>
      <c r="K90" s="9">
        <v>-2</v>
      </c>
      <c r="L90" s="10">
        <f>'27-08'!$K90+('27-08'!$J90/90)</f>
        <v>-2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8">
        <v>90</v>
      </c>
      <c r="K91" s="9"/>
      <c r="L91" s="10">
        <f>'27-08'!$K91+('27-08'!$J91/90)</f>
        <v>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8"/>
      <c r="K92" s="9">
        <v>10</v>
      </c>
      <c r="L92" s="10">
        <f>'27-08'!$K92+('27-08'!$J92/90)</f>
        <v>10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45" t="s">
        <v>2575</v>
      </c>
      <c r="G93" s="9"/>
      <c r="H93" s="7" t="s">
        <v>6</v>
      </c>
      <c r="I93" s="2"/>
      <c r="J93" s="8">
        <v>100</v>
      </c>
      <c r="K93" s="9">
        <v>10</v>
      </c>
      <c r="L93" s="10">
        <f>'27-08'!$K93+('27-08'!$J93/90)</f>
        <v>11.111111111111111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8"/>
      <c r="K94" s="9">
        <v>2</v>
      </c>
      <c r="L94" s="10">
        <f>'27-08'!$K94+('27-08'!$J94/90)</f>
        <v>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154</v>
      </c>
      <c r="J95" s="8">
        <v>250</v>
      </c>
      <c r="K95" s="9"/>
      <c r="L95" s="10">
        <f>'27-08'!$K95+('27-08'!$J95/90)</f>
        <v>2.7777777777777777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8">
        <v>-270</v>
      </c>
      <c r="K96" s="9">
        <v>45</v>
      </c>
      <c r="L96" s="10">
        <f>'27-08'!$K96+('27-08'!$J96/90)</f>
        <v>42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8">
        <v>720</v>
      </c>
      <c r="K97" s="9"/>
      <c r="L97" s="10">
        <f>'27-08'!$K97+('27-08'!$J97/90)</f>
        <v>8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8"/>
      <c r="K98" s="9">
        <v>28</v>
      </c>
      <c r="L98" s="10">
        <f>'27-08'!$K98+('27-08'!$J98/90)</f>
        <v>28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8">
        <v>450</v>
      </c>
      <c r="K99" s="9"/>
      <c r="L99" s="10">
        <f>'27-08'!$K99+('27-08'!$J99/90)</f>
        <v>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8"/>
      <c r="K100" s="9">
        <v>43</v>
      </c>
      <c r="L100" s="10">
        <f>'27-08'!$K100+('27-08'!$J100/90)</f>
        <v>43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8">
        <v>90</v>
      </c>
      <c r="K101" s="9">
        <v>25</v>
      </c>
      <c r="L101" s="10">
        <f>'27-08'!$K101+('27-08'!$J101/90)</f>
        <v>26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8"/>
      <c r="K102" s="9">
        <v>14</v>
      </c>
      <c r="L102" s="10">
        <f>'27-08'!$K102+('27-08'!$J102/90)</f>
        <v>14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8"/>
      <c r="K103" s="9">
        <v>46</v>
      </c>
      <c r="L103" s="10">
        <f>'27-08'!$K103+('27-08'!$J103/90)</f>
        <v>46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56</v>
      </c>
      <c r="J104" s="8">
        <v>-160</v>
      </c>
      <c r="K104" s="9">
        <v>66</v>
      </c>
      <c r="L104" s="10">
        <f>'27-08'!$K104+('27-08'!$J104/90)</f>
        <v>64.222222222222229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93">
        <v>-600</v>
      </c>
      <c r="K105" s="94">
        <v>20</v>
      </c>
      <c r="L105" s="10">
        <f>'27-08'!$K105+('27-08'!$J105/90)</f>
        <v>13.333333333333332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95">
        <v>70</v>
      </c>
      <c r="K106" s="96"/>
      <c r="L106" s="10">
        <f>'27-08'!$K106+('27-08'!$J106/90)</f>
        <v>0.77777777777777779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8">
        <v>-450</v>
      </c>
      <c r="K107" s="9">
        <v>20</v>
      </c>
      <c r="L107" s="10">
        <f>'27-08'!$K107+('27-08'!$J107/90)</f>
        <v>15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8"/>
      <c r="K108" s="9">
        <v>18</v>
      </c>
      <c r="L108" s="10">
        <f>'27-08'!$K108+('27-08'!$J108/90)</f>
        <v>18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8">
        <v>130</v>
      </c>
      <c r="K109" s="9"/>
      <c r="L109" s="10">
        <f>'27-08'!$K109+('27-08'!$J109/90)</f>
        <v>1.4444444444444444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/>
      <c r="J110" s="8"/>
      <c r="K110" s="9">
        <v>10</v>
      </c>
      <c r="L110" s="10">
        <f>'27-08'!$K110+('27-08'!$J110/90)</f>
        <v>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71"/>
      <c r="E111" s="45"/>
      <c r="F111" s="9"/>
      <c r="G111" s="9"/>
      <c r="H111" s="7" t="s">
        <v>6</v>
      </c>
      <c r="I111" s="2"/>
      <c r="J111" s="8">
        <v>720</v>
      </c>
      <c r="K111" s="9"/>
      <c r="L111" s="10">
        <f>'27-08'!$K111+('27-08'!$J111/90)</f>
        <v>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71"/>
      <c r="E112" s="45"/>
      <c r="F112" s="9"/>
      <c r="G112" s="9"/>
      <c r="H112" s="7" t="s">
        <v>6</v>
      </c>
      <c r="I112" s="2"/>
      <c r="J112" s="8">
        <v>500</v>
      </c>
      <c r="K112" s="9"/>
      <c r="L112" s="10">
        <f>'27-08'!$K112+('27-08'!$J112/90)</f>
        <v>5.5555555555555554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8">
        <v>270</v>
      </c>
      <c r="K113" s="9"/>
      <c r="L113" s="10">
        <f>'27-08'!$K113+('27-08'!$J113/90)</f>
        <v>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8"/>
      <c r="K114" s="9">
        <v>110</v>
      </c>
      <c r="L114" s="10">
        <f>'27-08'!$K114+('27-08'!$J114/90)</f>
        <v>110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8">
        <v>300</v>
      </c>
      <c r="K115" s="9"/>
      <c r="L115" s="10">
        <f>'27-08'!$K115+('27-08'!$J115/90)</f>
        <v>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8">
        <v>-770</v>
      </c>
      <c r="K116" s="9">
        <v>10</v>
      </c>
      <c r="L116" s="10">
        <f>'27-08'!$K116+('27-08'!$J116/90)</f>
        <v>1.4444444444444446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8">
        <v>350</v>
      </c>
      <c r="K117" s="9"/>
      <c r="L117" s="10">
        <f>'27-08'!$K117+('27-08'!$J117/90)</f>
        <v>3.8888888888888888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8">
        <v>130</v>
      </c>
      <c r="K118" s="9"/>
      <c r="L118" s="10">
        <f>'27-08'!$K118+('27-08'!$J118/90)</f>
        <v>1.4444444444444444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8">
        <v>-360</v>
      </c>
      <c r="K119" s="9"/>
      <c r="L119" s="10">
        <f>'27-08'!$K119+('27-08'!$J119/90)</f>
        <v>-4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8"/>
      <c r="K120" s="9">
        <v>240</v>
      </c>
      <c r="L120" s="10">
        <f>'27-08'!$K120+('27-08'!$J120/90)</f>
        <v>240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8">
        <v>-630</v>
      </c>
      <c r="K121" s="9">
        <v>30</v>
      </c>
      <c r="L121" s="10">
        <f>'27-08'!$K121+('27-08'!$J121/90)</f>
        <v>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8">
        <v>50</v>
      </c>
      <c r="K122" s="9">
        <v>11</v>
      </c>
      <c r="L122" s="10">
        <f>'27-08'!$K122+('27-08'!$J122/90)</f>
        <v>11.555555555555555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 t="s">
        <v>1981</v>
      </c>
      <c r="J123" s="8">
        <v>115</v>
      </c>
      <c r="K123" s="9">
        <v>150</v>
      </c>
      <c r="L123" s="10">
        <f>'27-08'!$K123+('27-08'!$J123/90)</f>
        <v>151.27777777777777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8">
        <v>750</v>
      </c>
      <c r="K124" s="9"/>
      <c r="L124" s="10">
        <f>'27-08'!$K124+('27-08'!$J124/90)</f>
        <v>8.3333333333333339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95</v>
      </c>
      <c r="J125" s="8"/>
      <c r="K125" s="91">
        <v>85</v>
      </c>
      <c r="L125" s="10">
        <f>'27-08'!$K125+('27-08'!$J125/90)</f>
        <v>85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8"/>
      <c r="K126" s="91">
        <v>-85</v>
      </c>
      <c r="L126" s="10">
        <f>'27-08'!$K126+('27-08'!$J126/90)</f>
        <v>-85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28</v>
      </c>
      <c r="I127" s="2" t="s">
        <v>2576</v>
      </c>
      <c r="J127" s="8"/>
      <c r="K127" s="9">
        <v>-20</v>
      </c>
      <c r="L127" s="10">
        <f>'27-08'!$K127+('27-08'!$J127/90)</f>
        <v>-20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8"/>
      <c r="K128" s="9">
        <v>60</v>
      </c>
      <c r="L128" s="10">
        <f>'27-08'!$K128+('27-08'!$J128/90)</f>
        <v>60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8">
        <v>-50</v>
      </c>
      <c r="K129" s="9">
        <v>3</v>
      </c>
      <c r="L129" s="10">
        <f>'27-08'!$K129+('27-08'!$J129/90)</f>
        <v>2.4444444444444446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8">
        <v>180</v>
      </c>
      <c r="K130" s="9"/>
      <c r="L130" s="10">
        <f>'27-08'!$K130+('27-08'!$J130/90)</f>
        <v>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8"/>
      <c r="K131" s="9">
        <v>18</v>
      </c>
      <c r="L131" s="10">
        <f>'27-08'!$K131+('27-08'!$J131/90)</f>
        <v>18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8">
        <v>50</v>
      </c>
      <c r="K132" s="9"/>
      <c r="L132" s="10">
        <f>'27-08'!$K132+('27-08'!$J132/90)</f>
        <v>0.55555555555555558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8">
        <v>200</v>
      </c>
      <c r="K133" s="9">
        <v>20</v>
      </c>
      <c r="L133" s="10">
        <f>'27-08'!$K133+('27-08'!$J133/90)</f>
        <v>22.222222222222221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8">
        <v>-130</v>
      </c>
      <c r="K134" s="9">
        <v>10</v>
      </c>
      <c r="L134" s="10">
        <f>'27-08'!$K134+('27-08'!$J134/90)</f>
        <v>8.5555555555555554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8">
        <v>90</v>
      </c>
      <c r="K135" s="9">
        <v>20</v>
      </c>
      <c r="L135" s="10">
        <f>'27-08'!$K135+('27-08'!$J135/90)</f>
        <v>21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8">
        <v>-100</v>
      </c>
      <c r="K136" s="9">
        <v>5</v>
      </c>
      <c r="L136" s="10">
        <f>'27-08'!$K136+('27-08'!$J136/90)</f>
        <v>3.8888888888888888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8">
        <v>-270</v>
      </c>
      <c r="K137" s="9">
        <v>25</v>
      </c>
      <c r="L137" s="10">
        <f>'27-08'!$K137+('27-08'!$J137/90)</f>
        <v>22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8">
        <v>100</v>
      </c>
      <c r="K138" s="9"/>
      <c r="L138" s="10">
        <f>'27-08'!$K138+('27-08'!$J138/90)</f>
        <v>1.1111111111111112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8"/>
      <c r="K139" s="9">
        <v>40</v>
      </c>
      <c r="L139" s="10">
        <f>'27-08'!$K139+('27-08'!$J139/90)</f>
        <v>40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56</v>
      </c>
      <c r="J140" s="8">
        <v>-540</v>
      </c>
      <c r="K140" s="9">
        <v>68</v>
      </c>
      <c r="L140" s="10">
        <f>'27-08'!$K140+('27-08'!$J140/90)</f>
        <v>62</v>
      </c>
      <c r="M140" s="3"/>
      <c r="N140" s="45" t="s">
        <v>118</v>
      </c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8">
        <v>-150</v>
      </c>
      <c r="K141" s="9">
        <v>10</v>
      </c>
      <c r="L141" s="10">
        <f>'27-08'!$K141+('27-08'!$J141/90)</f>
        <v>8.3333333333333339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8">
        <v>-270</v>
      </c>
      <c r="K142" s="9">
        <v>10</v>
      </c>
      <c r="L142" s="10">
        <f>'27-08'!$K142+('27-08'!$J142/90)</f>
        <v>7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8">
        <v>60</v>
      </c>
      <c r="K143" s="9"/>
      <c r="L143" s="10">
        <f>'27-08'!$K143+('27-08'!$J143/90)</f>
        <v>0.66666666666666663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8"/>
      <c r="K144" s="9">
        <v>9</v>
      </c>
      <c r="L144" s="10">
        <f>'27-08'!$K144+('27-08'!$J144/90)</f>
        <v>9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8">
        <v>-100</v>
      </c>
      <c r="K145" s="9">
        <v>5</v>
      </c>
      <c r="L145" s="10">
        <f>'27-08'!$K145+('27-08'!$J145/90)</f>
        <v>3.8888888888888888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8">
        <v>350</v>
      </c>
      <c r="K146" s="9"/>
      <c r="L146" s="10">
        <f>'27-08'!$K146+('27-08'!$J146/90)</f>
        <v>3.8888888888888888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8"/>
      <c r="K147" s="9"/>
      <c r="L147" s="10">
        <f>'27-08'!$K147+('27-08'!$J147/90)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8"/>
      <c r="K148" s="9"/>
      <c r="L148" s="10">
        <f>'27-08'!$K148+('27-08'!$J148/90)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8"/>
      <c r="K149" s="9"/>
      <c r="L149" s="10">
        <f>'27-08'!$K149+('27-08'!$J149/90)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8"/>
      <c r="K150" s="9"/>
      <c r="L150" s="10">
        <f>'27-08'!$K150+('27-08'!$J150/90)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8"/>
      <c r="K151" s="9"/>
      <c r="L151" s="10">
        <f>'27-08'!$K151+('27-08'!$J151/90)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1" xr:uid="{72444457-3637-4301-ACEC-F9AC311641A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39BD-5AE2-40D5-BEDC-8B831DB03ABA}">
  <sheetPr codeName="Sheet130">
    <pageSetUpPr fitToPage="1"/>
  </sheetPr>
  <dimension ref="A1:Z122"/>
  <sheetViews>
    <sheetView rightToLeft="1" topLeftCell="A110" workbookViewId="0">
      <selection activeCell="I121" sqref="I12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06" customWidth="1"/>
    <col min="11" max="11" width="8.5546875" style="100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01">
        <f t="shared" ref="J1:L1" si="0">SUM(J3:J18)</f>
        <v>-410</v>
      </c>
      <c r="K1" s="97">
        <f t="shared" si="0"/>
        <v>27</v>
      </c>
      <c r="L1" s="3">
        <f t="shared" si="0"/>
        <v>22.444444444444443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02" t="s">
        <v>3</v>
      </c>
      <c r="K2" s="98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35</v>
      </c>
      <c r="J3" s="103">
        <v>-300</v>
      </c>
      <c r="K3" s="99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103">
        <v>-300</v>
      </c>
      <c r="K4" s="99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03">
        <v>160</v>
      </c>
      <c r="K5" s="99"/>
      <c r="L5" s="10">
        <f t="shared" si="1"/>
        <v>1.7777777777777777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40</v>
      </c>
      <c r="I6" s="2" t="s">
        <v>95</v>
      </c>
      <c r="J6" s="103"/>
      <c r="K6" s="99">
        <v>-3</v>
      </c>
      <c r="L6" s="10">
        <f t="shared" si="1"/>
        <v>-3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1552</v>
      </c>
      <c r="J7" s="103">
        <v>250</v>
      </c>
      <c r="K7" s="99"/>
      <c r="L7" s="10">
        <f t="shared" si="1"/>
        <v>2.7777777777777777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03">
        <v>-300</v>
      </c>
      <c r="K8" s="99">
        <v>5</v>
      </c>
      <c r="L8" s="10">
        <f t="shared" si="1"/>
        <v>1.6666666666666665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03">
        <v>80</v>
      </c>
      <c r="K9" s="99">
        <v>25</v>
      </c>
      <c r="L9" s="10">
        <f t="shared" si="1"/>
        <v>25.888888888888889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03"/>
      <c r="K10" s="99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03"/>
      <c r="K11" s="99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03"/>
      <c r="K12" s="99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03"/>
      <c r="K13" s="99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03"/>
      <c r="K14" s="99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03"/>
      <c r="K15" s="99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03"/>
      <c r="K16" s="99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03"/>
      <c r="K17" s="99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03"/>
      <c r="K18" s="99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2569</v>
      </c>
      <c r="B19" s="1"/>
      <c r="C19" s="1"/>
      <c r="D19" s="1"/>
      <c r="E19" s="1"/>
      <c r="F19" s="1"/>
      <c r="G19" s="1"/>
      <c r="H19" s="1"/>
      <c r="I19" s="2"/>
      <c r="J19" s="101"/>
      <c r="K19" s="99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01">
        <f>SUM('28-08'!$J$22:$J$122)</f>
        <v>-4420</v>
      </c>
      <c r="K20" s="97">
        <f>SUM('28-08'!$K$22:$K$122)</f>
        <v>2982</v>
      </c>
      <c r="L20" s="3">
        <f>SUM('28-08'!$L$22:$L$122)</f>
        <v>2932.8888888888887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02" t="s">
        <v>3</v>
      </c>
      <c r="K21" s="98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66</v>
      </c>
      <c r="F22" s="16">
        <f t="shared" ref="F22:F26" si="3">D22*E22</f>
        <v>330</v>
      </c>
      <c r="G22" s="7"/>
      <c r="H22" s="7" t="s">
        <v>1796</v>
      </c>
      <c r="I22" s="2" t="s">
        <v>95</v>
      </c>
      <c r="J22" s="103"/>
      <c r="K22" s="107">
        <v>55</v>
      </c>
      <c r="L22" s="10">
        <f>'28-08'!$K22+('28-08'!$J22/90)</f>
        <v>55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99</v>
      </c>
      <c r="F23" s="16">
        <f t="shared" si="3"/>
        <v>990</v>
      </c>
      <c r="G23" s="7"/>
      <c r="H23" s="7" t="s">
        <v>40</v>
      </c>
      <c r="I23" s="2" t="s">
        <v>95</v>
      </c>
      <c r="J23" s="103"/>
      <c r="K23" s="107">
        <v>-55</v>
      </c>
      <c r="L23" s="10">
        <f>'28-08'!$K23+('28-08'!$J23/90)</f>
        <v>-55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20</v>
      </c>
      <c r="C24" s="14">
        <f t="shared" si="2"/>
        <v>200</v>
      </c>
      <c r="D24" s="15">
        <v>20</v>
      </c>
      <c r="E24" s="1">
        <v>79</v>
      </c>
      <c r="F24" s="16">
        <f t="shared" si="3"/>
        <v>1580</v>
      </c>
      <c r="G24" s="7"/>
      <c r="H24" s="7" t="s">
        <v>6</v>
      </c>
      <c r="I24" s="2"/>
      <c r="J24" s="103">
        <v>150</v>
      </c>
      <c r="K24" s="107"/>
      <c r="L24" s="10">
        <f>'28-08'!$K24+('28-08'!$J24/90)</f>
        <v>1.6666666666666667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11</v>
      </c>
      <c r="F25" s="16">
        <f t="shared" si="3"/>
        <v>550</v>
      </c>
      <c r="G25" s="7"/>
      <c r="H25" s="7" t="s">
        <v>6</v>
      </c>
      <c r="I25" s="2"/>
      <c r="J25" s="103"/>
      <c r="K25" s="107">
        <v>15</v>
      </c>
      <c r="L25" s="10">
        <f>'28-08'!$K25+('28-08'!$J25/90)</f>
        <v>15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10</v>
      </c>
      <c r="C26" s="14">
        <f t="shared" si="2"/>
        <v>500</v>
      </c>
      <c r="D26" s="15">
        <v>100</v>
      </c>
      <c r="E26" s="1">
        <v>34</v>
      </c>
      <c r="F26" s="16">
        <f t="shared" si="3"/>
        <v>3400</v>
      </c>
      <c r="G26" s="7"/>
      <c r="H26" s="7" t="s">
        <v>6</v>
      </c>
      <c r="I26" s="2"/>
      <c r="J26" s="103">
        <v>60</v>
      </c>
      <c r="K26" s="107"/>
      <c r="L26" s="10">
        <f>'28-08'!$K26+('28-08'!$J26/90)</f>
        <v>0.66666666666666663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16</v>
      </c>
      <c r="C27" s="14">
        <f t="shared" si="2"/>
        <v>1600</v>
      </c>
      <c r="D27" s="12" t="s">
        <v>11</v>
      </c>
      <c r="E27" s="12"/>
      <c r="F27" s="17">
        <f>SUM(F22:F26)</f>
        <v>6850</v>
      </c>
      <c r="G27" s="7"/>
      <c r="H27" s="7" t="s">
        <v>6</v>
      </c>
      <c r="I27" s="2"/>
      <c r="J27" s="103">
        <v>720</v>
      </c>
      <c r="K27" s="107"/>
      <c r="L27" s="10">
        <f>'28-08'!$K27+('28-08'!$J27/90)</f>
        <v>8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2705</v>
      </c>
      <c r="D28" s="1"/>
      <c r="E28" s="1"/>
      <c r="F28" s="1"/>
      <c r="G28" s="1"/>
      <c r="H28" s="7" t="s">
        <v>6</v>
      </c>
      <c r="I28" s="2"/>
      <c r="J28" s="103">
        <v>180</v>
      </c>
      <c r="K28" s="107">
        <v>20</v>
      </c>
      <c r="L28" s="10">
        <f>'28-08'!$K28+('28-08'!$J28/90)</f>
        <v>22</v>
      </c>
      <c r="M28" s="3"/>
      <c r="N28" s="12" t="s">
        <v>11</v>
      </c>
      <c r="O28" s="12"/>
      <c r="P28" s="6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2185</v>
      </c>
      <c r="G29" s="1"/>
      <c r="H29" s="7" t="s">
        <v>6</v>
      </c>
      <c r="I29" s="2"/>
      <c r="J29" s="103">
        <v>-150</v>
      </c>
      <c r="K29" s="107">
        <v>30</v>
      </c>
      <c r="L29" s="10">
        <f>'28-08'!$K29+('28-08'!$J29/90)</f>
        <v>28.333333333333332</v>
      </c>
      <c r="M29" s="3"/>
      <c r="N29" s="1"/>
      <c r="O29" s="1"/>
      <c r="P29" s="18"/>
      <c r="Q29" s="237" t="s">
        <v>21</v>
      </c>
      <c r="R29" s="238"/>
      <c r="S29" s="17">
        <f>SUM('28-08'!$J$22:$J$122)</f>
        <v>-4420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2310</v>
      </c>
      <c r="D30" s="1"/>
      <c r="E30" s="1"/>
      <c r="F30" s="8"/>
      <c r="G30" s="1"/>
      <c r="H30" s="7" t="s">
        <v>6</v>
      </c>
      <c r="I30" s="2"/>
      <c r="J30" s="103">
        <v>-110</v>
      </c>
      <c r="K30" s="107">
        <v>10</v>
      </c>
      <c r="L30" s="10">
        <f>'28-08'!$K30+('28-08'!$J30/90)</f>
        <v>8.7777777777777786</v>
      </c>
      <c r="M30" s="3"/>
      <c r="N30" s="237" t="s">
        <v>23</v>
      </c>
      <c r="O30" s="238"/>
      <c r="P30" s="6">
        <f>SUM('28-08'!$K$22:$K$122)</f>
        <v>2982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95</v>
      </c>
      <c r="J31" s="103">
        <v>250</v>
      </c>
      <c r="K31" s="107"/>
      <c r="L31" s="10">
        <f>'28-08'!$K31+('28-08'!$J31/90)</f>
        <v>2.7777777777777777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-2430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95</v>
      </c>
      <c r="J32" s="103">
        <v>-250</v>
      </c>
      <c r="K32" s="107"/>
      <c r="L32" s="10">
        <f>'28-08'!$K32+('28-08'!$J32/90)</f>
        <v>-2.7777777777777777</v>
      </c>
      <c r="M32" s="3"/>
      <c r="N32" s="12" t="s">
        <v>25</v>
      </c>
      <c r="O32" s="12"/>
      <c r="P32" s="6">
        <f>P28-P30-C28</f>
        <v>-5687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03">
        <v>90</v>
      </c>
      <c r="K33" s="107">
        <v>10</v>
      </c>
      <c r="L33" s="10">
        <f>'28-08'!$K33+('28-08'!$J33/90)</f>
        <v>11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03">
        <v>200</v>
      </c>
      <c r="K34" s="107"/>
      <c r="L34" s="10">
        <f>'28-08'!$K34+('28-08'!$J34/90)</f>
        <v>2.2222222222222223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03">
        <v>360</v>
      </c>
      <c r="K35" s="107"/>
      <c r="L35" s="10">
        <f>'28-08'!$K35+('28-08'!$J35/90)</f>
        <v>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03">
        <v>-180</v>
      </c>
      <c r="K36" s="107">
        <v>10</v>
      </c>
      <c r="L36" s="10">
        <f>'28-08'!$K36+('28-08'!$J36/90)</f>
        <v>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553</v>
      </c>
      <c r="J37" s="103"/>
      <c r="K37" s="107">
        <v>35</v>
      </c>
      <c r="L37" s="10">
        <f>'28-08'!$K37+('28-08'!$J37/90)</f>
        <v>35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03">
        <v>-130</v>
      </c>
      <c r="K38" s="107">
        <v>5</v>
      </c>
      <c r="L38" s="10">
        <f>'28-08'!$K38+('28-08'!$J38/90)</f>
        <v>3.5555555555555554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03">
        <v>90</v>
      </c>
      <c r="K39" s="107">
        <v>25</v>
      </c>
      <c r="L39" s="10">
        <f>'28-08'!$K39+('28-08'!$J39/90)</f>
        <v>26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03">
        <v>-180</v>
      </c>
      <c r="K40" s="107"/>
      <c r="L40" s="10">
        <f>'28-08'!$K40+('28-08'!$J40/90)</f>
        <v>-2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03">
        <v>90</v>
      </c>
      <c r="K41" s="107">
        <v>42</v>
      </c>
      <c r="L41" s="10">
        <f>'28-08'!$K41+('28-08'!$J41/90)</f>
        <v>43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03">
        <v>75</v>
      </c>
      <c r="K42" s="107"/>
      <c r="L42" s="10">
        <f>'28-08'!$K42+('28-08'!$J42/90)</f>
        <v>0.83333333333333337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03">
        <v>50</v>
      </c>
      <c r="K43" s="107"/>
      <c r="L43" s="10">
        <f>'28-08'!$K43+('28-08'!$J43/90)</f>
        <v>0.55555555555555558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03"/>
      <c r="K44" s="107">
        <v>95</v>
      </c>
      <c r="L44" s="10">
        <f>'28-08'!$K44+('28-08'!$J44/90)</f>
        <v>95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95</v>
      </c>
      <c r="J45" s="103">
        <v>-270</v>
      </c>
      <c r="K45" s="107">
        <v>-40</v>
      </c>
      <c r="L45" s="10">
        <f>'28-08'!$K45+('28-08'!$J45/90)</f>
        <v>-43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03">
        <v>-670</v>
      </c>
      <c r="K46" s="107">
        <v>10</v>
      </c>
      <c r="L46" s="10">
        <f>'28-08'!$K46+('28-08'!$J46/90)</f>
        <v>2.5555555555555554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03">
        <v>-450</v>
      </c>
      <c r="K47" s="107">
        <v>10</v>
      </c>
      <c r="L47" s="10">
        <f>'28-08'!$K47+('28-08'!$J47/90)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03">
        <v>-360</v>
      </c>
      <c r="K48" s="107">
        <v>10</v>
      </c>
      <c r="L48" s="10">
        <f>'28-08'!$K48+('28-08'!$J48/90)</f>
        <v>6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03">
        <v>-540</v>
      </c>
      <c r="K49" s="107">
        <v>100</v>
      </c>
      <c r="L49" s="10">
        <f>'28-08'!$K49+('28-08'!$J49/90)</f>
        <v>94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2578</v>
      </c>
      <c r="J50" s="103"/>
      <c r="K50" s="107">
        <v>100</v>
      </c>
      <c r="L50" s="10">
        <f>'28-08'!$K50+('28-08'!$J50/90)</f>
        <v>100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03">
        <v>350</v>
      </c>
      <c r="K51" s="107"/>
      <c r="L51" s="10">
        <f>'28-08'!$K51+('28-08'!$J51/90)</f>
        <v>3.8888888888888888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03">
        <v>-180</v>
      </c>
      <c r="K52" s="107">
        <v>10</v>
      </c>
      <c r="L52" s="10">
        <f>'28-08'!$K52+('28-08'!$J52/90)</f>
        <v>8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03">
        <v>180</v>
      </c>
      <c r="K53" s="107">
        <v>10</v>
      </c>
      <c r="L53" s="10">
        <f>'28-08'!$K53+('28-08'!$J53/90)</f>
        <v>12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03"/>
      <c r="K54" s="107">
        <v>5</v>
      </c>
      <c r="L54" s="10">
        <f>'28-08'!$K54+('28-08'!$J54/90)</f>
        <v>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03">
        <v>-100</v>
      </c>
      <c r="K55" s="107">
        <v>98</v>
      </c>
      <c r="L55" s="10">
        <f>'28-08'!$K55+('28-08'!$J55/90)</f>
        <v>96.888888888888886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03">
        <v>400</v>
      </c>
      <c r="K56" s="107">
        <v>20</v>
      </c>
      <c r="L56" s="10">
        <f>'28-08'!$K56+('28-08'!$J56/90)</f>
        <v>24.444444444444443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03">
        <v>-100</v>
      </c>
      <c r="K57" s="107">
        <v>10</v>
      </c>
      <c r="L57" s="10">
        <f>'28-08'!$K57+('28-08'!$J57/90)</f>
        <v>8.8888888888888893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03"/>
      <c r="K58" s="107">
        <v>10</v>
      </c>
      <c r="L58" s="10">
        <f>'28-08'!$K58+('28-08'!$J58/90)</f>
        <v>10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1796</v>
      </c>
      <c r="I59" s="40" t="s">
        <v>95</v>
      </c>
      <c r="J59" s="103"/>
      <c r="K59" s="107">
        <v>527</v>
      </c>
      <c r="L59" s="10">
        <f>'28-08'!$K59+('28-08'!$J59/90)</f>
        <v>527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103"/>
      <c r="K60" s="107">
        <v>-527</v>
      </c>
      <c r="L60" s="10">
        <f>'28-08'!$K60+('28-08'!$J60/90)</f>
        <v>-527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03">
        <v>-180</v>
      </c>
      <c r="K61" s="107">
        <v>20</v>
      </c>
      <c r="L61" s="10">
        <f>'28-08'!$K61+('28-08'!$J61/90)</f>
        <v>18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1796</v>
      </c>
      <c r="I62" s="40" t="s">
        <v>2579</v>
      </c>
      <c r="J62" s="103"/>
      <c r="K62" s="107">
        <v>565</v>
      </c>
      <c r="L62" s="10">
        <f>'28-08'!$K62+('28-08'!$J62/90)</f>
        <v>565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03"/>
      <c r="K63" s="107">
        <v>210</v>
      </c>
      <c r="L63" s="10">
        <f>'28-08'!$K63+('28-08'!$J63/90)</f>
        <v>210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03">
        <v>-270</v>
      </c>
      <c r="K64" s="107">
        <v>15</v>
      </c>
      <c r="L64" s="10">
        <f>'28-08'!$K64+('28-08'!$J64/90)</f>
        <v>12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04">
        <v>-200</v>
      </c>
      <c r="K65" s="108">
        <v>5</v>
      </c>
      <c r="L65" s="37">
        <f>'28-08'!$K65+('28-08'!$J65/90)</f>
        <v>2.7777777777777777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57</v>
      </c>
      <c r="J66" s="105">
        <v>2000</v>
      </c>
      <c r="K66" s="109"/>
      <c r="L66" s="37">
        <f>'28-08'!$K66+('28-08'!$J66/90)</f>
        <v>22.222222222222221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43" t="s">
        <v>28</v>
      </c>
      <c r="I67" s="44" t="s">
        <v>43</v>
      </c>
      <c r="J67" s="104">
        <v>-2000</v>
      </c>
      <c r="K67" s="108"/>
      <c r="L67" s="37">
        <f>'28-08'!$K67+('28-08'!$J67/90)</f>
        <v>-22.222222222222221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05">
        <v>-100</v>
      </c>
      <c r="K68" s="109">
        <v>20</v>
      </c>
      <c r="L68" s="37">
        <f>'28-08'!$K68+('28-08'!$J68/90)</f>
        <v>18.888888888888889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04">
        <v>100</v>
      </c>
      <c r="K69" s="108"/>
      <c r="L69" s="37">
        <f>'28-08'!$K69+('28-08'!$J69/90)</f>
        <v>1.1111111111111112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28</v>
      </c>
      <c r="I70" s="44" t="s">
        <v>2580</v>
      </c>
      <c r="J70" s="104">
        <v>-400</v>
      </c>
      <c r="K70" s="108"/>
      <c r="L70" s="37">
        <f>'28-08'!$K70+('28-08'!$J70/90)</f>
        <v>-4.4444444444444446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1286</v>
      </c>
      <c r="J71" s="103"/>
      <c r="K71" s="107">
        <v>200</v>
      </c>
      <c r="L71" s="10">
        <f>'28-08'!$K71+('28-08'!$J71/90)</f>
        <v>200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229</v>
      </c>
      <c r="J72" s="103">
        <v>-630</v>
      </c>
      <c r="K72" s="107">
        <v>20</v>
      </c>
      <c r="L72" s="10">
        <f>'28-08'!$K72+('28-08'!$J72/90)</f>
        <v>13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03">
        <v>450</v>
      </c>
      <c r="K73" s="107"/>
      <c r="L73" s="10">
        <f>'28-08'!$K73+('28-08'!$J73/90)</f>
        <v>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03">
        <v>180</v>
      </c>
      <c r="K74" s="107"/>
      <c r="L74" s="10">
        <f>'28-08'!$K74+('28-08'!$J74/90)</f>
        <v>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03">
        <v>100</v>
      </c>
      <c r="K75" s="107">
        <v>10</v>
      </c>
      <c r="L75" s="10">
        <f>'28-08'!$K75+('28-08'!$J75/90)</f>
        <v>11.111111111111111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03">
        <v>200</v>
      </c>
      <c r="K76" s="107">
        <v>20</v>
      </c>
      <c r="L76" s="10">
        <f>'28-08'!$K76+('28-08'!$J76/90)</f>
        <v>22.222222222222221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1796</v>
      </c>
      <c r="I77" s="40" t="s">
        <v>713</v>
      </c>
      <c r="J77" s="103">
        <v>330</v>
      </c>
      <c r="K77" s="107"/>
      <c r="L77" s="10">
        <f>'28-08'!$K77+('28-08'!$J77/90)</f>
        <v>3.6666666666666665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2" t="s">
        <v>335</v>
      </c>
      <c r="J78" s="103">
        <v>-100</v>
      </c>
      <c r="K78" s="107"/>
      <c r="L78" s="10">
        <f>'28-08'!$K78+('28-08'!$J78/90)</f>
        <v>-1.1111111111111112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03">
        <v>-180</v>
      </c>
      <c r="K79" s="107">
        <v>10</v>
      </c>
      <c r="L79" s="10">
        <f>'28-08'!$K79+('28-08'!$J79/90)</f>
        <v>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03"/>
      <c r="K80" s="107">
        <v>50</v>
      </c>
      <c r="L80" s="10">
        <f>'28-08'!$K80+('28-08'!$J80/90)</f>
        <v>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03"/>
      <c r="K81" s="107">
        <v>20</v>
      </c>
      <c r="L81" s="10">
        <f>'28-08'!$K81+('28-08'!$J81/90)</f>
        <v>20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03">
        <v>-450</v>
      </c>
      <c r="K82" s="107"/>
      <c r="L82" s="10">
        <f>'28-08'!$K82+('28-08'!$J82/90)</f>
        <v>-5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03">
        <v>400</v>
      </c>
      <c r="K83" s="107"/>
      <c r="L83" s="10">
        <f>'28-08'!$K83+('28-08'!$J83/90)</f>
        <v>4.4444444444444446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03">
        <v>-45</v>
      </c>
      <c r="K84" s="107">
        <v>10</v>
      </c>
      <c r="L84" s="10">
        <f>'28-08'!$K84+('28-08'!$J84/90)</f>
        <v>9.5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03"/>
      <c r="K85" s="107">
        <v>11</v>
      </c>
      <c r="L85" s="10">
        <f>'28-08'!$K85+('28-08'!$J85/90)</f>
        <v>11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03">
        <v>-450</v>
      </c>
      <c r="K86" s="107">
        <v>80</v>
      </c>
      <c r="L86" s="10">
        <f>'28-08'!$K86+('28-08'!$J86/90)</f>
        <v>75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03"/>
      <c r="K87" s="107">
        <v>70</v>
      </c>
      <c r="L87" s="10">
        <f>'28-08'!$K87+('28-08'!$J87/90)</f>
        <v>70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03"/>
      <c r="K88" s="107">
        <v>30</v>
      </c>
      <c r="L88" s="10">
        <f>'28-08'!$K88+('28-08'!$J88/90)</f>
        <v>30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03">
        <v>270</v>
      </c>
      <c r="K89" s="107">
        <v>10</v>
      </c>
      <c r="L89" s="10">
        <f>'28-08'!$K89+('28-08'!$J89/90)</f>
        <v>13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03"/>
      <c r="K90" s="107">
        <v>42</v>
      </c>
      <c r="L90" s="10">
        <f>'28-08'!$K90+('28-08'!$J90/90)</f>
        <v>42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03">
        <v>100</v>
      </c>
      <c r="K91" s="107"/>
      <c r="L91" s="10">
        <f>'28-08'!$K91+('28-08'!$J91/90)</f>
        <v>1.1111111111111112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03">
        <v>-100</v>
      </c>
      <c r="K92" s="107">
        <v>10</v>
      </c>
      <c r="L92" s="10">
        <f>'28-08'!$K92+('28-08'!$J92/90)</f>
        <v>8.8888888888888893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03">
        <v>100</v>
      </c>
      <c r="K93" s="107"/>
      <c r="L93" s="10">
        <f>'28-08'!$K93+('28-08'!$J93/90)</f>
        <v>1.1111111111111112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03">
        <v>350</v>
      </c>
      <c r="K94" s="107"/>
      <c r="L94" s="10">
        <f>'28-08'!$K94+('28-08'!$J94/90)</f>
        <v>3.8888888888888888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03">
        <v>-100</v>
      </c>
      <c r="K95" s="107">
        <v>20</v>
      </c>
      <c r="L95" s="10">
        <f>'28-08'!$K95+('28-08'!$J95/90)</f>
        <v>18.888888888888889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03">
        <v>-540</v>
      </c>
      <c r="K96" s="107">
        <v>10</v>
      </c>
      <c r="L96" s="10">
        <f>'28-08'!$K96+('28-08'!$J96/90)</f>
        <v>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2581</v>
      </c>
      <c r="J97" s="103"/>
      <c r="K97" s="107">
        <v>75</v>
      </c>
      <c r="L97" s="10">
        <f>'28-08'!$K97+('28-08'!$J97/90)</f>
        <v>75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03">
        <v>700</v>
      </c>
      <c r="K98" s="107"/>
      <c r="L98" s="10">
        <f>'28-08'!$K98+('28-08'!$J98/90)</f>
        <v>7.7777777777777777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03">
        <v>600</v>
      </c>
      <c r="K99" s="107"/>
      <c r="L99" s="10">
        <f>'28-08'!$K99+('28-08'!$J99/90)</f>
        <v>6.666666666666667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03">
        <v>270</v>
      </c>
      <c r="K100" s="107">
        <v>70</v>
      </c>
      <c r="L100" s="10">
        <f>'28-08'!$K100+('28-08'!$J100/90)</f>
        <v>73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03">
        <v>350</v>
      </c>
      <c r="K101" s="107"/>
      <c r="L101" s="10">
        <f>'28-08'!$K101+('28-08'!$J101/90)</f>
        <v>3.8888888888888888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03">
        <v>-300</v>
      </c>
      <c r="K102" s="107">
        <v>5</v>
      </c>
      <c r="L102" s="10">
        <f>'28-08'!$K102+('28-08'!$J102/90)</f>
        <v>1.6666666666666665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275</v>
      </c>
      <c r="J103" s="103">
        <v>-270</v>
      </c>
      <c r="K103" s="107">
        <v>10</v>
      </c>
      <c r="L103" s="10">
        <f>'28-08'!$K103+('28-08'!$J103/90)</f>
        <v>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03">
        <v>-310</v>
      </c>
      <c r="K104" s="107">
        <v>5</v>
      </c>
      <c r="L104" s="10">
        <f>'28-08'!$K104+('28-08'!$J104/90)</f>
        <v>1.5555555555555554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03">
        <v>120</v>
      </c>
      <c r="K105" s="107"/>
      <c r="L105" s="10">
        <f>'28-08'!$K105+('28-08'!$J105/90)</f>
        <v>1.3333333333333333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03">
        <v>100</v>
      </c>
      <c r="K106" s="107"/>
      <c r="L106" s="10">
        <f>'28-08'!$K106+('28-08'!$J106/90)</f>
        <v>1.1111111111111112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03">
        <v>-50</v>
      </c>
      <c r="K107" s="107">
        <v>5</v>
      </c>
      <c r="L107" s="10">
        <f>'28-08'!$K107+('28-08'!$J107/90)</f>
        <v>4.4444444444444446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03">
        <v>100</v>
      </c>
      <c r="K108" s="107">
        <v>15</v>
      </c>
      <c r="L108" s="10">
        <f>'28-08'!$K108+('28-08'!$J108/90)</f>
        <v>16.111111111111111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03"/>
      <c r="K109" s="107">
        <v>2</v>
      </c>
      <c r="L109" s="10">
        <f>'28-08'!$K109+('28-08'!$J109/90)</f>
        <v>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03">
        <v>-900</v>
      </c>
      <c r="K110" s="107"/>
      <c r="L110" s="10">
        <f>'28-08'!$K110+('28-08'!$J110/90)</f>
        <v>-10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03">
        <v>-270</v>
      </c>
      <c r="K111" s="107">
        <v>70</v>
      </c>
      <c r="L111" s="10">
        <f>'28-08'!$K111+('28-08'!$J111/90)</f>
        <v>67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03">
        <v>-360</v>
      </c>
      <c r="K112" s="107">
        <v>10</v>
      </c>
      <c r="L112" s="10">
        <f>'28-08'!$K112+('28-08'!$J112/90)</f>
        <v>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03">
        <v>-270</v>
      </c>
      <c r="K113" s="107">
        <v>5</v>
      </c>
      <c r="L113" s="10">
        <f>'28-08'!$K113+('28-08'!$J113/90)</f>
        <v>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03">
        <v>-450</v>
      </c>
      <c r="K114" s="107">
        <v>10</v>
      </c>
      <c r="L114" s="10">
        <f>'28-08'!$K114+('28-08'!$J114/90)</f>
        <v>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43" t="s">
        <v>28</v>
      </c>
      <c r="I115" s="40" t="s">
        <v>437</v>
      </c>
      <c r="J115" s="103">
        <v>-300</v>
      </c>
      <c r="K115" s="107"/>
      <c r="L115" s="10">
        <f>'28-08'!$K115+('28-08'!$J115/90)</f>
        <v>-3.3333333333333335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03"/>
      <c r="K116" s="107">
        <v>100</v>
      </c>
      <c r="L116" s="10">
        <f>'28-08'!$K116+('28-08'!$J116/90)</f>
        <v>100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28</v>
      </c>
      <c r="I117" s="2"/>
      <c r="J117" s="103">
        <v>-100</v>
      </c>
      <c r="K117" s="107"/>
      <c r="L117" s="10">
        <f>'28-08'!$K117+('28-08'!$J117/90)</f>
        <v>-1.1111111111111112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03">
        <v>-760</v>
      </c>
      <c r="K118" s="107">
        <v>10</v>
      </c>
      <c r="L118" s="10">
        <f>'28-08'!$K118+('28-08'!$J118/90)</f>
        <v>1.5555555555555554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 t="s">
        <v>56</v>
      </c>
      <c r="J119" s="103">
        <v>-730</v>
      </c>
      <c r="K119" s="107">
        <v>482</v>
      </c>
      <c r="L119" s="10">
        <f>'28-08'!$K119+('28-08'!$J119/90)</f>
        <v>473.88888888888891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03"/>
      <c r="K120" s="107"/>
      <c r="L120" s="10">
        <f>'28-08'!$K120+('28-08'!$J120/90)</f>
        <v>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03"/>
      <c r="K121" s="107"/>
      <c r="L121" s="10">
        <f>'28-08'!$K121+('28-08'!$J121/90)</f>
        <v>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03"/>
      <c r="K122" s="107"/>
      <c r="L122" s="10">
        <f>'28-08'!$K122+('28-08'!$J122/90)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2" xr:uid="{4FEA6BEB-A8CE-48EE-A273-F63F914589A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639B-6E35-45E1-B24D-47294AD0855C}">
  <sheetPr codeName="Sheet131">
    <pageSetUpPr fitToPage="1"/>
  </sheetPr>
  <dimension ref="A1:Z136"/>
  <sheetViews>
    <sheetView rightToLeft="1" topLeftCell="A67" workbookViewId="0">
      <selection activeCell="I134" sqref="I13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7.44140625" style="127" bestFit="1" customWidth="1"/>
    <col min="9" max="9" width="18.5546875" style="127" customWidth="1"/>
    <col min="10" max="10" width="14" style="128" bestFit="1" customWidth="1"/>
    <col min="11" max="11" width="9.6640625" style="129" bestFit="1" customWidth="1"/>
    <col min="12" max="12" width="10.33203125" style="127" bestFit="1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70"/>
      <c r="I1" s="121" t="s">
        <v>0</v>
      </c>
      <c r="J1" s="110">
        <f t="shared" ref="J1:L1" si="0">SUM(J3:J18)</f>
        <v>650</v>
      </c>
      <c r="K1" s="116">
        <f t="shared" si="0"/>
        <v>-4850</v>
      </c>
      <c r="L1" s="122">
        <f t="shared" si="0"/>
        <v>-4842.7777777777783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70" t="s">
        <v>1</v>
      </c>
      <c r="I2" s="123" t="s">
        <v>2</v>
      </c>
      <c r="J2" s="111" t="s">
        <v>3</v>
      </c>
      <c r="K2" s="117" t="s">
        <v>4</v>
      </c>
      <c r="L2" s="124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43" t="s">
        <v>40</v>
      </c>
      <c r="I3" s="121" t="s">
        <v>95</v>
      </c>
      <c r="J3" s="112"/>
      <c r="K3" s="107">
        <v>-5000</v>
      </c>
      <c r="L3" s="119">
        <f t="shared" ref="L3:L18" si="1">K3+(J3/90)</f>
        <v>-5000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43" t="s">
        <v>6</v>
      </c>
      <c r="I4" s="121"/>
      <c r="J4" s="112">
        <v>250</v>
      </c>
      <c r="K4" s="107"/>
      <c r="L4" s="119">
        <f t="shared" si="1"/>
        <v>2.7777777777777777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43" t="s">
        <v>6</v>
      </c>
      <c r="I5" s="121" t="s">
        <v>1765</v>
      </c>
      <c r="J5" s="112"/>
      <c r="K5" s="107">
        <v>50</v>
      </c>
      <c r="L5" s="119">
        <f t="shared" si="1"/>
        <v>50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43" t="s">
        <v>6</v>
      </c>
      <c r="I6" s="121"/>
      <c r="J6" s="112">
        <v>400</v>
      </c>
      <c r="K6" s="107"/>
      <c r="L6" s="119">
        <f t="shared" si="1"/>
        <v>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43" t="s">
        <v>6</v>
      </c>
      <c r="I7" s="121" t="s">
        <v>299</v>
      </c>
      <c r="J7" s="112"/>
      <c r="K7" s="107">
        <v>100</v>
      </c>
      <c r="L7" s="119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43" t="s">
        <v>6</v>
      </c>
      <c r="I8" s="121"/>
      <c r="J8" s="112"/>
      <c r="K8" s="107"/>
      <c r="L8" s="119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43" t="s">
        <v>6</v>
      </c>
      <c r="I9" s="121"/>
      <c r="J9" s="112"/>
      <c r="K9" s="107"/>
      <c r="L9" s="119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43" t="s">
        <v>6</v>
      </c>
      <c r="I10" s="121"/>
      <c r="J10" s="112"/>
      <c r="K10" s="107"/>
      <c r="L10" s="119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43" t="s">
        <v>6</v>
      </c>
      <c r="I11" s="125"/>
      <c r="J11" s="112"/>
      <c r="K11" s="107"/>
      <c r="L11" s="119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43" t="s">
        <v>6</v>
      </c>
      <c r="I12" s="121"/>
      <c r="J12" s="112"/>
      <c r="K12" s="107"/>
      <c r="L12" s="119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43" t="s">
        <v>6</v>
      </c>
      <c r="I13" s="121"/>
      <c r="J13" s="112"/>
      <c r="K13" s="107"/>
      <c r="L13" s="119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43" t="s">
        <v>6</v>
      </c>
      <c r="I14" s="121"/>
      <c r="J14" s="112"/>
      <c r="K14" s="107"/>
      <c r="L14" s="119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43" t="s">
        <v>6</v>
      </c>
      <c r="I15" s="121"/>
      <c r="J15" s="112"/>
      <c r="K15" s="107"/>
      <c r="L15" s="119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43" t="s">
        <v>6</v>
      </c>
      <c r="I16" s="121"/>
      <c r="J16" s="112"/>
      <c r="K16" s="107"/>
      <c r="L16" s="119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43" t="s">
        <v>6</v>
      </c>
      <c r="I17" s="121"/>
      <c r="J17" s="112"/>
      <c r="K17" s="107"/>
      <c r="L17" s="119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43" t="s">
        <v>6</v>
      </c>
      <c r="I18" s="121"/>
      <c r="J18" s="112"/>
      <c r="K18" s="107"/>
      <c r="L18" s="119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2577</v>
      </c>
      <c r="B19" s="1"/>
      <c r="C19" s="1"/>
      <c r="D19" s="1"/>
      <c r="E19" s="1"/>
      <c r="F19" s="1"/>
      <c r="G19" s="1"/>
      <c r="H19" s="70"/>
      <c r="I19" s="121"/>
      <c r="J19" s="110"/>
      <c r="K19" s="107"/>
      <c r="L19" s="122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70"/>
      <c r="I20" s="121" t="s">
        <v>0</v>
      </c>
      <c r="J20" s="110">
        <f>SUM('29-08'!$J$22:$J$136)</f>
        <v>10645</v>
      </c>
      <c r="K20" s="116">
        <f>SUM('29-08'!$K$22:$K$136)</f>
        <v>-255</v>
      </c>
      <c r="L20" s="122">
        <f>SUM('29-08'!$L$22:$L$136)</f>
        <v>-136.72222222222365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70" t="s">
        <v>1</v>
      </c>
      <c r="I21" s="123" t="s">
        <v>2</v>
      </c>
      <c r="J21" s="111" t="s">
        <v>3</v>
      </c>
      <c r="K21" s="117" t="s">
        <v>4</v>
      </c>
      <c r="L21" s="124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" customHeight="1" x14ac:dyDescent="0.3">
      <c r="A22" s="13">
        <v>1</v>
      </c>
      <c r="B22" s="1">
        <v>7</v>
      </c>
      <c r="C22" s="14">
        <f t="shared" ref="C22:C27" si="2">A22*B22</f>
        <v>7</v>
      </c>
      <c r="D22" s="15">
        <v>5</v>
      </c>
      <c r="E22" s="1">
        <v>62</v>
      </c>
      <c r="F22" s="16">
        <f t="shared" ref="F22:F26" si="3">D22*E22</f>
        <v>310</v>
      </c>
      <c r="G22" s="7"/>
      <c r="H22" s="43" t="s">
        <v>6</v>
      </c>
      <c r="I22" s="121"/>
      <c r="J22" s="112">
        <v>-650</v>
      </c>
      <c r="K22" s="107">
        <v>10</v>
      </c>
      <c r="L22" s="119">
        <f>'29-08'!$K22+('29-08'!$J22/90)</f>
        <v>2.7777777777777777</v>
      </c>
      <c r="M22" s="3"/>
      <c r="N22" s="13">
        <v>1</v>
      </c>
      <c r="O22" s="1">
        <v>17</v>
      </c>
      <c r="P22" s="14">
        <f t="shared" ref="P22:P27" si="4">N22*O22</f>
        <v>17</v>
      </c>
      <c r="Q22" s="15">
        <v>5</v>
      </c>
      <c r="R22" s="1">
        <v>61</v>
      </c>
      <c r="S22" s="16">
        <f t="shared" ref="S22:S26" si="5">Q22*R22</f>
        <v>305</v>
      </c>
      <c r="T22" s="1"/>
      <c r="U22" s="1"/>
      <c r="V22" s="1"/>
      <c r="W22" s="1"/>
      <c r="X22" s="1"/>
      <c r="Y22" s="1"/>
      <c r="Z22" s="1"/>
    </row>
    <row r="23" spans="1:26" ht="15" customHeight="1" x14ac:dyDescent="0.3">
      <c r="A23" s="13">
        <v>5</v>
      </c>
      <c r="B23" s="1"/>
      <c r="C23" s="14">
        <f t="shared" si="2"/>
        <v>0</v>
      </c>
      <c r="D23" s="15">
        <v>10</v>
      </c>
      <c r="E23" s="1">
        <v>83</v>
      </c>
      <c r="F23" s="16">
        <f t="shared" si="3"/>
        <v>830</v>
      </c>
      <c r="G23" s="7"/>
      <c r="H23" s="43" t="s">
        <v>6</v>
      </c>
      <c r="I23" s="121"/>
      <c r="J23" s="112">
        <v>-15</v>
      </c>
      <c r="K23" s="107">
        <v>220</v>
      </c>
      <c r="L23" s="119">
        <f>'29-08'!$K23+('29-08'!$J23/90)</f>
        <v>219.83333333333334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73</v>
      </c>
      <c r="S23" s="16">
        <f t="shared" si="5"/>
        <v>730</v>
      </c>
      <c r="T23" s="1"/>
      <c r="U23" s="1"/>
      <c r="V23" s="1"/>
      <c r="W23" s="1"/>
      <c r="X23" s="1"/>
      <c r="Y23" s="1"/>
      <c r="Z23" s="1"/>
    </row>
    <row r="24" spans="1:26" ht="15" customHeight="1" x14ac:dyDescent="0.3">
      <c r="A24" s="13">
        <v>10</v>
      </c>
      <c r="B24" s="1">
        <v>35</v>
      </c>
      <c r="C24" s="14">
        <f t="shared" si="2"/>
        <v>350</v>
      </c>
      <c r="D24" s="15">
        <v>20</v>
      </c>
      <c r="E24" s="1">
        <v>42</v>
      </c>
      <c r="F24" s="16">
        <f t="shared" si="3"/>
        <v>840</v>
      </c>
      <c r="G24" s="7"/>
      <c r="H24" s="43" t="s">
        <v>6</v>
      </c>
      <c r="I24" s="121"/>
      <c r="J24" s="112">
        <v>150</v>
      </c>
      <c r="K24" s="107">
        <v>70</v>
      </c>
      <c r="L24" s="119">
        <f>'29-08'!$K24+('29-08'!$J24/90)</f>
        <v>71.666666666666671</v>
      </c>
      <c r="M24" s="3"/>
      <c r="N24" s="13">
        <v>10</v>
      </c>
      <c r="O24" s="1">
        <v>20</v>
      </c>
      <c r="P24" s="14">
        <f t="shared" si="4"/>
        <v>200</v>
      </c>
      <c r="Q24" s="15">
        <v>20</v>
      </c>
      <c r="R24" s="1">
        <v>18</v>
      </c>
      <c r="S24" s="16">
        <f t="shared" si="5"/>
        <v>360</v>
      </c>
      <c r="T24" s="1"/>
      <c r="U24" s="1"/>
      <c r="V24" s="1"/>
      <c r="W24" s="1"/>
      <c r="X24" s="1"/>
      <c r="Y24" s="1"/>
      <c r="Z24" s="1"/>
    </row>
    <row r="25" spans="1:26" ht="15" customHeight="1" x14ac:dyDescent="0.3">
      <c r="A25" s="13">
        <v>20</v>
      </c>
      <c r="B25" s="1">
        <v>19</v>
      </c>
      <c r="C25" s="14">
        <f t="shared" si="2"/>
        <v>380</v>
      </c>
      <c r="D25" s="15">
        <v>50</v>
      </c>
      <c r="E25" s="1"/>
      <c r="F25" s="16">
        <f t="shared" si="3"/>
        <v>0</v>
      </c>
      <c r="G25" s="7"/>
      <c r="H25" s="43" t="s">
        <v>6</v>
      </c>
      <c r="I25" s="121"/>
      <c r="J25" s="112"/>
      <c r="K25" s="107">
        <v>55</v>
      </c>
      <c r="L25" s="119">
        <f>'29-08'!$K25+('29-08'!$J25/90)</f>
        <v>55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ht="15" customHeight="1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11</v>
      </c>
      <c r="F26" s="16">
        <f t="shared" si="3"/>
        <v>1100</v>
      </c>
      <c r="G26" s="7"/>
      <c r="H26" s="43" t="s">
        <v>6</v>
      </c>
      <c r="I26" s="121"/>
      <c r="J26" s="112">
        <v>250</v>
      </c>
      <c r="K26" s="107"/>
      <c r="L26" s="119">
        <f>'29-08'!$K26+('29-08'!$J26/90)</f>
        <v>2.7777777777777777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8</v>
      </c>
      <c r="S26" s="16">
        <f t="shared" si="5"/>
        <v>800</v>
      </c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3080</v>
      </c>
      <c r="G27" s="7"/>
      <c r="H27" s="43" t="s">
        <v>40</v>
      </c>
      <c r="I27" s="121"/>
      <c r="J27" s="112"/>
      <c r="K27" s="107">
        <v>-100</v>
      </c>
      <c r="L27" s="119">
        <f>'29-08'!$K27+('29-08'!$J27/90)</f>
        <v>-100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2345</v>
      </c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2" t="s">
        <v>11</v>
      </c>
      <c r="B28" s="12"/>
      <c r="C28" s="6">
        <f>SUM(C22:C27)</f>
        <v>837</v>
      </c>
      <c r="D28" s="1"/>
      <c r="E28" s="1"/>
      <c r="F28" s="1"/>
      <c r="G28" s="1"/>
      <c r="H28" s="43" t="s">
        <v>6</v>
      </c>
      <c r="I28" s="121"/>
      <c r="J28" s="112"/>
      <c r="K28" s="107">
        <v>20</v>
      </c>
      <c r="L28" s="119">
        <f>'29-08'!$K28+('29-08'!$J28/90)</f>
        <v>20</v>
      </c>
      <c r="M28" s="3"/>
      <c r="N28" s="12" t="s">
        <v>11</v>
      </c>
      <c r="O28" s="12"/>
      <c r="P28" s="6">
        <f>SUM(P22:P27)</f>
        <v>482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-3770</v>
      </c>
      <c r="G29" s="1"/>
      <c r="H29" s="43" t="s">
        <v>6</v>
      </c>
      <c r="I29" s="121"/>
      <c r="J29" s="112"/>
      <c r="K29" s="107">
        <v>18</v>
      </c>
      <c r="L29" s="119">
        <f>'29-08'!$K29+('29-08'!$J29/90)</f>
        <v>18</v>
      </c>
      <c r="M29" s="3"/>
      <c r="N29" s="1"/>
      <c r="O29" s="1"/>
      <c r="P29" s="18"/>
      <c r="Q29" s="237" t="s">
        <v>21</v>
      </c>
      <c r="R29" s="238"/>
      <c r="S29" s="17">
        <f>SUM('29-08'!$J$22:$J$136)</f>
        <v>10645</v>
      </c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237" t="s">
        <v>23</v>
      </c>
      <c r="B30" s="238"/>
      <c r="C30" s="6">
        <f t="array" aca="1" ref="C30" ca="1">INDIRECT("'"&amp;$A$19&amp;"'!K20")+K1</f>
        <v>-1868</v>
      </c>
      <c r="D30" s="1"/>
      <c r="E30" s="1"/>
      <c r="F30" s="8"/>
      <c r="G30" s="1"/>
      <c r="H30" s="43" t="s">
        <v>6</v>
      </c>
      <c r="I30" s="121"/>
      <c r="J30" s="112">
        <v>180</v>
      </c>
      <c r="K30" s="107"/>
      <c r="L30" s="119">
        <f>'29-08'!$K30+('29-08'!$J30/90)</f>
        <v>2</v>
      </c>
      <c r="M30" s="3"/>
      <c r="N30" s="237" t="s">
        <v>23</v>
      </c>
      <c r="O30" s="238"/>
      <c r="P30" s="6">
        <f>SUM('29-08'!$K$22:$K$136)</f>
        <v>-255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43" t="s">
        <v>1796</v>
      </c>
      <c r="I31" s="121" t="s">
        <v>373</v>
      </c>
      <c r="J31" s="112"/>
      <c r="K31" s="107">
        <v>1095</v>
      </c>
      <c r="L31" s="119">
        <f>'29-08'!$K31+('29-08'!$J31/90)</f>
        <v>1095</v>
      </c>
      <c r="M31" s="3"/>
      <c r="N31" s="1"/>
      <c r="O31" s="1"/>
      <c r="P31" s="18"/>
      <c r="Q31" s="12" t="s">
        <v>25</v>
      </c>
      <c r="R31" s="12"/>
      <c r="S31" s="17">
        <f>S27-S29-F27</f>
        <v>-11380</v>
      </c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40</v>
      </c>
      <c r="I32" s="121" t="s">
        <v>95</v>
      </c>
      <c r="J32" s="112"/>
      <c r="K32" s="107">
        <v>-1095</v>
      </c>
      <c r="L32" s="119">
        <f>'29-08'!$K32+('29-08'!$J32/90)</f>
        <v>-1095</v>
      </c>
      <c r="M32" s="3"/>
      <c r="N32" s="12" t="s">
        <v>25</v>
      </c>
      <c r="O32" s="12"/>
      <c r="P32" s="6">
        <f>P28-P30-C28</f>
        <v>-100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3">
      <c r="A33" s="1"/>
      <c r="B33" s="1"/>
      <c r="C33" s="7"/>
      <c r="D33" s="7"/>
      <c r="E33" s="1"/>
      <c r="F33" s="7"/>
      <c r="G33" s="1"/>
      <c r="H33" s="43" t="s">
        <v>6</v>
      </c>
      <c r="I33" s="121"/>
      <c r="J33" s="112"/>
      <c r="K33" s="107">
        <v>5</v>
      </c>
      <c r="L33" s="119">
        <f>'29-08'!$K33+('29-08'!$J33/90)</f>
        <v>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ht="15" customHeight="1" x14ac:dyDescent="0.3">
      <c r="A34" s="1"/>
      <c r="B34" s="1"/>
      <c r="C34" s="7"/>
      <c r="D34" s="7"/>
      <c r="E34" s="1"/>
      <c r="F34" s="7"/>
      <c r="G34" s="1"/>
      <c r="H34" s="43" t="s">
        <v>6</v>
      </c>
      <c r="I34" s="121" t="s">
        <v>275</v>
      </c>
      <c r="J34" s="112"/>
      <c r="K34" s="107">
        <v>38</v>
      </c>
      <c r="L34" s="119">
        <f>'29-08'!$K34+('29-08'!$J34/90)</f>
        <v>38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ht="15" customHeight="1" x14ac:dyDescent="0.3">
      <c r="A35" s="1"/>
      <c r="B35" s="1"/>
      <c r="C35" s="7"/>
      <c r="D35" s="7"/>
      <c r="E35" s="1"/>
      <c r="F35" s="7"/>
      <c r="G35" s="1"/>
      <c r="H35" s="43" t="s">
        <v>40</v>
      </c>
      <c r="I35" s="121" t="s">
        <v>95</v>
      </c>
      <c r="J35" s="112"/>
      <c r="K35" s="107">
        <v>-38</v>
      </c>
      <c r="L35" s="119">
        <f>'29-08'!$K35+('29-08'!$J35/90)</f>
        <v>-38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ht="15" customHeight="1" x14ac:dyDescent="0.3">
      <c r="A36" s="9"/>
      <c r="B36" s="9"/>
      <c r="C36" s="7"/>
      <c r="D36" s="7"/>
      <c r="E36" s="1"/>
      <c r="F36" s="7"/>
      <c r="G36" s="1"/>
      <c r="H36" s="43" t="s">
        <v>6</v>
      </c>
      <c r="I36" s="121" t="s">
        <v>2583</v>
      </c>
      <c r="J36" s="112"/>
      <c r="K36" s="107">
        <v>100</v>
      </c>
      <c r="L36" s="119">
        <f>'29-08'!$K36+('29-08'!$J36/90)</f>
        <v>100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ht="15" customHeight="1" x14ac:dyDescent="0.3">
      <c r="A37" s="9"/>
      <c r="B37" s="9"/>
      <c r="C37" s="7"/>
      <c r="D37" s="1"/>
      <c r="E37" s="1"/>
      <c r="F37" s="7"/>
      <c r="G37" s="1"/>
      <c r="H37" s="43" t="s">
        <v>6</v>
      </c>
      <c r="I37" s="121"/>
      <c r="J37" s="112"/>
      <c r="K37" s="107">
        <v>25</v>
      </c>
      <c r="L37" s="119">
        <f>'29-08'!$K37+('29-08'!$J37/90)</f>
        <v>25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ht="15" customHeight="1" x14ac:dyDescent="0.3">
      <c r="A38" s="9"/>
      <c r="B38" s="9"/>
      <c r="C38" s="7"/>
      <c r="D38" s="1"/>
      <c r="E38" s="1"/>
      <c r="F38" s="1"/>
      <c r="G38" s="1"/>
      <c r="H38" s="43" t="s">
        <v>6</v>
      </c>
      <c r="I38" s="121"/>
      <c r="J38" s="112"/>
      <c r="K38" s="107">
        <v>120</v>
      </c>
      <c r="L38" s="119">
        <f>'29-08'!$K38+('29-08'!$J38/90)</f>
        <v>120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ht="15" customHeight="1" x14ac:dyDescent="0.3">
      <c r="A39" s="9"/>
      <c r="B39" s="9"/>
      <c r="C39" s="1"/>
      <c r="D39" s="1"/>
      <c r="E39" s="1"/>
      <c r="F39" s="3"/>
      <c r="G39" s="1"/>
      <c r="H39" s="43" t="s">
        <v>6</v>
      </c>
      <c r="I39" s="121"/>
      <c r="J39" s="112">
        <v>600</v>
      </c>
      <c r="K39" s="107"/>
      <c r="L39" s="119">
        <f>'29-08'!$K39+('29-08'!$J39/90)</f>
        <v>6.666666666666667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ht="15" customHeight="1" x14ac:dyDescent="0.3">
      <c r="A40" s="9"/>
      <c r="B40" s="9"/>
      <c r="C40" s="3"/>
      <c r="D40" s="1"/>
      <c r="E40" s="1"/>
      <c r="F40" s="1"/>
      <c r="G40" s="1"/>
      <c r="H40" s="43" t="s">
        <v>6</v>
      </c>
      <c r="I40" s="121"/>
      <c r="J40" s="112"/>
      <c r="K40" s="107">
        <v>4</v>
      </c>
      <c r="L40" s="119">
        <f>'29-08'!$K40+('29-08'!$J40/90)</f>
        <v>4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ht="15" customHeight="1" x14ac:dyDescent="0.3">
      <c r="A41" s="9"/>
      <c r="B41" s="9"/>
      <c r="C41" s="1"/>
      <c r="D41" s="1"/>
      <c r="E41" s="1"/>
      <c r="F41" s="3"/>
      <c r="G41" s="1"/>
      <c r="H41" s="43" t="s">
        <v>6</v>
      </c>
      <c r="I41" s="121"/>
      <c r="J41" s="112">
        <v>200</v>
      </c>
      <c r="K41" s="107"/>
      <c r="L41" s="119">
        <f>'29-08'!$K41+('29-08'!$J41/90)</f>
        <v>2.2222222222222223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ht="15" customHeight="1" x14ac:dyDescent="0.3">
      <c r="A42" s="9"/>
      <c r="B42" s="9"/>
      <c r="C42" s="3"/>
      <c r="D42" s="1"/>
      <c r="E42" s="1"/>
      <c r="F42" s="1"/>
      <c r="G42" s="1"/>
      <c r="H42" s="43" t="s">
        <v>6</v>
      </c>
      <c r="I42" s="121"/>
      <c r="J42" s="112"/>
      <c r="K42" s="107">
        <v>19</v>
      </c>
      <c r="L42" s="119">
        <f>'29-08'!$K42+('29-08'!$J42/90)</f>
        <v>19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ht="15" customHeight="1" x14ac:dyDescent="0.3">
      <c r="A43" s="9"/>
      <c r="B43" s="9"/>
      <c r="C43" s="1"/>
      <c r="D43" s="1"/>
      <c r="E43" s="1"/>
      <c r="F43" s="1"/>
      <c r="G43" s="1"/>
      <c r="H43" s="43" t="s">
        <v>6</v>
      </c>
      <c r="I43" s="121"/>
      <c r="J43" s="112"/>
      <c r="K43" s="107">
        <v>17</v>
      </c>
      <c r="L43" s="119">
        <f>'29-08'!$K43+('29-08'!$J43/90)</f>
        <v>17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ht="15" customHeight="1" x14ac:dyDescent="0.3">
      <c r="A44" s="9"/>
      <c r="B44" s="9"/>
      <c r="C44" s="1"/>
      <c r="D44" s="1"/>
      <c r="E44" s="1"/>
      <c r="F44" s="1"/>
      <c r="G44" s="1"/>
      <c r="H44" s="43" t="s">
        <v>40</v>
      </c>
      <c r="I44" s="121" t="s">
        <v>95</v>
      </c>
      <c r="J44" s="112">
        <v>-50</v>
      </c>
      <c r="K44" s="107"/>
      <c r="L44" s="119">
        <f>'29-08'!$K44+('29-08'!$J44/90)</f>
        <v>-0.55555555555555558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ht="15" customHeight="1" x14ac:dyDescent="0.3">
      <c r="A45" s="9"/>
      <c r="B45" s="9"/>
      <c r="C45" s="1"/>
      <c r="D45" s="1"/>
      <c r="E45" s="1"/>
      <c r="F45" s="1"/>
      <c r="G45" s="1"/>
      <c r="H45" s="43" t="s">
        <v>6</v>
      </c>
      <c r="I45" s="121"/>
      <c r="J45" s="112">
        <v>800</v>
      </c>
      <c r="K45" s="107"/>
      <c r="L45" s="119">
        <f>'29-08'!$K45+('29-08'!$J45/90)</f>
        <v>8.8888888888888893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ht="15" customHeight="1" x14ac:dyDescent="0.3">
      <c r="A46" s="9"/>
      <c r="B46" s="9"/>
      <c r="C46" s="1"/>
      <c r="D46" s="1"/>
      <c r="E46" s="1"/>
      <c r="F46" s="1"/>
      <c r="G46" s="1"/>
      <c r="H46" s="43" t="s">
        <v>6</v>
      </c>
      <c r="I46" s="121"/>
      <c r="J46" s="112"/>
      <c r="K46" s="107">
        <v>54</v>
      </c>
      <c r="L46" s="119">
        <f>'29-08'!$K46+('29-08'!$J46/90)</f>
        <v>54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ht="15" customHeight="1" x14ac:dyDescent="0.3">
      <c r="A47" s="9"/>
      <c r="B47" s="9"/>
      <c r="C47" s="1"/>
      <c r="D47" s="1"/>
      <c r="E47" s="1"/>
      <c r="F47" s="1"/>
      <c r="G47" s="1"/>
      <c r="H47" s="43" t="s">
        <v>6</v>
      </c>
      <c r="I47" s="121"/>
      <c r="J47" s="112">
        <v>250</v>
      </c>
      <c r="K47" s="107"/>
      <c r="L47" s="119">
        <f>'29-08'!$K47+('29-08'!$J47/90)</f>
        <v>2.7777777777777777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ht="15" customHeight="1" x14ac:dyDescent="0.3">
      <c r="A48" s="9"/>
      <c r="B48" s="9"/>
      <c r="C48" s="1"/>
      <c r="D48" s="1"/>
      <c r="E48" s="1"/>
      <c r="F48" s="1"/>
      <c r="G48" s="1"/>
      <c r="H48" s="43" t="s">
        <v>6</v>
      </c>
      <c r="I48" s="121"/>
      <c r="J48" s="112">
        <v>-100</v>
      </c>
      <c r="K48" s="107">
        <v>5</v>
      </c>
      <c r="L48" s="119">
        <f>'29-08'!$K48+('29-08'!$J48/90)</f>
        <v>3.8888888888888888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ht="15" customHeight="1" x14ac:dyDescent="0.3">
      <c r="A49" s="9"/>
      <c r="B49" s="9"/>
      <c r="C49" s="1"/>
      <c r="D49" s="1"/>
      <c r="E49" s="1"/>
      <c r="F49" s="1"/>
      <c r="G49" s="1"/>
      <c r="H49" s="43" t="s">
        <v>6</v>
      </c>
      <c r="I49" s="121"/>
      <c r="J49" s="112">
        <v>450</v>
      </c>
      <c r="K49" s="107">
        <v>20</v>
      </c>
      <c r="L49" s="119">
        <f>'29-08'!$K49+('29-08'!$J49/90)</f>
        <v>25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ht="15" customHeight="1" x14ac:dyDescent="0.3">
      <c r="A50" s="9"/>
      <c r="B50" s="9"/>
      <c r="C50" s="1"/>
      <c r="D50" s="1"/>
      <c r="E50" s="1"/>
      <c r="F50" s="1"/>
      <c r="G50" s="1"/>
      <c r="H50" s="43" t="s">
        <v>6</v>
      </c>
      <c r="I50" s="121"/>
      <c r="J50" s="112">
        <v>270</v>
      </c>
      <c r="K50" s="107">
        <v>6</v>
      </c>
      <c r="L50" s="119">
        <f>'29-08'!$K50+('29-08'!$J50/90)</f>
        <v>9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ht="15" customHeight="1" x14ac:dyDescent="0.3">
      <c r="A51" s="9"/>
      <c r="B51" s="9"/>
      <c r="C51" s="1"/>
      <c r="D51" s="1"/>
      <c r="E51" s="1"/>
      <c r="F51" s="1"/>
      <c r="G51" s="1"/>
      <c r="H51" s="43" t="s">
        <v>6</v>
      </c>
      <c r="I51" s="121"/>
      <c r="J51" s="112"/>
      <c r="K51" s="107">
        <v>10</v>
      </c>
      <c r="L51" s="119">
        <f>'29-08'!$K51+('29-08'!$J51/90)</f>
        <v>10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ht="15" customHeight="1" x14ac:dyDescent="0.3">
      <c r="A52" s="9"/>
      <c r="B52" s="9"/>
      <c r="C52" s="9"/>
      <c r="D52" s="9"/>
      <c r="E52" s="9"/>
      <c r="F52" s="9"/>
      <c r="G52" s="9"/>
      <c r="H52" s="43" t="s">
        <v>40</v>
      </c>
      <c r="I52" s="121" t="s">
        <v>1051</v>
      </c>
      <c r="J52" s="112"/>
      <c r="K52" s="107">
        <v>-533</v>
      </c>
      <c r="L52" s="119">
        <f>'29-08'!$K52+('29-08'!$J52/90)</f>
        <v>-533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ht="15" customHeight="1" x14ac:dyDescent="0.3">
      <c r="A53" s="9"/>
      <c r="B53" s="9"/>
      <c r="C53" s="9"/>
      <c r="D53" s="9"/>
      <c r="E53" s="9"/>
      <c r="F53" s="9"/>
      <c r="G53" s="9"/>
      <c r="H53" s="43" t="s">
        <v>6</v>
      </c>
      <c r="I53" s="121"/>
      <c r="J53" s="112"/>
      <c r="K53" s="107">
        <v>3</v>
      </c>
      <c r="L53" s="119">
        <f>'29-08'!$K53+('29-08'!$J53/90)</f>
        <v>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ht="15" customHeight="1" x14ac:dyDescent="0.3">
      <c r="A54" s="9"/>
      <c r="B54" s="9"/>
      <c r="C54" s="9"/>
      <c r="D54" s="9"/>
      <c r="E54" s="9"/>
      <c r="F54" s="9"/>
      <c r="G54" s="9"/>
      <c r="H54" s="43" t="s">
        <v>6</v>
      </c>
      <c r="I54" s="121" t="s">
        <v>2584</v>
      </c>
      <c r="J54" s="112"/>
      <c r="K54" s="107">
        <v>300</v>
      </c>
      <c r="L54" s="119">
        <f>'29-08'!$K54+('29-08'!$J54/90)</f>
        <v>300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ht="15" customHeight="1" x14ac:dyDescent="0.3">
      <c r="A55" s="9"/>
      <c r="B55" s="9"/>
      <c r="C55" s="9"/>
      <c r="D55" s="9"/>
      <c r="E55" s="9"/>
      <c r="F55" s="9"/>
      <c r="G55" s="9"/>
      <c r="H55" s="43" t="s">
        <v>6</v>
      </c>
      <c r="I55" s="121" t="s">
        <v>850</v>
      </c>
      <c r="J55" s="112"/>
      <c r="K55" s="107">
        <v>360</v>
      </c>
      <c r="L55" s="119">
        <f>'29-08'!$K55+('29-08'!$J55/90)</f>
        <v>360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ht="15" customHeight="1" x14ac:dyDescent="0.3">
      <c r="A56" s="9"/>
      <c r="B56" s="9"/>
      <c r="C56" s="9"/>
      <c r="D56" s="9"/>
      <c r="E56" s="9"/>
      <c r="F56" s="9"/>
      <c r="G56" s="9"/>
      <c r="H56" s="43" t="s">
        <v>40</v>
      </c>
      <c r="I56" s="121" t="s">
        <v>1657</v>
      </c>
      <c r="J56" s="112"/>
      <c r="K56" s="107">
        <v>-800</v>
      </c>
      <c r="L56" s="119">
        <f>'29-08'!$K56+('29-08'!$J56/90)</f>
        <v>-800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ht="15" customHeight="1" x14ac:dyDescent="0.3">
      <c r="A57" s="9"/>
      <c r="B57" s="9"/>
      <c r="C57" s="9"/>
      <c r="D57" s="9"/>
      <c r="E57" s="9"/>
      <c r="F57" s="9"/>
      <c r="G57" s="9"/>
      <c r="H57" s="43" t="s">
        <v>6</v>
      </c>
      <c r="I57" s="121" t="s">
        <v>229</v>
      </c>
      <c r="J57" s="112"/>
      <c r="K57" s="107">
        <v>-5</v>
      </c>
      <c r="L57" s="119">
        <f>'29-08'!$K57+('29-08'!$J57/90)</f>
        <v>-5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ht="15" customHeight="1" x14ac:dyDescent="0.3">
      <c r="A58" s="9"/>
      <c r="B58" s="9"/>
      <c r="C58" s="9"/>
      <c r="D58" s="9"/>
      <c r="E58" s="9"/>
      <c r="F58" s="9"/>
      <c r="G58" s="9"/>
      <c r="H58" s="43" t="s">
        <v>6</v>
      </c>
      <c r="I58" s="121"/>
      <c r="J58" s="112">
        <v>150</v>
      </c>
      <c r="K58" s="107"/>
      <c r="L58" s="119">
        <f>'29-08'!$K58+('29-08'!$J58/90)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ht="15" customHeight="1" x14ac:dyDescent="0.3">
      <c r="A59" s="9"/>
      <c r="B59" s="9"/>
      <c r="C59" s="9"/>
      <c r="D59" s="9"/>
      <c r="E59" s="9"/>
      <c r="F59" s="9"/>
      <c r="G59" s="9"/>
      <c r="H59" s="43" t="s">
        <v>6</v>
      </c>
      <c r="I59" s="121"/>
      <c r="J59" s="112">
        <v>90</v>
      </c>
      <c r="K59" s="107">
        <v>40</v>
      </c>
      <c r="L59" s="119">
        <f>'29-08'!$K59+('29-08'!$J59/90)</f>
        <v>41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ht="15" customHeight="1" x14ac:dyDescent="0.3">
      <c r="A60" s="9"/>
      <c r="B60" s="9"/>
      <c r="C60" s="9"/>
      <c r="D60" s="9"/>
      <c r="E60" s="9"/>
      <c r="F60" s="9"/>
      <c r="G60" s="9"/>
      <c r="H60" s="43" t="s">
        <v>1796</v>
      </c>
      <c r="I60" s="121"/>
      <c r="J60" s="112"/>
      <c r="K60" s="107">
        <v>27</v>
      </c>
      <c r="L60" s="119">
        <f>'29-08'!$K60+('29-08'!$J60/90)</f>
        <v>27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ht="15" customHeight="1" x14ac:dyDescent="0.3">
      <c r="A61" s="9"/>
      <c r="B61" s="9"/>
      <c r="C61" s="9"/>
      <c r="D61" s="9"/>
      <c r="E61" s="9"/>
      <c r="F61" s="9"/>
      <c r="G61" s="9"/>
      <c r="H61" s="43" t="s">
        <v>6</v>
      </c>
      <c r="I61" s="121"/>
      <c r="J61" s="112"/>
      <c r="K61" s="107">
        <v>64</v>
      </c>
      <c r="L61" s="119">
        <f>'29-08'!$K61+('29-08'!$J61/90)</f>
        <v>64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ht="15" customHeight="1" x14ac:dyDescent="0.3">
      <c r="A62" s="9"/>
      <c r="B62" s="9"/>
      <c r="C62" s="9"/>
      <c r="D62" s="9"/>
      <c r="E62" s="9"/>
      <c r="F62" s="9"/>
      <c r="G62" s="9"/>
      <c r="H62" s="43" t="s">
        <v>6</v>
      </c>
      <c r="I62" s="121"/>
      <c r="J62" s="112"/>
      <c r="K62" s="107">
        <v>-64</v>
      </c>
      <c r="L62" s="119">
        <f>'29-08'!$K62+('29-08'!$J62/90)</f>
        <v>-64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ht="15" customHeight="1" x14ac:dyDescent="0.3">
      <c r="A63" s="9"/>
      <c r="B63" s="9"/>
      <c r="C63" s="9"/>
      <c r="D63" s="9"/>
      <c r="E63" s="9"/>
      <c r="F63" s="9"/>
      <c r="G63" s="9"/>
      <c r="H63" s="43" t="s">
        <v>6</v>
      </c>
      <c r="I63" s="121"/>
      <c r="J63" s="112"/>
      <c r="K63" s="107">
        <v>-13</v>
      </c>
      <c r="L63" s="119">
        <f>'29-08'!$K63+('29-08'!$J63/90)</f>
        <v>-13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ht="15" customHeight="1" x14ac:dyDescent="0.3">
      <c r="A64" s="9"/>
      <c r="B64" s="9"/>
      <c r="C64" s="9"/>
      <c r="D64" s="9"/>
      <c r="E64" s="9"/>
      <c r="F64" s="9"/>
      <c r="G64" s="9"/>
      <c r="H64" s="43" t="s">
        <v>28</v>
      </c>
      <c r="I64" s="121" t="s">
        <v>43</v>
      </c>
      <c r="J64" s="112"/>
      <c r="K64" s="107">
        <v>-20</v>
      </c>
      <c r="L64" s="119">
        <f>'29-08'!$K64+('29-08'!$J64/90)</f>
        <v>-20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ht="15" customHeight="1" x14ac:dyDescent="0.3">
      <c r="A65" s="9"/>
      <c r="B65" s="9"/>
      <c r="C65" s="9"/>
      <c r="D65" s="8"/>
      <c r="E65" s="9"/>
      <c r="F65" s="9"/>
      <c r="G65" s="9"/>
      <c r="H65" s="43" t="s">
        <v>1796</v>
      </c>
      <c r="I65" s="126" t="s">
        <v>997</v>
      </c>
      <c r="J65" s="113"/>
      <c r="K65" s="108">
        <v>543</v>
      </c>
      <c r="L65" s="120">
        <f>'29-08'!$K65+('29-08'!$J65/90)</f>
        <v>543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ht="15" customHeight="1" x14ac:dyDescent="0.3">
      <c r="A66" s="9"/>
      <c r="B66" s="9"/>
      <c r="C66" s="9"/>
      <c r="D66" s="8"/>
      <c r="E66" s="9"/>
      <c r="F66" s="9"/>
      <c r="G66" s="9"/>
      <c r="H66" s="43" t="s">
        <v>6</v>
      </c>
      <c r="I66" s="126" t="s">
        <v>1553</v>
      </c>
      <c r="J66" s="114"/>
      <c r="K66" s="109">
        <v>-10</v>
      </c>
      <c r="L66" s="120">
        <f>'29-08'!$K66+('29-08'!$J66/90)</f>
        <v>-10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ht="15" customHeight="1" x14ac:dyDescent="0.3">
      <c r="A67" s="9"/>
      <c r="B67" s="9"/>
      <c r="C67" s="9"/>
      <c r="D67" s="8"/>
      <c r="E67" s="9"/>
      <c r="F67" s="9"/>
      <c r="G67" s="9"/>
      <c r="H67" s="43" t="s">
        <v>28</v>
      </c>
      <c r="I67" s="126" t="s">
        <v>437</v>
      </c>
      <c r="J67" s="113">
        <v>-300</v>
      </c>
      <c r="K67" s="108"/>
      <c r="L67" s="120">
        <f>'29-08'!$K67+('29-08'!$J67/90)</f>
        <v>-3.3333333333333335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ht="15" customHeight="1" x14ac:dyDescent="0.3">
      <c r="A68" s="9"/>
      <c r="B68" s="9"/>
      <c r="C68" s="9"/>
      <c r="D68" s="8"/>
      <c r="E68" s="9"/>
      <c r="F68" s="9"/>
      <c r="G68" s="9"/>
      <c r="H68" s="43" t="s">
        <v>6</v>
      </c>
      <c r="I68" s="126" t="s">
        <v>81</v>
      </c>
      <c r="J68" s="114">
        <v>100</v>
      </c>
      <c r="K68" s="109"/>
      <c r="L68" s="120">
        <f>'29-08'!$K68+('29-08'!$J68/90)</f>
        <v>1.1111111111111112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ht="15" customHeight="1" x14ac:dyDescent="0.3">
      <c r="A69" s="9"/>
      <c r="B69" s="9"/>
      <c r="C69" s="9"/>
      <c r="D69" s="8"/>
      <c r="E69" s="9"/>
      <c r="F69" s="9"/>
      <c r="G69" s="9"/>
      <c r="H69" s="43" t="s">
        <v>6</v>
      </c>
      <c r="I69" s="126"/>
      <c r="J69" s="113">
        <v>1300</v>
      </c>
      <c r="K69" s="108">
        <v>100</v>
      </c>
      <c r="L69" s="120">
        <f>'29-08'!$K69+('29-08'!$J69/90)</f>
        <v>114.44444444444444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ht="15" customHeight="1" x14ac:dyDescent="0.3">
      <c r="A70" s="9"/>
      <c r="B70" s="9"/>
      <c r="C70" s="9"/>
      <c r="D70" s="9"/>
      <c r="E70" s="9"/>
      <c r="F70" s="9"/>
      <c r="G70" s="9"/>
      <c r="H70" s="43" t="s">
        <v>6</v>
      </c>
      <c r="I70" s="126"/>
      <c r="J70" s="113">
        <v>-200</v>
      </c>
      <c r="K70" s="108">
        <v>5</v>
      </c>
      <c r="L70" s="120">
        <f>'29-08'!$K70+('29-08'!$J70/90)</f>
        <v>2.7777777777777777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ht="15" customHeight="1" x14ac:dyDescent="0.3">
      <c r="A71" s="9"/>
      <c r="B71" s="9"/>
      <c r="C71" s="9"/>
      <c r="D71" s="9"/>
      <c r="E71" s="9"/>
      <c r="F71" s="9"/>
      <c r="G71" s="9"/>
      <c r="H71" s="43" t="s">
        <v>6</v>
      </c>
      <c r="I71" s="121" t="s">
        <v>2585</v>
      </c>
      <c r="J71" s="112"/>
      <c r="K71" s="107">
        <v>500</v>
      </c>
      <c r="L71" s="119">
        <f>'29-08'!$K71+('29-08'!$J71/90)</f>
        <v>500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ht="15" customHeight="1" x14ac:dyDescent="0.3">
      <c r="A72" s="9"/>
      <c r="B72" s="9"/>
      <c r="C72" s="9"/>
      <c r="D72" s="9"/>
      <c r="E72" s="9"/>
      <c r="F72" s="9"/>
      <c r="G72" s="9"/>
      <c r="H72" s="43" t="s">
        <v>28</v>
      </c>
      <c r="I72" s="121" t="s">
        <v>35</v>
      </c>
      <c r="J72" s="112">
        <v>-300</v>
      </c>
      <c r="K72" s="107"/>
      <c r="L72" s="119">
        <f>'29-08'!$K72+('29-08'!$J72/90)</f>
        <v>-3.3333333333333335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ht="15" customHeight="1" x14ac:dyDescent="0.3">
      <c r="A73" s="9"/>
      <c r="B73" s="9"/>
      <c r="C73" s="9"/>
      <c r="D73" s="9"/>
      <c r="E73" s="9"/>
      <c r="F73" s="9"/>
      <c r="G73" s="9"/>
      <c r="H73" s="43" t="s">
        <v>6</v>
      </c>
      <c r="I73" s="121"/>
      <c r="J73" s="112">
        <v>790</v>
      </c>
      <c r="K73" s="107"/>
      <c r="L73" s="119">
        <f>'29-08'!$K73+('29-08'!$J73/90)</f>
        <v>8.7777777777777786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ht="15" customHeight="1" x14ac:dyDescent="0.3">
      <c r="A74" s="9"/>
      <c r="B74" s="9"/>
      <c r="C74" s="9"/>
      <c r="D74" s="9"/>
      <c r="E74" s="9"/>
      <c r="F74" s="9"/>
      <c r="G74" s="9"/>
      <c r="H74" s="43" t="s">
        <v>6</v>
      </c>
      <c r="I74" s="121"/>
      <c r="J74" s="112">
        <v>140</v>
      </c>
      <c r="K74" s="107"/>
      <c r="L74" s="119">
        <f>'29-08'!$K74+('29-08'!$J74/90)</f>
        <v>1.5555555555555556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ht="15" customHeight="1" x14ac:dyDescent="0.3">
      <c r="A75" s="9"/>
      <c r="B75" s="9"/>
      <c r="C75" s="9"/>
      <c r="D75" s="9"/>
      <c r="E75" s="9"/>
      <c r="F75" s="9"/>
      <c r="G75" s="9"/>
      <c r="H75" s="43" t="s">
        <v>1796</v>
      </c>
      <c r="I75" s="121" t="s">
        <v>750</v>
      </c>
      <c r="J75" s="112"/>
      <c r="K75" s="107">
        <v>100</v>
      </c>
      <c r="L75" s="119">
        <f>'29-08'!$K75+('29-08'!$J75/90)</f>
        <v>100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ht="15" customHeight="1" x14ac:dyDescent="0.3">
      <c r="A76" s="9"/>
      <c r="B76" s="9"/>
      <c r="C76" s="9"/>
      <c r="D76" s="9"/>
      <c r="E76" s="9"/>
      <c r="F76" s="9"/>
      <c r="G76" s="9"/>
      <c r="H76" s="43" t="s">
        <v>40</v>
      </c>
      <c r="I76" s="121" t="s">
        <v>75</v>
      </c>
      <c r="J76" s="112"/>
      <c r="K76" s="107">
        <v>-65</v>
      </c>
      <c r="L76" s="119">
        <f>'29-08'!$K76+('29-08'!$J76/90)</f>
        <v>-65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ht="15" customHeight="1" x14ac:dyDescent="0.3">
      <c r="A77" s="9"/>
      <c r="B77" s="9"/>
      <c r="C77" s="9"/>
      <c r="D77" s="9"/>
      <c r="E77" s="9"/>
      <c r="F77" s="9"/>
      <c r="G77" s="9"/>
      <c r="H77" s="43" t="s">
        <v>6</v>
      </c>
      <c r="I77" s="121"/>
      <c r="J77" s="112"/>
      <c r="K77" s="107">
        <v>51</v>
      </c>
      <c r="L77" s="119">
        <f>'29-08'!$K77+('29-08'!$J77/90)</f>
        <v>51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ht="15" customHeight="1" x14ac:dyDescent="0.3">
      <c r="A78" s="9"/>
      <c r="B78" s="9"/>
      <c r="C78" s="9"/>
      <c r="D78" s="9"/>
      <c r="E78" s="9"/>
      <c r="F78" s="9"/>
      <c r="G78" s="9"/>
      <c r="H78" s="43" t="s">
        <v>6</v>
      </c>
      <c r="I78" s="121"/>
      <c r="J78" s="112">
        <v>-270</v>
      </c>
      <c r="K78" s="107">
        <v>10</v>
      </c>
      <c r="L78" s="119">
        <f>'29-08'!$K78+('29-08'!$J78/90)</f>
        <v>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ht="15" customHeight="1" x14ac:dyDescent="0.3">
      <c r="A79" s="9"/>
      <c r="B79" s="9"/>
      <c r="C79" s="9"/>
      <c r="D79" s="9"/>
      <c r="E79" s="9"/>
      <c r="F79" s="9"/>
      <c r="G79" s="9"/>
      <c r="H79" s="43" t="s">
        <v>6</v>
      </c>
      <c r="I79" s="121" t="s">
        <v>2586</v>
      </c>
      <c r="J79" s="112"/>
      <c r="K79" s="107">
        <v>132</v>
      </c>
      <c r="L79" s="119">
        <f>'29-08'!$K79+('29-08'!$J79/90)</f>
        <v>132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ht="15" customHeight="1" x14ac:dyDescent="0.3">
      <c r="A80" s="9"/>
      <c r="B80" s="9"/>
      <c r="C80" s="9"/>
      <c r="D80" s="9"/>
      <c r="E80" s="9"/>
      <c r="F80" s="9"/>
      <c r="G80" s="9"/>
      <c r="H80" s="43" t="s">
        <v>6</v>
      </c>
      <c r="I80" s="121"/>
      <c r="J80" s="112">
        <v>-450</v>
      </c>
      <c r="K80" s="107">
        <v>30</v>
      </c>
      <c r="L80" s="119">
        <f>'29-08'!$K80+('29-08'!$J80/90)</f>
        <v>25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ht="15" customHeight="1" x14ac:dyDescent="0.3">
      <c r="A81" s="9"/>
      <c r="B81" s="9"/>
      <c r="C81" s="9"/>
      <c r="D81" s="9"/>
      <c r="E81" s="9"/>
      <c r="F81" s="9"/>
      <c r="G81" s="9"/>
      <c r="H81" s="43" t="s">
        <v>28</v>
      </c>
      <c r="I81" s="121" t="s">
        <v>311</v>
      </c>
      <c r="J81" s="112"/>
      <c r="K81" s="107">
        <v>-10</v>
      </c>
      <c r="L81" s="119">
        <f>'29-08'!$K81+('29-08'!$J81/90)</f>
        <v>-10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ht="15" customHeight="1" x14ac:dyDescent="0.3">
      <c r="A82" s="9"/>
      <c r="B82" s="9"/>
      <c r="C82" s="9"/>
      <c r="D82" s="9"/>
      <c r="E82" s="9"/>
      <c r="F82" s="9"/>
      <c r="G82" s="9"/>
      <c r="H82" s="43" t="s">
        <v>6</v>
      </c>
      <c r="I82" s="121"/>
      <c r="J82" s="112">
        <v>300</v>
      </c>
      <c r="K82" s="107"/>
      <c r="L82" s="119">
        <f>'29-08'!$K82+('29-08'!$J82/90)</f>
        <v>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ht="15" customHeight="1" x14ac:dyDescent="0.3">
      <c r="A83" s="9"/>
      <c r="B83" s="9"/>
      <c r="C83" s="9"/>
      <c r="D83" s="9"/>
      <c r="E83" s="9"/>
      <c r="F83" s="9"/>
      <c r="G83" s="9"/>
      <c r="H83" s="43" t="s">
        <v>6</v>
      </c>
      <c r="I83" s="121"/>
      <c r="J83" s="112"/>
      <c r="K83" s="107">
        <v>34</v>
      </c>
      <c r="L83" s="119">
        <f>'29-08'!$K83+('29-08'!$J83/90)</f>
        <v>34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ht="15" customHeight="1" x14ac:dyDescent="0.3">
      <c r="A84" s="9"/>
      <c r="B84" s="9"/>
      <c r="C84" s="9"/>
      <c r="D84" s="9"/>
      <c r="E84" s="9"/>
      <c r="F84" s="9"/>
      <c r="G84" s="9"/>
      <c r="H84" s="43" t="s">
        <v>6</v>
      </c>
      <c r="I84" s="121" t="s">
        <v>56</v>
      </c>
      <c r="J84" s="112">
        <v>-1695</v>
      </c>
      <c r="K84" s="107">
        <v>100</v>
      </c>
      <c r="L84" s="119">
        <f>'29-08'!$K84+('29-08'!$J84/90)</f>
        <v>81.166666666666671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ht="15" customHeight="1" x14ac:dyDescent="0.3">
      <c r="A85" s="9"/>
      <c r="B85" s="9"/>
      <c r="C85" s="9"/>
      <c r="D85" s="9"/>
      <c r="E85" s="9"/>
      <c r="F85" s="9"/>
      <c r="G85" s="9"/>
      <c r="H85" s="43" t="s">
        <v>6</v>
      </c>
      <c r="I85" s="121" t="s">
        <v>421</v>
      </c>
      <c r="J85" s="112"/>
      <c r="K85" s="107">
        <v>70</v>
      </c>
      <c r="L85" s="119">
        <f>'29-08'!$K85+('29-08'!$J85/90)</f>
        <v>70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ht="15" customHeight="1" x14ac:dyDescent="0.3">
      <c r="A86" s="9"/>
      <c r="B86" s="9"/>
      <c r="C86" s="9"/>
      <c r="D86" s="9"/>
      <c r="E86" s="9"/>
      <c r="F86" s="9"/>
      <c r="G86" s="9"/>
      <c r="H86" s="43" t="s">
        <v>6</v>
      </c>
      <c r="I86" s="121" t="s">
        <v>315</v>
      </c>
      <c r="J86" s="112">
        <v>-630</v>
      </c>
      <c r="K86" s="107">
        <v>70</v>
      </c>
      <c r="L86" s="119">
        <f>'29-08'!$K86+('29-08'!$J86/90)</f>
        <v>63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ht="15" customHeight="1" x14ac:dyDescent="0.3">
      <c r="A87" s="9"/>
      <c r="B87" s="9"/>
      <c r="C87" s="9"/>
      <c r="D87" s="9"/>
      <c r="E87" s="9"/>
      <c r="F87" s="9"/>
      <c r="G87" s="9"/>
      <c r="H87" s="43" t="s">
        <v>6</v>
      </c>
      <c r="I87" s="121"/>
      <c r="J87" s="112">
        <v>-560</v>
      </c>
      <c r="K87" s="107">
        <v>190</v>
      </c>
      <c r="L87" s="119">
        <f>'29-08'!$K87+('29-08'!$J87/90)</f>
        <v>183.77777777777777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ht="15" customHeight="1" x14ac:dyDescent="0.3">
      <c r="A88" s="9"/>
      <c r="B88" s="9"/>
      <c r="C88" s="9"/>
      <c r="D88" s="9"/>
      <c r="E88" s="9"/>
      <c r="F88" s="9"/>
      <c r="G88" s="9"/>
      <c r="H88" s="43" t="s">
        <v>6</v>
      </c>
      <c r="I88" s="121" t="s">
        <v>754</v>
      </c>
      <c r="J88" s="112">
        <v>-100</v>
      </c>
      <c r="K88" s="107">
        <v>10</v>
      </c>
      <c r="L88" s="119">
        <f>'29-08'!$K88+('29-08'!$J88/90)</f>
        <v>8.8888888888888893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ht="15" customHeight="1" x14ac:dyDescent="0.3">
      <c r="A89" s="9"/>
      <c r="B89" s="9"/>
      <c r="C89" s="9"/>
      <c r="D89" s="9"/>
      <c r="E89" s="9"/>
      <c r="F89" s="9"/>
      <c r="G89" s="9"/>
      <c r="H89" s="43" t="s">
        <v>6</v>
      </c>
      <c r="I89" s="121"/>
      <c r="J89" s="112">
        <v>-450</v>
      </c>
      <c r="K89" s="107">
        <v>30</v>
      </c>
      <c r="L89" s="119">
        <f>'29-08'!$K89+('29-08'!$J89/90)</f>
        <v>25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ht="15" customHeight="1" x14ac:dyDescent="0.3">
      <c r="A90" s="9"/>
      <c r="B90" s="9"/>
      <c r="C90" s="9"/>
      <c r="D90" s="9"/>
      <c r="E90" s="9"/>
      <c r="F90" s="9"/>
      <c r="G90" s="9"/>
      <c r="H90" s="43" t="s">
        <v>6</v>
      </c>
      <c r="I90" s="121" t="s">
        <v>2587</v>
      </c>
      <c r="J90" s="112"/>
      <c r="K90" s="107">
        <v>10</v>
      </c>
      <c r="L90" s="119">
        <f>'29-08'!$K90+('29-08'!$J90/90)</f>
        <v>10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ht="15" customHeight="1" x14ac:dyDescent="0.3">
      <c r="A91" s="9"/>
      <c r="B91" s="9"/>
      <c r="C91" s="9"/>
      <c r="D91" s="9"/>
      <c r="E91" s="9"/>
      <c r="F91" s="9"/>
      <c r="G91" s="9"/>
      <c r="H91" s="43" t="s">
        <v>6</v>
      </c>
      <c r="I91" s="121" t="s">
        <v>1137</v>
      </c>
      <c r="J91" s="112">
        <v>150</v>
      </c>
      <c r="K91" s="107"/>
      <c r="L91" s="119">
        <f>'29-08'!$K91+('29-08'!$J91/90)</f>
        <v>1.6666666666666667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ht="15" customHeight="1" x14ac:dyDescent="0.3">
      <c r="A92" s="9"/>
      <c r="B92" s="9"/>
      <c r="C92" s="9"/>
      <c r="D92" s="9"/>
      <c r="E92" s="9"/>
      <c r="F92" s="9"/>
      <c r="G92" s="9"/>
      <c r="H92" s="43" t="s">
        <v>6</v>
      </c>
      <c r="I92" s="121" t="s">
        <v>348</v>
      </c>
      <c r="J92" s="112">
        <v>-100</v>
      </c>
      <c r="K92" s="107">
        <v>110</v>
      </c>
      <c r="L92" s="119">
        <f>'29-08'!$K92+('29-08'!$J92/90)</f>
        <v>108.88888888888889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ht="15" customHeight="1" x14ac:dyDescent="0.3">
      <c r="A93" s="9"/>
      <c r="B93" s="9"/>
      <c r="C93" s="9"/>
      <c r="D93" s="9"/>
      <c r="E93" s="9"/>
      <c r="F93" s="9"/>
      <c r="G93" s="9"/>
      <c r="H93" s="43" t="s">
        <v>6</v>
      </c>
      <c r="I93" s="121" t="s">
        <v>989</v>
      </c>
      <c r="J93" s="112"/>
      <c r="K93" s="107">
        <v>103</v>
      </c>
      <c r="L93" s="119">
        <f>'29-08'!$K93+('29-08'!$J93/90)</f>
        <v>103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ht="15" customHeight="1" x14ac:dyDescent="0.3">
      <c r="A94" s="9"/>
      <c r="B94" s="9"/>
      <c r="C94" s="9"/>
      <c r="D94" s="9"/>
      <c r="E94" s="9"/>
      <c r="F94" s="9"/>
      <c r="G94" s="9"/>
      <c r="H94" s="43" t="s">
        <v>6</v>
      </c>
      <c r="I94" s="121"/>
      <c r="J94" s="112">
        <v>150</v>
      </c>
      <c r="K94" s="107"/>
      <c r="L94" s="119">
        <f>'29-08'!$K94+('29-08'!$J94/90)</f>
        <v>1.6666666666666667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ht="15" customHeight="1" x14ac:dyDescent="0.3">
      <c r="A95" s="9"/>
      <c r="B95" s="9"/>
      <c r="C95" s="9"/>
      <c r="D95" s="9"/>
      <c r="E95" s="9"/>
      <c r="F95" s="9"/>
      <c r="G95" s="9"/>
      <c r="H95" s="43" t="s">
        <v>6</v>
      </c>
      <c r="I95" s="121" t="s">
        <v>508</v>
      </c>
      <c r="J95" s="112">
        <v>-450</v>
      </c>
      <c r="K95" s="107">
        <v>90</v>
      </c>
      <c r="L95" s="119">
        <f>'29-08'!$K95+('29-08'!$J95/90)</f>
        <v>85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ht="15" customHeight="1" x14ac:dyDescent="0.3">
      <c r="A96" s="9"/>
      <c r="B96" s="9"/>
      <c r="C96" s="9"/>
      <c r="D96" s="9"/>
      <c r="E96" s="9"/>
      <c r="F96" s="9"/>
      <c r="G96" s="9"/>
      <c r="H96" s="43" t="s">
        <v>6</v>
      </c>
      <c r="I96" s="121" t="s">
        <v>637</v>
      </c>
      <c r="J96" s="112"/>
      <c r="K96" s="107">
        <v>1500</v>
      </c>
      <c r="L96" s="119">
        <f>'29-08'!$K96+('29-08'!$J96/90)</f>
        <v>1500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ht="15" customHeight="1" x14ac:dyDescent="0.3">
      <c r="A97" s="9"/>
      <c r="B97" s="9"/>
      <c r="C97" s="9"/>
      <c r="D97" s="9"/>
      <c r="E97" s="9"/>
      <c r="F97" s="9"/>
      <c r="G97" s="9"/>
      <c r="H97" s="43" t="s">
        <v>6</v>
      </c>
      <c r="I97" s="121" t="s">
        <v>1336</v>
      </c>
      <c r="J97" s="112">
        <v>180</v>
      </c>
      <c r="K97" s="107">
        <v>350</v>
      </c>
      <c r="L97" s="119">
        <f>'29-08'!$K97+('29-08'!$J97/90)</f>
        <v>352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ht="15" customHeight="1" x14ac:dyDescent="0.3">
      <c r="A98" s="9"/>
      <c r="B98" s="9"/>
      <c r="C98" s="9"/>
      <c r="D98" s="9"/>
      <c r="E98" s="9"/>
      <c r="F98" s="9"/>
      <c r="G98" s="9"/>
      <c r="H98" s="43" t="s">
        <v>6</v>
      </c>
      <c r="I98" s="121"/>
      <c r="J98" s="112">
        <v>200</v>
      </c>
      <c r="K98" s="107"/>
      <c r="L98" s="119">
        <f>'29-08'!$K98+('29-08'!$J98/90)</f>
        <v>2.2222222222222223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ht="15" customHeight="1" x14ac:dyDescent="0.3">
      <c r="A99" s="9"/>
      <c r="B99" s="9"/>
      <c r="C99" s="9"/>
      <c r="D99" s="9"/>
      <c r="E99" s="9"/>
      <c r="F99" s="9"/>
      <c r="G99" s="9"/>
      <c r="H99" s="43" t="s">
        <v>6</v>
      </c>
      <c r="I99" s="121"/>
      <c r="J99" s="112">
        <v>-470</v>
      </c>
      <c r="K99" s="107">
        <v>20</v>
      </c>
      <c r="L99" s="119">
        <f>'29-08'!$K99+('29-08'!$J99/90)</f>
        <v>14.777777777777779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ht="15" customHeight="1" x14ac:dyDescent="0.3">
      <c r="A100" s="9"/>
      <c r="B100" s="9"/>
      <c r="C100" s="9"/>
      <c r="D100" s="9"/>
      <c r="E100" s="9"/>
      <c r="F100" s="9"/>
      <c r="G100" s="9"/>
      <c r="H100" s="43" t="s">
        <v>40</v>
      </c>
      <c r="I100" s="121" t="s">
        <v>57</v>
      </c>
      <c r="J100" s="112">
        <v>17900</v>
      </c>
      <c r="K100" s="107"/>
      <c r="L100" s="119">
        <f>'29-08'!$K100+('29-08'!$J100/90)</f>
        <v>198.88888888888889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ht="15" customHeight="1" x14ac:dyDescent="0.3">
      <c r="A101" s="9"/>
      <c r="B101" s="9"/>
      <c r="C101" s="9"/>
      <c r="D101" s="9"/>
      <c r="E101" s="9"/>
      <c r="F101" s="9"/>
      <c r="G101" s="9"/>
      <c r="H101" s="43" t="s">
        <v>40</v>
      </c>
      <c r="I101" s="121" t="s">
        <v>239</v>
      </c>
      <c r="J101" s="112">
        <v>-17900</v>
      </c>
      <c r="K101" s="107"/>
      <c r="L101" s="119">
        <f>'29-08'!$K101+('29-08'!$J101/90)</f>
        <v>-198.88888888888889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ht="15" customHeight="1" x14ac:dyDescent="0.3">
      <c r="A102" s="9"/>
      <c r="B102" s="9"/>
      <c r="C102" s="9"/>
      <c r="D102" s="9"/>
      <c r="E102" s="9"/>
      <c r="F102" s="9"/>
      <c r="G102" s="9"/>
      <c r="H102" s="43" t="s">
        <v>6</v>
      </c>
      <c r="I102" s="121" t="s">
        <v>440</v>
      </c>
      <c r="J102" s="112"/>
      <c r="K102" s="107">
        <v>130</v>
      </c>
      <c r="L102" s="119">
        <f>'29-08'!$K102+('29-08'!$J102/90)</f>
        <v>130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ht="15" customHeight="1" x14ac:dyDescent="0.3">
      <c r="A103" s="9"/>
      <c r="B103" s="9"/>
      <c r="C103" s="9"/>
      <c r="D103" s="9"/>
      <c r="E103" s="9"/>
      <c r="F103" s="9"/>
      <c r="G103" s="9"/>
      <c r="H103" s="43" t="s">
        <v>6</v>
      </c>
      <c r="I103" s="121"/>
      <c r="J103" s="112">
        <v>540</v>
      </c>
      <c r="K103" s="107"/>
      <c r="L103" s="119">
        <f>'29-08'!$K103+('29-08'!$J103/90)</f>
        <v>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ht="15" customHeight="1" x14ac:dyDescent="0.3">
      <c r="A104" s="9"/>
      <c r="B104" s="9"/>
      <c r="C104" s="9"/>
      <c r="D104" s="9"/>
      <c r="E104" s="9"/>
      <c r="F104" s="9"/>
      <c r="G104" s="9"/>
      <c r="H104" s="43" t="s">
        <v>6</v>
      </c>
      <c r="I104" s="121"/>
      <c r="J104" s="112">
        <v>175</v>
      </c>
      <c r="K104" s="107"/>
      <c r="L104" s="119">
        <f>'29-08'!$K104+('29-08'!$J104/90)</f>
        <v>1.9444444444444444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ht="15" customHeight="1" x14ac:dyDescent="0.3">
      <c r="A105" s="9"/>
      <c r="B105" s="9"/>
      <c r="C105" s="9"/>
      <c r="D105" s="9"/>
      <c r="E105" s="9"/>
      <c r="F105" s="9"/>
      <c r="G105" s="9"/>
      <c r="H105" s="43" t="s">
        <v>6</v>
      </c>
      <c r="I105" s="121"/>
      <c r="J105" s="112">
        <v>-100</v>
      </c>
      <c r="K105" s="107">
        <v>10</v>
      </c>
      <c r="L105" s="119">
        <f>'29-08'!$K105+('29-08'!$J105/90)</f>
        <v>8.8888888888888893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ht="15" customHeight="1" x14ac:dyDescent="0.3">
      <c r="A106" s="9"/>
      <c r="B106" s="9"/>
      <c r="C106" s="9"/>
      <c r="D106" s="9"/>
      <c r="E106" s="9"/>
      <c r="F106" s="9"/>
      <c r="G106" s="9"/>
      <c r="H106" s="43" t="s">
        <v>6</v>
      </c>
      <c r="I106" s="121"/>
      <c r="J106" s="112"/>
      <c r="K106" s="107">
        <v>9</v>
      </c>
      <c r="L106" s="119">
        <f>'29-08'!$K106+('29-08'!$J106/90)</f>
        <v>9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ht="15" customHeight="1" x14ac:dyDescent="0.3">
      <c r="A107" s="9"/>
      <c r="B107" s="9"/>
      <c r="C107" s="9"/>
      <c r="D107" s="9"/>
      <c r="E107" s="9"/>
      <c r="F107" s="9"/>
      <c r="G107" s="9"/>
      <c r="H107" s="43" t="s">
        <v>6</v>
      </c>
      <c r="I107" s="121"/>
      <c r="J107" s="112"/>
      <c r="K107" s="107">
        <v>7</v>
      </c>
      <c r="L107" s="119">
        <f>'29-08'!$K107+('29-08'!$J107/90)</f>
        <v>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ht="15" customHeight="1" x14ac:dyDescent="0.3">
      <c r="A108" s="9"/>
      <c r="B108" s="9"/>
      <c r="C108" s="9"/>
      <c r="D108" s="9"/>
      <c r="E108" s="9"/>
      <c r="F108" s="9"/>
      <c r="G108" s="9"/>
      <c r="H108" s="43" t="s">
        <v>28</v>
      </c>
      <c r="I108" s="121" t="s">
        <v>1347</v>
      </c>
      <c r="J108" s="112"/>
      <c r="K108" s="107">
        <v>-120</v>
      </c>
      <c r="L108" s="119">
        <f>'29-08'!$K108+('29-08'!$J108/90)</f>
        <v>-120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ht="15" customHeight="1" x14ac:dyDescent="0.3">
      <c r="A109" s="9"/>
      <c r="B109" s="9"/>
      <c r="C109" s="9"/>
      <c r="D109" s="9"/>
      <c r="E109" s="9"/>
      <c r="F109" s="9"/>
      <c r="G109" s="9"/>
      <c r="H109" s="43" t="s">
        <v>6</v>
      </c>
      <c r="I109" s="121"/>
      <c r="J109" s="112">
        <v>-130</v>
      </c>
      <c r="K109" s="107">
        <v>5</v>
      </c>
      <c r="L109" s="119">
        <f>'29-08'!$K109+('29-08'!$J109/90)</f>
        <v>3.5555555555555554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ht="15" customHeight="1" x14ac:dyDescent="0.3">
      <c r="A110" s="9"/>
      <c r="B110" s="9"/>
      <c r="C110" s="9"/>
      <c r="D110" s="9"/>
      <c r="E110" s="9"/>
      <c r="F110" s="9"/>
      <c r="G110" s="9"/>
      <c r="H110" s="43" t="s">
        <v>6</v>
      </c>
      <c r="I110" s="121"/>
      <c r="J110" s="112">
        <v>300</v>
      </c>
      <c r="K110" s="107">
        <v>10</v>
      </c>
      <c r="L110" s="119">
        <f>'29-08'!$K110+('29-08'!$J110/90)</f>
        <v>13.333333333333334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ht="15" customHeight="1" x14ac:dyDescent="0.3">
      <c r="A111" s="9"/>
      <c r="B111" s="9"/>
      <c r="C111" s="9"/>
      <c r="D111" s="9"/>
      <c r="E111" s="9"/>
      <c r="F111" s="9"/>
      <c r="G111" s="9"/>
      <c r="H111" s="43" t="s">
        <v>6</v>
      </c>
      <c r="I111" s="121"/>
      <c r="J111" s="112">
        <v>-130</v>
      </c>
      <c r="K111" s="107">
        <v>10</v>
      </c>
      <c r="L111" s="119">
        <f>'29-08'!$K111+('29-08'!$J111/90)</f>
        <v>8.5555555555555554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ht="15" customHeight="1" x14ac:dyDescent="0.3">
      <c r="A112" s="9"/>
      <c r="B112" s="9"/>
      <c r="C112" s="9"/>
      <c r="D112" s="9"/>
      <c r="E112" s="9"/>
      <c r="F112" s="9"/>
      <c r="G112" s="9"/>
      <c r="H112" s="43" t="s">
        <v>6</v>
      </c>
      <c r="I112" s="121"/>
      <c r="J112" s="112"/>
      <c r="K112" s="107">
        <v>79</v>
      </c>
      <c r="L112" s="119">
        <f>'29-08'!$K112+('29-08'!$J112/90)</f>
        <v>79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ht="15" customHeight="1" x14ac:dyDescent="0.3">
      <c r="A113" s="9"/>
      <c r="B113" s="9"/>
      <c r="C113" s="9"/>
      <c r="D113" s="9"/>
      <c r="E113" s="9"/>
      <c r="F113" s="9"/>
      <c r="G113" s="9"/>
      <c r="H113" s="43" t="s">
        <v>6</v>
      </c>
      <c r="I113" s="121"/>
      <c r="J113" s="112">
        <v>90</v>
      </c>
      <c r="K113" s="107"/>
      <c r="L113" s="119">
        <f>'29-08'!$K113+('29-08'!$J113/90)</f>
        <v>1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ht="15" customHeight="1" x14ac:dyDescent="0.3">
      <c r="A114" s="9"/>
      <c r="B114" s="9"/>
      <c r="C114" s="9"/>
      <c r="D114" s="9"/>
      <c r="E114" s="9"/>
      <c r="F114" s="9"/>
      <c r="G114" s="9"/>
      <c r="H114" s="43" t="s">
        <v>6</v>
      </c>
      <c r="I114" s="121"/>
      <c r="J114" s="112">
        <v>600</v>
      </c>
      <c r="K114" s="107">
        <v>150</v>
      </c>
      <c r="L114" s="119">
        <f>'29-08'!$K114+('29-08'!$J114/90)</f>
        <v>156.66666666666666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ht="15" customHeight="1" x14ac:dyDescent="0.3">
      <c r="A115" s="9"/>
      <c r="B115" s="9"/>
      <c r="C115" s="9"/>
      <c r="D115" s="9"/>
      <c r="E115" s="9"/>
      <c r="F115" s="9"/>
      <c r="G115" s="9"/>
      <c r="H115" s="43" t="s">
        <v>6</v>
      </c>
      <c r="I115" s="121"/>
      <c r="J115" s="112">
        <v>400</v>
      </c>
      <c r="K115" s="107">
        <v>130</v>
      </c>
      <c r="L115" s="119">
        <f>'29-08'!$K115+('29-08'!$J115/90)</f>
        <v>134.44444444444446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ht="15" customHeight="1" x14ac:dyDescent="0.3">
      <c r="A116" s="9"/>
      <c r="B116" s="9"/>
      <c r="C116" s="9"/>
      <c r="D116" s="9"/>
      <c r="E116" s="9"/>
      <c r="F116" s="9"/>
      <c r="G116" s="9"/>
      <c r="H116" s="43" t="s">
        <v>6</v>
      </c>
      <c r="I116" s="121"/>
      <c r="J116" s="112">
        <v>500</v>
      </c>
      <c r="K116" s="107"/>
      <c r="L116" s="119">
        <f>'29-08'!$K116+('29-08'!$J116/90)</f>
        <v>5.5555555555555554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ht="15" customHeight="1" x14ac:dyDescent="0.3">
      <c r="A117" s="9"/>
      <c r="B117" s="9"/>
      <c r="C117" s="9"/>
      <c r="D117" s="9"/>
      <c r="E117" s="9"/>
      <c r="F117" s="9"/>
      <c r="G117" s="9"/>
      <c r="H117" s="43" t="s">
        <v>6</v>
      </c>
      <c r="I117" s="121"/>
      <c r="J117" s="112">
        <v>900</v>
      </c>
      <c r="K117" s="107"/>
      <c r="L117" s="119">
        <f>'29-08'!$K117+('29-08'!$J117/90)</f>
        <v>10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ht="15" customHeight="1" x14ac:dyDescent="0.3">
      <c r="A118" s="9"/>
      <c r="B118" s="9"/>
      <c r="C118" s="9"/>
      <c r="D118" s="9"/>
      <c r="E118" s="9"/>
      <c r="F118" s="9"/>
      <c r="G118" s="9"/>
      <c r="H118" s="43" t="s">
        <v>6</v>
      </c>
      <c r="I118" s="121"/>
      <c r="J118" s="112">
        <v>300</v>
      </c>
      <c r="K118" s="107"/>
      <c r="L118" s="119">
        <f>'29-08'!$K118+('29-08'!$J118/90)</f>
        <v>3.3333333333333335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ht="15" customHeight="1" x14ac:dyDescent="0.3">
      <c r="A119" s="9"/>
      <c r="B119" s="9"/>
      <c r="C119" s="9"/>
      <c r="D119" s="9"/>
      <c r="E119" s="9"/>
      <c r="F119" s="9"/>
      <c r="G119" s="9"/>
      <c r="H119" s="43" t="s">
        <v>6</v>
      </c>
      <c r="I119" s="121"/>
      <c r="J119" s="112">
        <v>250</v>
      </c>
      <c r="K119" s="107"/>
      <c r="L119" s="119">
        <f>'29-08'!$K119+('29-08'!$J119/90)</f>
        <v>2.7777777777777777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ht="15" customHeight="1" x14ac:dyDescent="0.3">
      <c r="A120" s="9"/>
      <c r="B120" s="9"/>
      <c r="C120" s="9"/>
      <c r="D120" s="9"/>
      <c r="E120" s="9"/>
      <c r="F120" s="9"/>
      <c r="G120" s="9"/>
      <c r="H120" s="43" t="s">
        <v>6</v>
      </c>
      <c r="I120" s="121"/>
      <c r="J120" s="112">
        <v>300</v>
      </c>
      <c r="K120" s="107"/>
      <c r="L120" s="119">
        <f>'29-08'!$K120+('29-08'!$J120/90)</f>
        <v>3.3333333333333335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ht="15" customHeight="1" x14ac:dyDescent="0.3">
      <c r="A121" s="9"/>
      <c r="B121" s="9"/>
      <c r="C121" s="9"/>
      <c r="D121" s="9"/>
      <c r="E121" s="9"/>
      <c r="F121" s="9"/>
      <c r="G121" s="9"/>
      <c r="H121" s="43" t="s">
        <v>28</v>
      </c>
      <c r="I121" s="121" t="s">
        <v>335</v>
      </c>
      <c r="J121" s="112">
        <v>-50</v>
      </c>
      <c r="K121" s="107"/>
      <c r="L121" s="119">
        <f>'29-08'!$K121+('29-08'!$J121/90)</f>
        <v>-0.55555555555555558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ht="15" customHeight="1" x14ac:dyDescent="0.3">
      <c r="A122" s="9"/>
      <c r="B122" s="9"/>
      <c r="C122" s="9"/>
      <c r="D122" s="9"/>
      <c r="E122" s="9"/>
      <c r="F122" s="9"/>
      <c r="G122" s="9"/>
      <c r="H122" s="43" t="s">
        <v>6</v>
      </c>
      <c r="I122" s="121"/>
      <c r="J122" s="112"/>
      <c r="K122" s="107">
        <v>200</v>
      </c>
      <c r="L122" s="119">
        <f>'29-08'!$K122+('29-08'!$J122/90)</f>
        <v>200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ht="15" customHeight="1" x14ac:dyDescent="0.3">
      <c r="A123" s="9"/>
      <c r="B123" s="9"/>
      <c r="C123" s="9"/>
      <c r="D123" s="9"/>
      <c r="E123" s="9"/>
      <c r="F123" s="9"/>
      <c r="G123" s="9"/>
      <c r="H123" s="43" t="s">
        <v>6</v>
      </c>
      <c r="I123" s="121"/>
      <c r="J123" s="112">
        <v>80</v>
      </c>
      <c r="K123" s="107"/>
      <c r="L123" s="119">
        <f>'29-08'!$K123+('29-08'!$J123/90)</f>
        <v>0.88888888888888884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ht="15" customHeight="1" x14ac:dyDescent="0.3">
      <c r="A124" s="9"/>
      <c r="B124" s="9"/>
      <c r="C124" s="9"/>
      <c r="D124" s="9"/>
      <c r="E124" s="9"/>
      <c r="F124" s="9"/>
      <c r="G124" s="9"/>
      <c r="H124" s="43" t="s">
        <v>6</v>
      </c>
      <c r="I124" s="121"/>
      <c r="J124" s="112">
        <v>150</v>
      </c>
      <c r="K124" s="107">
        <v>30</v>
      </c>
      <c r="L124" s="119">
        <f>'29-08'!$K124+('29-08'!$J124/90)</f>
        <v>31.666666666666668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ht="15" customHeight="1" x14ac:dyDescent="0.3">
      <c r="A125" s="9"/>
      <c r="B125" s="9"/>
      <c r="C125" s="9"/>
      <c r="D125" s="9"/>
      <c r="E125" s="9"/>
      <c r="F125" s="9"/>
      <c r="G125" s="9"/>
      <c r="H125" s="43" t="s">
        <v>6</v>
      </c>
      <c r="I125" s="121" t="s">
        <v>95</v>
      </c>
      <c r="J125" s="112"/>
      <c r="K125" s="107">
        <v>200</v>
      </c>
      <c r="L125" s="119">
        <f>'29-08'!$K125+('29-08'!$J125/90)</f>
        <v>200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ht="15" customHeight="1" x14ac:dyDescent="0.3">
      <c r="A126" s="9"/>
      <c r="B126" s="9"/>
      <c r="C126" s="9"/>
      <c r="D126" s="9"/>
      <c r="E126" s="9"/>
      <c r="F126" s="9"/>
      <c r="G126" s="9"/>
      <c r="H126" s="43" t="s">
        <v>40</v>
      </c>
      <c r="I126" s="121" t="s">
        <v>95</v>
      </c>
      <c r="J126" s="112"/>
      <c r="K126" s="107">
        <v>-200</v>
      </c>
      <c r="L126" s="119">
        <f>'29-08'!$K126+('29-08'!$J126/90)</f>
        <v>-200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ht="15" customHeight="1" x14ac:dyDescent="0.3">
      <c r="A127" s="9"/>
      <c r="B127" s="9"/>
      <c r="C127" s="9"/>
      <c r="D127" s="9"/>
      <c r="E127" s="9"/>
      <c r="F127" s="9"/>
      <c r="G127" s="9"/>
      <c r="H127" s="43" t="s">
        <v>1796</v>
      </c>
      <c r="I127" s="121" t="s">
        <v>292</v>
      </c>
      <c r="J127" s="112">
        <v>350</v>
      </c>
      <c r="K127" s="107">
        <v>210</v>
      </c>
      <c r="L127" s="119">
        <f>'29-08'!$K127+('29-08'!$J127/90)</f>
        <v>213.88888888888889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ht="15" customHeight="1" x14ac:dyDescent="0.3">
      <c r="A128" s="9"/>
      <c r="B128" s="9"/>
      <c r="C128" s="9"/>
      <c r="D128" s="9"/>
      <c r="E128" s="9"/>
      <c r="F128" s="9"/>
      <c r="G128" s="9"/>
      <c r="H128" s="43" t="s">
        <v>6</v>
      </c>
      <c r="I128" s="121"/>
      <c r="J128" s="112"/>
      <c r="K128" s="107">
        <v>10</v>
      </c>
      <c r="L128" s="119">
        <f>'29-08'!$K128+('29-08'!$J128/90)</f>
        <v>10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ht="15" customHeight="1" x14ac:dyDescent="0.3">
      <c r="A129" s="9"/>
      <c r="B129" s="9"/>
      <c r="C129" s="9"/>
      <c r="D129" s="9"/>
      <c r="E129" s="9"/>
      <c r="F129" s="9"/>
      <c r="G129" s="9"/>
      <c r="H129" s="43" t="s">
        <v>40</v>
      </c>
      <c r="I129" s="121"/>
      <c r="J129" s="112">
        <v>-6800</v>
      </c>
      <c r="K129" s="107">
        <v>-5300</v>
      </c>
      <c r="L129" s="119">
        <f>'29-08'!$K129+('29-08'!$J129/90)</f>
        <v>-5375.5555555555557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ht="15" customHeight="1" x14ac:dyDescent="0.3">
      <c r="A130" s="9"/>
      <c r="B130" s="9"/>
      <c r="C130" s="9"/>
      <c r="D130" s="9"/>
      <c r="E130" s="9"/>
      <c r="F130" s="9"/>
      <c r="G130" s="9"/>
      <c r="H130" s="43" t="s">
        <v>6</v>
      </c>
      <c r="I130" s="121"/>
      <c r="J130" s="112">
        <v>320</v>
      </c>
      <c r="K130" s="107"/>
      <c r="L130" s="119">
        <f>'29-08'!$K130+('29-08'!$J130/90)</f>
        <v>3.5555555555555554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ht="15" customHeight="1" x14ac:dyDescent="0.3">
      <c r="A131" s="9"/>
      <c r="B131" s="9"/>
      <c r="C131" s="9"/>
      <c r="D131" s="9"/>
      <c r="E131" s="9"/>
      <c r="F131" s="9"/>
      <c r="G131" s="9"/>
      <c r="H131" s="43" t="s">
        <v>6</v>
      </c>
      <c r="I131" s="121" t="s">
        <v>56</v>
      </c>
      <c r="J131" s="112">
        <v>1310</v>
      </c>
      <c r="K131" s="107">
        <v>-35</v>
      </c>
      <c r="L131" s="119">
        <f>'29-08'!$K131+('29-08'!$J131/90)</f>
        <v>-20.444444444444443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ht="15" customHeight="1" x14ac:dyDescent="0.3">
      <c r="A132" s="9"/>
      <c r="B132" s="9"/>
      <c r="C132" s="9"/>
      <c r="D132" s="9"/>
      <c r="E132" s="9"/>
      <c r="F132" s="9"/>
      <c r="G132" s="9"/>
      <c r="H132" s="43" t="s">
        <v>6</v>
      </c>
      <c r="I132" s="121"/>
      <c r="J132" s="112">
        <v>11380</v>
      </c>
      <c r="K132" s="107">
        <v>100</v>
      </c>
      <c r="L132" s="119">
        <f>'29-08'!$K132+('29-08'!$J132/90)</f>
        <v>226.44444444444446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ht="15" customHeight="1" x14ac:dyDescent="0.3">
      <c r="A133" s="9"/>
      <c r="B133" s="9"/>
      <c r="C133" s="9"/>
      <c r="D133" s="9"/>
      <c r="E133" s="9"/>
      <c r="F133" s="9"/>
      <c r="G133" s="9"/>
      <c r="H133" s="43" t="s">
        <v>6</v>
      </c>
      <c r="I133" s="121"/>
      <c r="J133" s="112"/>
      <c r="K133" s="107"/>
      <c r="L133" s="119">
        <f>'29-08'!$K133+('29-08'!$J133/90)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ht="15" customHeight="1" x14ac:dyDescent="0.3">
      <c r="A134" s="9"/>
      <c r="B134" s="9"/>
      <c r="C134" s="9"/>
      <c r="D134" s="9"/>
      <c r="E134" s="9"/>
      <c r="F134" s="9"/>
      <c r="G134" s="9"/>
      <c r="H134" s="43" t="s">
        <v>6</v>
      </c>
      <c r="I134" s="121"/>
      <c r="J134" s="112"/>
      <c r="K134" s="107"/>
      <c r="L134" s="119">
        <f>'29-08'!$K134+('29-08'!$J134/90)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ht="15" customHeight="1" x14ac:dyDescent="0.3">
      <c r="A135" s="9"/>
      <c r="B135" s="9"/>
      <c r="C135" s="9"/>
      <c r="D135" s="9"/>
      <c r="E135" s="9"/>
      <c r="F135" s="9"/>
      <c r="G135" s="9"/>
      <c r="H135" s="43" t="s">
        <v>6</v>
      </c>
      <c r="I135" s="121"/>
      <c r="J135" s="112"/>
      <c r="K135" s="107"/>
      <c r="L135" s="119">
        <f>'29-08'!$K135+('29-08'!$J135/90)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ht="15" customHeight="1" x14ac:dyDescent="0.3">
      <c r="A136" s="9"/>
      <c r="B136" s="9"/>
      <c r="C136" s="9"/>
      <c r="D136" s="9"/>
      <c r="E136" s="9"/>
      <c r="F136" s="9"/>
      <c r="G136" s="9"/>
      <c r="H136" s="43" t="s">
        <v>6</v>
      </c>
      <c r="I136" s="121"/>
      <c r="J136" s="112"/>
      <c r="K136" s="107"/>
      <c r="L136" s="119">
        <f>'29-08'!$K136+('29-08'!$J136/90)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6" xr:uid="{E2A20185-B574-41B5-9FD4-A9E7B01D864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4C99-69BA-450C-BD4E-C9A883D48E28}">
  <sheetPr codeName="Sheet132">
    <pageSetUpPr fitToPage="1"/>
  </sheetPr>
  <dimension ref="A1:Z119"/>
  <sheetViews>
    <sheetView rightToLeft="1" topLeftCell="A107" workbookViewId="0">
      <selection activeCell="I116" sqref="I11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1395</v>
      </c>
      <c r="K1" s="116">
        <f t="shared" si="0"/>
        <v>1290</v>
      </c>
      <c r="L1" s="3">
        <f t="shared" si="0"/>
        <v>1305.4999999999998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2506</v>
      </c>
      <c r="J3" s="112">
        <v>320</v>
      </c>
      <c r="K3" s="107"/>
      <c r="L3" s="10">
        <f t="shared" ref="L3:L18" si="1">K3+(J3/90)</f>
        <v>3.5555555555555554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35</v>
      </c>
      <c r="J4" s="112">
        <v>-300</v>
      </c>
      <c r="K4" s="107"/>
      <c r="L4" s="10">
        <f t="shared" si="1"/>
        <v>-3.3333333333333335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1213</v>
      </c>
      <c r="J5" s="112"/>
      <c r="K5" s="107">
        <v>900</v>
      </c>
      <c r="L5" s="10">
        <f t="shared" si="1"/>
        <v>900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363</v>
      </c>
      <c r="J6" s="112"/>
      <c r="K6" s="107">
        <v>200</v>
      </c>
      <c r="L6" s="10">
        <f t="shared" si="1"/>
        <v>200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132</v>
      </c>
      <c r="J7" s="112">
        <v>400</v>
      </c>
      <c r="K7" s="107"/>
      <c r="L7" s="10">
        <f t="shared" si="1"/>
        <v>4.4444444444444446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-450</v>
      </c>
      <c r="K8" s="107">
        <v>40</v>
      </c>
      <c r="L8" s="10">
        <f t="shared" si="1"/>
        <v>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100</v>
      </c>
      <c r="K9" s="107">
        <v>25</v>
      </c>
      <c r="L9" s="10">
        <f t="shared" si="1"/>
        <v>26.111111111111111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550</v>
      </c>
      <c r="K10" s="107"/>
      <c r="L10" s="10">
        <f t="shared" si="1"/>
        <v>6.1111111111111107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>
        <v>-150</v>
      </c>
      <c r="K11" s="107">
        <v>80</v>
      </c>
      <c r="L11" s="10">
        <f t="shared" si="1"/>
        <v>78.333333333333329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180</v>
      </c>
      <c r="K12" s="107">
        <v>10</v>
      </c>
      <c r="L12" s="10">
        <f t="shared" si="1"/>
        <v>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>
        <v>-135</v>
      </c>
      <c r="K13" s="107">
        <v>5</v>
      </c>
      <c r="L13" s="10">
        <f t="shared" si="1"/>
        <v>3.5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643</v>
      </c>
      <c r="J14" s="112"/>
      <c r="K14" s="107">
        <v>20</v>
      </c>
      <c r="L14" s="10">
        <f t="shared" si="1"/>
        <v>20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112">
        <v>880</v>
      </c>
      <c r="K15" s="107">
        <v>10</v>
      </c>
      <c r="L15" s="10">
        <f t="shared" si="1"/>
        <v>19.777777777777779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2582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SUM('31-08'!$J$22:$J$119)</f>
        <v>-7525</v>
      </c>
      <c r="K20" s="116">
        <f>SUM('31-08'!$K$22:$K$119)</f>
        <v>-1513</v>
      </c>
      <c r="L20" s="3">
        <f>SUM('31-08'!$L$22:$L$119)</f>
        <v>-1596.6111111111113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17</v>
      </c>
      <c r="C22" s="14">
        <f t="shared" ref="C22:C27" si="2">A22*B22</f>
        <v>17</v>
      </c>
      <c r="D22" s="15">
        <v>5</v>
      </c>
      <c r="E22" s="1">
        <v>62</v>
      </c>
      <c r="F22" s="16">
        <f t="shared" ref="F22:F26" si="3">D22*E22</f>
        <v>310</v>
      </c>
      <c r="G22" s="7"/>
      <c r="H22" s="7" t="s">
        <v>6</v>
      </c>
      <c r="I22" s="2"/>
      <c r="J22" s="112">
        <v>110</v>
      </c>
      <c r="K22" s="107">
        <v>1</v>
      </c>
      <c r="L22" s="10">
        <f>'31-08'!$K22+('31-08'!$J22/90)</f>
        <v>2.2222222222222223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57</v>
      </c>
      <c r="S22" s="16">
        <f t="shared" ref="S22:S26" si="5">Q22*R22</f>
        <v>285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75</v>
      </c>
      <c r="F23" s="16">
        <f t="shared" si="3"/>
        <v>750</v>
      </c>
      <c r="G23" s="7"/>
      <c r="H23" s="7" t="s">
        <v>6</v>
      </c>
      <c r="I23" s="2"/>
      <c r="J23" s="112">
        <v>30</v>
      </c>
      <c r="K23" s="107"/>
      <c r="L23" s="10">
        <f>'31-08'!$K23+('31-08'!$J23/90)</f>
        <v>0.33333333333333331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65</v>
      </c>
      <c r="S23" s="16">
        <f t="shared" si="5"/>
        <v>650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</v>
      </c>
      <c r="C24" s="14">
        <f t="shared" si="2"/>
        <v>160</v>
      </c>
      <c r="D24" s="15">
        <v>20</v>
      </c>
      <c r="E24" s="1">
        <v>23</v>
      </c>
      <c r="F24" s="16">
        <f t="shared" si="3"/>
        <v>460</v>
      </c>
      <c r="G24" s="7"/>
      <c r="H24" s="7" t="s">
        <v>6</v>
      </c>
      <c r="I24" s="2"/>
      <c r="J24" s="112"/>
      <c r="K24" s="107">
        <v>187</v>
      </c>
      <c r="L24" s="10">
        <f>'31-08'!$K24+('31-08'!$J24/90)</f>
        <v>187</v>
      </c>
      <c r="M24" s="3"/>
      <c r="N24" s="13">
        <v>10</v>
      </c>
      <c r="O24" s="1">
        <v>20</v>
      </c>
      <c r="P24" s="14">
        <f t="shared" si="4"/>
        <v>200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>
        <v>2</v>
      </c>
      <c r="F25" s="16">
        <f t="shared" si="3"/>
        <v>100</v>
      </c>
      <c r="G25" s="7"/>
      <c r="H25" s="7" t="s">
        <v>40</v>
      </c>
      <c r="I25" s="40" t="s">
        <v>1158</v>
      </c>
      <c r="J25" s="112"/>
      <c r="K25" s="107">
        <v>-200</v>
      </c>
      <c r="L25" s="10">
        <f>'31-08'!$K25+('31-08'!$J25/90)</f>
        <v>-200</v>
      </c>
      <c r="M25" s="3"/>
      <c r="N25" s="13">
        <v>20</v>
      </c>
      <c r="O25" s="1">
        <v>5</v>
      </c>
      <c r="P25" s="14">
        <f t="shared" si="4"/>
        <v>100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135</v>
      </c>
      <c r="F26" s="16">
        <f t="shared" si="3"/>
        <v>13500</v>
      </c>
      <c r="G26" s="7"/>
      <c r="H26" s="7" t="s">
        <v>6</v>
      </c>
      <c r="I26" s="2"/>
      <c r="J26" s="112"/>
      <c r="K26" s="107">
        <v>2</v>
      </c>
      <c r="L26" s="10">
        <f>'31-08'!$K26+('31-08'!$J26/90)</f>
        <v>2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166</v>
      </c>
      <c r="S26" s="16">
        <f t="shared" si="5"/>
        <v>16600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14</v>
      </c>
      <c r="C27" s="14">
        <f t="shared" si="2"/>
        <v>1400</v>
      </c>
      <c r="D27" s="12" t="s">
        <v>11</v>
      </c>
      <c r="E27" s="12"/>
      <c r="F27" s="17">
        <f>SUM(F22:F26)</f>
        <v>15120</v>
      </c>
      <c r="G27" s="7"/>
      <c r="H27" s="7" t="s">
        <v>6</v>
      </c>
      <c r="I27" s="2"/>
      <c r="J27" s="112">
        <v>500</v>
      </c>
      <c r="K27" s="107">
        <v>70</v>
      </c>
      <c r="L27" s="10">
        <f>'31-08'!$K27+('31-08'!$J27/90)</f>
        <v>75.555555555555557</v>
      </c>
      <c r="M27" s="3"/>
      <c r="N27" s="13">
        <v>100</v>
      </c>
      <c r="O27" s="1">
        <v>24</v>
      </c>
      <c r="P27" s="14">
        <f t="shared" si="4"/>
        <v>2400</v>
      </c>
      <c r="Q27" s="12" t="s">
        <v>11</v>
      </c>
      <c r="R27" s="12"/>
      <c r="S27" s="17">
        <f>SUM(S22:S26)</f>
        <v>17595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1872</v>
      </c>
      <c r="D28" s="1"/>
      <c r="E28" s="1"/>
      <c r="F28" s="1"/>
      <c r="G28" s="1"/>
      <c r="H28" s="7" t="s">
        <v>6</v>
      </c>
      <c r="I28" s="40" t="s">
        <v>95</v>
      </c>
      <c r="J28" s="112"/>
      <c r="K28" s="107">
        <v>31</v>
      </c>
      <c r="L28" s="10">
        <f>'31-08'!$K28+('31-08'!$J28/90)</f>
        <v>31</v>
      </c>
      <c r="M28" s="3"/>
      <c r="N28" s="12" t="s">
        <v>11</v>
      </c>
      <c r="O28" s="12"/>
      <c r="P28" s="6">
        <f>SUM(P22:P27)</f>
        <v>3076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12040</v>
      </c>
      <c r="G29" s="1"/>
      <c r="H29" s="7" t="s">
        <v>40</v>
      </c>
      <c r="I29" s="40" t="s">
        <v>95</v>
      </c>
      <c r="J29" s="112"/>
      <c r="K29" s="107">
        <v>-31</v>
      </c>
      <c r="L29" s="10">
        <f>'31-08'!$K29+('31-08'!$J29/90)</f>
        <v>-31</v>
      </c>
      <c r="M29" s="3"/>
      <c r="N29" s="1"/>
      <c r="O29" s="1"/>
      <c r="P29" s="18"/>
      <c r="Q29" s="237" t="s">
        <v>21</v>
      </c>
      <c r="R29" s="238"/>
      <c r="S29" s="17">
        <f>SUM('31-08'!$J$22:$J$119)</f>
        <v>-7525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1035</v>
      </c>
      <c r="D30" s="1"/>
      <c r="E30" s="1"/>
      <c r="F30" s="8"/>
      <c r="G30" s="1"/>
      <c r="H30" s="7" t="s">
        <v>6</v>
      </c>
      <c r="I30" s="2"/>
      <c r="J30" s="112"/>
      <c r="K30" s="107">
        <v>63</v>
      </c>
      <c r="L30" s="10">
        <f>'31-08'!$K30+('31-08'!$J30/90)</f>
        <v>63</v>
      </c>
      <c r="M30" s="3"/>
      <c r="N30" s="237" t="s">
        <v>23</v>
      </c>
      <c r="O30" s="238"/>
      <c r="P30" s="6">
        <f>SUM('31-08'!$K$22:$K$119)</f>
        <v>-1513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50</v>
      </c>
      <c r="K31" s="107">
        <v>30</v>
      </c>
      <c r="L31" s="10">
        <f>'31-08'!$K31+('31-08'!$J31/90)</f>
        <v>30.555555555555557</v>
      </c>
      <c r="M31" s="3"/>
      <c r="N31" s="1"/>
      <c r="O31" s="1"/>
      <c r="P31" s="18"/>
      <c r="Q31" s="12" t="s">
        <v>25</v>
      </c>
      <c r="R31" s="12"/>
      <c r="S31" s="17">
        <f>S27-S29-F27</f>
        <v>10000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/>
      <c r="K32" s="107"/>
      <c r="L32" s="10">
        <f>'31-08'!$K32+('31-08'!$J32/90)</f>
        <v>0</v>
      </c>
      <c r="M32" s="3"/>
      <c r="N32" s="12" t="s">
        <v>25</v>
      </c>
      <c r="O32" s="12"/>
      <c r="P32" s="6">
        <f>P28-P30-C28</f>
        <v>2717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43" t="s">
        <v>28</v>
      </c>
      <c r="I33" s="40" t="s">
        <v>437</v>
      </c>
      <c r="J33" s="112">
        <v>-300</v>
      </c>
      <c r="K33" s="107"/>
      <c r="L33" s="10">
        <f>'31-08'!$K33+('31-08'!$J33/90)</f>
        <v>-3.3333333333333335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5</v>
      </c>
      <c r="L34" s="10">
        <f>'31-08'!$K34+('31-08'!$J34/90)</f>
        <v>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-250</v>
      </c>
      <c r="K35" s="107">
        <v>40</v>
      </c>
      <c r="L35" s="10">
        <f>'31-08'!$K35+('31-08'!$J35/90)</f>
        <v>37.222222222222221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100</v>
      </c>
      <c r="K36" s="107"/>
      <c r="L36" s="10">
        <f>'31-08'!$K36+('31-08'!$J36/90)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8</v>
      </c>
      <c r="L37" s="10">
        <f>'31-08'!$K37+('31-08'!$J37/90)</f>
        <v>8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90</v>
      </c>
      <c r="K38" s="107">
        <v>10</v>
      </c>
      <c r="L38" s="10">
        <f>'31-08'!$K38+('31-08'!$J38/90)</f>
        <v>11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/>
      <c r="K39" s="107">
        <v>10</v>
      </c>
      <c r="L39" s="10">
        <f>'31-08'!$K39+('31-08'!$J39/90)</f>
        <v>10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95</v>
      </c>
      <c r="J40" s="112"/>
      <c r="K40" s="107">
        <v>12</v>
      </c>
      <c r="L40" s="10">
        <f>'31-08'!$K40+('31-08'!$J40/90)</f>
        <v>12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43" t="s">
        <v>40</v>
      </c>
      <c r="I41" s="40" t="s">
        <v>95</v>
      </c>
      <c r="J41" s="112"/>
      <c r="K41" s="107">
        <v>-12</v>
      </c>
      <c r="L41" s="10">
        <f>'31-08'!$K41+('31-08'!$J41/90)</f>
        <v>-12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57</v>
      </c>
      <c r="J42" s="112">
        <v>2500</v>
      </c>
      <c r="K42" s="107"/>
      <c r="L42" s="10">
        <f>'31-08'!$K42+('31-08'!$J42/90)</f>
        <v>27.777777777777779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28</v>
      </c>
      <c r="I43" s="40" t="s">
        <v>648</v>
      </c>
      <c r="J43" s="112">
        <v>-2500</v>
      </c>
      <c r="K43" s="107"/>
      <c r="L43" s="10">
        <f>'31-08'!$K43+('31-08'!$J43/90)</f>
        <v>-27.777777777777779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100</v>
      </c>
      <c r="K44" s="107"/>
      <c r="L44" s="10">
        <f>'31-08'!$K44+('31-08'!$J44/90)</f>
        <v>1.1111111111111112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-380</v>
      </c>
      <c r="K45" s="107">
        <v>10</v>
      </c>
      <c r="L45" s="10">
        <f>'31-08'!$K45+('31-08'!$J45/90)</f>
        <v>5.7777777777777777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-50</v>
      </c>
      <c r="K46" s="107">
        <v>5</v>
      </c>
      <c r="L46" s="10">
        <f>'31-08'!$K46+('31-08'!$J46/90)</f>
        <v>4.4444444444444446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250</v>
      </c>
      <c r="K47" s="107"/>
      <c r="L47" s="10">
        <f>'31-08'!$K47+('31-08'!$J47/90)</f>
        <v>2.7777777777777777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180</v>
      </c>
      <c r="K48" s="107"/>
      <c r="L48" s="10">
        <f>'31-08'!$K48+('31-08'!$J48/90)</f>
        <v>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100</v>
      </c>
      <c r="K49" s="107"/>
      <c r="L49" s="10">
        <f>'31-08'!$K49+('31-08'!$J49/90)</f>
        <v>1.1111111111111112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/>
      <c r="K50" s="107">
        <v>7</v>
      </c>
      <c r="L50" s="10">
        <f>'31-08'!$K50+('31-08'!$J50/90)</f>
        <v>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229</v>
      </c>
      <c r="J51" s="112">
        <v>-150</v>
      </c>
      <c r="K51" s="107"/>
      <c r="L51" s="10">
        <f>'31-08'!$K51+('31-08'!$J51/90)</f>
        <v>-1.6666666666666667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25</v>
      </c>
      <c r="K52" s="107"/>
      <c r="L52" s="10">
        <f>'31-08'!$K52+('31-08'!$J52/90)</f>
        <v>0.27777777777777779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/>
      <c r="K53" s="107">
        <v>2</v>
      </c>
      <c r="L53" s="10">
        <f>'31-08'!$K53+('31-08'!$J53/90)</f>
        <v>2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380</v>
      </c>
      <c r="K54" s="107"/>
      <c r="L54" s="10">
        <f>'31-08'!$K54+('31-08'!$J54/90)</f>
        <v>4.2222222222222223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20</v>
      </c>
      <c r="K55" s="107"/>
      <c r="L55" s="10">
        <f>'31-08'!$K55+('31-08'!$J55/90)</f>
        <v>0.22222222222222221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-50</v>
      </c>
      <c r="K56" s="107">
        <v>5</v>
      </c>
      <c r="L56" s="10">
        <f>'31-08'!$K56+('31-08'!$J56/90)</f>
        <v>4.4444444444444446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-110</v>
      </c>
      <c r="K57" s="107">
        <v>25</v>
      </c>
      <c r="L57" s="10">
        <f>'31-08'!$K57+('31-08'!$J57/90)</f>
        <v>23.777777777777779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180</v>
      </c>
      <c r="K58" s="107"/>
      <c r="L58" s="10">
        <f>'31-08'!$K58+('31-08'!$J58/90)</f>
        <v>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-180</v>
      </c>
      <c r="K59" s="107">
        <v>10</v>
      </c>
      <c r="L59" s="10">
        <f>'31-08'!$K59+('31-08'!$J59/90)</f>
        <v>8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95</v>
      </c>
      <c r="J60" s="112"/>
      <c r="K60" s="107">
        <v>-300</v>
      </c>
      <c r="L60" s="10">
        <f>'31-08'!$K60+('31-08'!$J60/90)</f>
        <v>-300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95</v>
      </c>
      <c r="J61" s="112"/>
      <c r="K61" s="107">
        <v>11</v>
      </c>
      <c r="L61" s="10">
        <f>'31-08'!$K61+('31-08'!$J61/90)</f>
        <v>11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95</v>
      </c>
      <c r="J62" s="112"/>
      <c r="K62" s="107">
        <v>12</v>
      </c>
      <c r="L62" s="10">
        <f>'31-08'!$K62+('31-08'!$J62/90)</f>
        <v>12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95</v>
      </c>
      <c r="J63" s="112"/>
      <c r="K63" s="107">
        <v>-23</v>
      </c>
      <c r="L63" s="10">
        <f>'31-08'!$K63+('31-08'!$J63/90)</f>
        <v>-23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-360</v>
      </c>
      <c r="K64" s="107">
        <v>10</v>
      </c>
      <c r="L64" s="10">
        <f>'31-08'!$K64+('31-08'!$J64/90)</f>
        <v>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-400</v>
      </c>
      <c r="K65" s="108">
        <v>10</v>
      </c>
      <c r="L65" s="37">
        <f>'31-08'!$K65+('31-08'!$J65/90)</f>
        <v>5.5555555555555554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43" t="s">
        <v>40</v>
      </c>
      <c r="I66" s="44" t="s">
        <v>95</v>
      </c>
      <c r="J66" s="114"/>
      <c r="K66" s="109">
        <v>-765</v>
      </c>
      <c r="L66" s="37">
        <f>'31-08'!$K66+('31-08'!$J66/90)</f>
        <v>-765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2247</v>
      </c>
      <c r="J67" s="113"/>
      <c r="K67" s="108">
        <v>100</v>
      </c>
      <c r="L67" s="37">
        <f>'31-08'!$K67+('31-08'!$J67/90)</f>
        <v>100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43" t="s">
        <v>28</v>
      </c>
      <c r="I68" s="44" t="s">
        <v>2589</v>
      </c>
      <c r="J68" s="114"/>
      <c r="K68" s="109">
        <v>-20</v>
      </c>
      <c r="L68" s="37">
        <f>'31-08'!$K68+('31-08'!$J68/90)</f>
        <v>-20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250</v>
      </c>
      <c r="K69" s="108"/>
      <c r="L69" s="37">
        <f>'31-08'!$K69+('31-08'!$J69/90)</f>
        <v>2.7777777777777777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250</v>
      </c>
      <c r="K70" s="108"/>
      <c r="L70" s="37">
        <f>'31-08'!$K70+('31-08'!$J70/90)</f>
        <v>2.7777777777777777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/>
      <c r="K71" s="107">
        <v>45</v>
      </c>
      <c r="L71" s="10">
        <f>'31-08'!$K71+('31-08'!$J71/90)</f>
        <v>45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360</v>
      </c>
      <c r="K72" s="107"/>
      <c r="L72" s="10">
        <f>'31-08'!$K72+('31-08'!$J72/90)</f>
        <v>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43" t="s">
        <v>1796</v>
      </c>
      <c r="I73" s="40" t="s">
        <v>948</v>
      </c>
      <c r="J73" s="112"/>
      <c r="K73" s="107">
        <v>100</v>
      </c>
      <c r="L73" s="10">
        <f>'31-08'!$K73+('31-08'!$J73/90)</f>
        <v>100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40" t="s">
        <v>1854</v>
      </c>
      <c r="J74" s="112">
        <v>-540</v>
      </c>
      <c r="K74" s="107">
        <v>-70</v>
      </c>
      <c r="L74" s="10">
        <f>'31-08'!$K74+('31-08'!$J74/90)</f>
        <v>-76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-90</v>
      </c>
      <c r="K75" s="107">
        <v>5</v>
      </c>
      <c r="L75" s="10">
        <f>'31-08'!$K75+('31-08'!$J75/90)</f>
        <v>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200</v>
      </c>
      <c r="K76" s="107"/>
      <c r="L76" s="10">
        <f>'31-08'!$K76+('31-08'!$J76/90)</f>
        <v>2.2222222222222223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100</v>
      </c>
      <c r="K77" s="107">
        <v>10</v>
      </c>
      <c r="L77" s="10">
        <f>'31-08'!$K77+('31-08'!$J77/90)</f>
        <v>11.111111111111111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280</v>
      </c>
      <c r="K78" s="107"/>
      <c r="L78" s="10">
        <f>'31-08'!$K78+('31-08'!$J78/90)</f>
        <v>3.1111111111111112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60</v>
      </c>
      <c r="K79" s="107">
        <v>20</v>
      </c>
      <c r="L79" s="10">
        <f>'31-08'!$K79+('31-08'!$J79/90)</f>
        <v>20.666666666666668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150</v>
      </c>
      <c r="K80" s="107"/>
      <c r="L80" s="10">
        <f>'31-08'!$K80+('31-08'!$J80/90)</f>
        <v>1.6666666666666667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100</v>
      </c>
      <c r="K81" s="107">
        <v>2</v>
      </c>
      <c r="L81" s="10">
        <f>'31-08'!$K81+('31-08'!$J81/90)</f>
        <v>3.1111111111111112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300</v>
      </c>
      <c r="K82" s="107"/>
      <c r="L82" s="10">
        <f>'31-08'!$K82+('31-08'!$J82/90)</f>
        <v>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-270</v>
      </c>
      <c r="K83" s="107">
        <v>10</v>
      </c>
      <c r="L83" s="10">
        <f>'31-08'!$K83+('31-08'!$J83/90)</f>
        <v>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/>
      <c r="K84" s="107">
        <v>25</v>
      </c>
      <c r="L84" s="10">
        <f>'31-08'!$K84+('31-08'!$J84/90)</f>
        <v>25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30</v>
      </c>
      <c r="L85" s="10">
        <f>'31-08'!$K85+('31-08'!$J85/90)</f>
        <v>30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-200</v>
      </c>
      <c r="K86" s="107">
        <v>10</v>
      </c>
      <c r="L86" s="10">
        <f>'31-08'!$K86+('31-08'!$J86/90)</f>
        <v>7.7777777777777777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/>
      <c r="K87" s="107">
        <v>65</v>
      </c>
      <c r="L87" s="10">
        <f>'31-08'!$K87+('31-08'!$J87/90)</f>
        <v>65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1000</v>
      </c>
      <c r="K88" s="107"/>
      <c r="L88" s="10">
        <f>'31-08'!$K88+('31-08'!$J88/90)</f>
        <v>11.111111111111111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-100</v>
      </c>
      <c r="K89" s="107">
        <v>10</v>
      </c>
      <c r="L89" s="10">
        <f>'31-08'!$K89+('31-08'!$J89/90)</f>
        <v>8.8888888888888893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-20</v>
      </c>
      <c r="K90" s="107">
        <v>10</v>
      </c>
      <c r="L90" s="10">
        <f>'31-08'!$K90+('31-08'!$J90/90)</f>
        <v>9.7777777777777786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350</v>
      </c>
      <c r="K91" s="107"/>
      <c r="L91" s="10">
        <f>'31-08'!$K91+('31-08'!$J91/90)</f>
        <v>3.8888888888888888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1796</v>
      </c>
      <c r="I92" s="40" t="s">
        <v>503</v>
      </c>
      <c r="J92" s="112"/>
      <c r="K92" s="107">
        <v>200</v>
      </c>
      <c r="L92" s="10">
        <f>'31-08'!$K92+('31-08'!$J92/90)</f>
        <v>200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40" t="s">
        <v>95</v>
      </c>
      <c r="J93" s="112"/>
      <c r="K93" s="107">
        <v>-200</v>
      </c>
      <c r="L93" s="10">
        <f>'31-08'!$K93+('31-08'!$J93/90)</f>
        <v>-200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200</v>
      </c>
      <c r="L94" s="10">
        <f>'31-08'!$K94+('31-08'!$J94/90)</f>
        <v>200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2590</v>
      </c>
      <c r="J95" s="112"/>
      <c r="K95" s="107">
        <v>1500</v>
      </c>
      <c r="L95" s="10">
        <f>'31-08'!$K95+('31-08'!$J95/90)</f>
        <v>1500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/>
      <c r="K96" s="107">
        <v>20</v>
      </c>
      <c r="L96" s="10">
        <f>'31-08'!$K96+('31-08'!$J96/90)</f>
        <v>20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300</v>
      </c>
      <c r="K97" s="107"/>
      <c r="L97" s="10">
        <f>'31-08'!$K97+('31-08'!$J97/90)</f>
        <v>3.3333333333333335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43" t="s">
        <v>28</v>
      </c>
      <c r="I98" s="40" t="s">
        <v>437</v>
      </c>
      <c r="J98" s="112">
        <v>-300</v>
      </c>
      <c r="K98" s="107"/>
      <c r="L98" s="10">
        <f>'31-08'!$K98+('31-08'!$J98/90)</f>
        <v>-3.3333333333333335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50</v>
      </c>
      <c r="K99" s="107"/>
      <c r="L99" s="10">
        <f>'31-08'!$K99+('31-08'!$J99/90)</f>
        <v>0.55555555555555558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400</v>
      </c>
      <c r="K100" s="107"/>
      <c r="L100" s="10">
        <f>'31-08'!$K100+('31-08'!$J100/90)</f>
        <v>4.4444444444444446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-410</v>
      </c>
      <c r="K101" s="107">
        <v>5</v>
      </c>
      <c r="L101" s="10">
        <f>'31-08'!$K101+('31-08'!$J101/90)</f>
        <v>0.44444444444444464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28</v>
      </c>
      <c r="I102" s="2" t="s">
        <v>2594</v>
      </c>
      <c r="J102" s="112"/>
      <c r="K102" s="107">
        <v>-320</v>
      </c>
      <c r="L102" s="10">
        <f>'31-08'!$K102+('31-08'!$J102/90)</f>
        <v>-320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100</v>
      </c>
      <c r="K103" s="107">
        <v>12</v>
      </c>
      <c r="L103" s="10">
        <f>'31-08'!$K103+('31-08'!$J103/90)</f>
        <v>13.111111111111111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1813</v>
      </c>
      <c r="J104" s="112">
        <v>-400</v>
      </c>
      <c r="K104" s="107">
        <v>50</v>
      </c>
      <c r="L104" s="10">
        <f>'31-08'!$K104+('31-08'!$J104/90)</f>
        <v>45.555555555555557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2591</v>
      </c>
      <c r="J105" s="112">
        <v>500</v>
      </c>
      <c r="K105" s="107"/>
      <c r="L105" s="10">
        <f>'31-08'!$K105+('31-08'!$J105/90)</f>
        <v>5.5555555555555554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/>
      <c r="K106" s="107">
        <v>17</v>
      </c>
      <c r="L106" s="10">
        <f>'31-08'!$K106+('31-08'!$J106/90)</f>
        <v>17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120</v>
      </c>
      <c r="K107" s="107">
        <v>60</v>
      </c>
      <c r="L107" s="10">
        <f>'31-08'!$K107+('31-08'!$J107/90)</f>
        <v>61.333333333333336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15</v>
      </c>
      <c r="L108" s="10">
        <f>'31-08'!$K108+('31-08'!$J108/90)</f>
        <v>15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56</v>
      </c>
      <c r="J109" s="112">
        <v>50</v>
      </c>
      <c r="K109" s="107">
        <v>48</v>
      </c>
      <c r="L109" s="10">
        <f>'31-08'!$K109+('31-08'!$J109/90)</f>
        <v>48.555555555555557</v>
      </c>
      <c r="M109" s="3"/>
      <c r="N109" s="45" t="s">
        <v>118</v>
      </c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/>
      <c r="K110" s="107">
        <v>3</v>
      </c>
      <c r="L110" s="10">
        <f>'31-08'!$K110+('31-08'!$J110/90)</f>
        <v>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40" t="s">
        <v>95</v>
      </c>
      <c r="J111" s="112">
        <v>-10000</v>
      </c>
      <c r="K111" s="107">
        <v>-2720</v>
      </c>
      <c r="L111" s="10">
        <f>'31-08'!$K111+('31-08'!$J111/90)</f>
        <v>-2831.1111111111113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1398</v>
      </c>
      <c r="J112" s="112"/>
      <c r="K112" s="107">
        <v>607</v>
      </c>
      <c r="L112" s="10">
        <f>'31-08'!$K112+('31-08'!$J112/90)</f>
        <v>607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1398</v>
      </c>
      <c r="J113" s="112"/>
      <c r="K113" s="107">
        <v>2700</v>
      </c>
      <c r="L113" s="10">
        <f>'31-08'!$K113+('31-08'!$J113/90)</f>
        <v>2700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112"/>
      <c r="K114" s="107">
        <v>-3307</v>
      </c>
      <c r="L114" s="10">
        <f>'31-08'!$K114+('31-08'!$J114/90)</f>
        <v>-3307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/>
      <c r="L115" s="10">
        <f>'31-08'!$K115+('31-08'!$J115/90)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/>
      <c r="L116" s="10">
        <f>'31-08'!$K116+('31-08'!$J116/90)</f>
        <v>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/>
      <c r="K117" s="107"/>
      <c r="L117" s="10">
        <f>'31-08'!$K117+('31-08'!$J117/90)</f>
        <v>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/>
      <c r="K118" s="107"/>
      <c r="L118" s="10">
        <f>'31-08'!$K118+('31-08'!$J118/90)</f>
        <v>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/>
      <c r="K119" s="107"/>
      <c r="L119" s="10">
        <f>'31-08'!$K119+('31-08'!$J119/90)</f>
        <v>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9" xr:uid="{D34C81F9-9B1C-4043-9B5D-BD0C8516042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F552-CA1D-40A0-85B5-F6206EEAD1CA}">
  <sheetPr codeName="Sheet133">
    <pageSetUpPr fitToPage="1"/>
  </sheetPr>
  <dimension ref="A1:Z127"/>
  <sheetViews>
    <sheetView rightToLeft="1" topLeftCell="A109" workbookViewId="0">
      <selection activeCell="I124" sqref="I12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-740</v>
      </c>
      <c r="K1" s="116">
        <f t="shared" si="0"/>
        <v>186</v>
      </c>
      <c r="L1" s="3">
        <f t="shared" si="0"/>
        <v>177.7777777777778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1533</v>
      </c>
      <c r="J3" s="112">
        <v>350</v>
      </c>
      <c r="K3" s="107">
        <v>10</v>
      </c>
      <c r="L3" s="10">
        <f t="shared" ref="L3:L18" si="1">K3+(J3/90)</f>
        <v>13.888888888888889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2593</v>
      </c>
      <c r="J4" s="112">
        <v>-150</v>
      </c>
      <c r="K4" s="107"/>
      <c r="L4" s="10">
        <f t="shared" si="1"/>
        <v>-1.6666666666666667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/>
      <c r="K5" s="107">
        <v>11</v>
      </c>
      <c r="L5" s="10">
        <f t="shared" si="1"/>
        <v>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90</v>
      </c>
      <c r="K6" s="107"/>
      <c r="L6" s="10">
        <f t="shared" si="1"/>
        <v>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>
        <v>20</v>
      </c>
      <c r="L7" s="10">
        <f t="shared" si="1"/>
        <v>20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100</v>
      </c>
      <c r="K8" s="107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200</v>
      </c>
      <c r="K9" s="107"/>
      <c r="L9" s="10">
        <f t="shared" si="1"/>
        <v>2.2222222222222223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>
        <v>5</v>
      </c>
      <c r="L10" s="10">
        <f t="shared" si="1"/>
        <v>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>
        <v>-720</v>
      </c>
      <c r="K11" s="107">
        <v>10</v>
      </c>
      <c r="L11" s="10">
        <f t="shared" si="1"/>
        <v>2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360</v>
      </c>
      <c r="K12" s="107"/>
      <c r="L12" s="10">
        <f t="shared" si="1"/>
        <v>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>
        <v>250</v>
      </c>
      <c r="K13" s="107"/>
      <c r="L13" s="10">
        <f t="shared" si="1"/>
        <v>2.7777777777777777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351</v>
      </c>
      <c r="J14" s="112">
        <v>-270</v>
      </c>
      <c r="K14" s="107">
        <v>10</v>
      </c>
      <c r="L14" s="10">
        <f t="shared" si="1"/>
        <v>7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56</v>
      </c>
      <c r="J15" s="112">
        <v>100</v>
      </c>
      <c r="K15" s="107">
        <v>10</v>
      </c>
      <c r="L15" s="10">
        <f t="shared" si="1"/>
        <v>11.111111111111111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>
        <v>-600</v>
      </c>
      <c r="K16" s="107">
        <v>10</v>
      </c>
      <c r="L16" s="10">
        <f t="shared" si="1"/>
        <v>3.333333333333333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>
        <v>-200</v>
      </c>
      <c r="K17" s="107">
        <v>25</v>
      </c>
      <c r="L17" s="10">
        <f t="shared" si="1"/>
        <v>22.777777777777779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>
        <v>-250</v>
      </c>
      <c r="K18" s="107">
        <v>75</v>
      </c>
      <c r="L18" s="10">
        <f t="shared" si="1"/>
        <v>72.222222222222229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2588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SUM('01-09'!$J$22:$J$127)</f>
        <v>-4680</v>
      </c>
      <c r="K20" s="116">
        <f>SUM('01-09'!$K$22:$K$127)</f>
        <v>-890</v>
      </c>
      <c r="L20" s="3">
        <f>SUM('01-09'!$L$22:$L$127)</f>
        <v>-941.99999999999955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57</v>
      </c>
      <c r="F22" s="16">
        <f t="shared" ref="F22:F26" si="3">D22*E22</f>
        <v>285</v>
      </c>
      <c r="G22" s="7"/>
      <c r="H22" s="7" t="s">
        <v>6</v>
      </c>
      <c r="I22" s="2"/>
      <c r="J22" s="112">
        <v>-300</v>
      </c>
      <c r="K22" s="107">
        <v>10</v>
      </c>
      <c r="L22" s="10">
        <f>'01-09'!$K22+('01-09'!$J22/90)</f>
        <v>6.6666666666666661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55</v>
      </c>
      <c r="F23" s="16">
        <f t="shared" si="3"/>
        <v>550</v>
      </c>
      <c r="G23" s="7"/>
      <c r="H23" s="7" t="s">
        <v>6</v>
      </c>
      <c r="I23" s="2"/>
      <c r="J23" s="112">
        <v>400</v>
      </c>
      <c r="K23" s="107"/>
      <c r="L23" s="10">
        <f>'01-09'!$K23+('01-09'!$J23/90)</f>
        <v>4.4444444444444446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23</v>
      </c>
      <c r="C24" s="14">
        <f t="shared" si="2"/>
        <v>230</v>
      </c>
      <c r="D24" s="15">
        <v>20</v>
      </c>
      <c r="E24" s="1">
        <v>1</v>
      </c>
      <c r="F24" s="16">
        <f t="shared" si="3"/>
        <v>20</v>
      </c>
      <c r="G24" s="7"/>
      <c r="H24" s="7" t="s">
        <v>6</v>
      </c>
      <c r="I24" s="2"/>
      <c r="J24" s="112">
        <v>40</v>
      </c>
      <c r="K24" s="107">
        <v>4</v>
      </c>
      <c r="L24" s="10">
        <f>'01-09'!$K24+('01-09'!$J24/90)</f>
        <v>4.4444444444444446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>
        <v>-310</v>
      </c>
      <c r="K25" s="107">
        <v>15</v>
      </c>
      <c r="L25" s="10">
        <f>'01-09'!$K25+('01-09'!$J25/90)</f>
        <v>11.555555555555555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60</v>
      </c>
      <c r="F26" s="16">
        <f t="shared" si="3"/>
        <v>6000</v>
      </c>
      <c r="G26" s="7"/>
      <c r="H26" s="7" t="s">
        <v>6</v>
      </c>
      <c r="I26" s="2" t="s">
        <v>95</v>
      </c>
      <c r="J26" s="112"/>
      <c r="K26" s="107">
        <v>162</v>
      </c>
      <c r="L26" s="10">
        <f>'01-09'!$K26+('01-09'!$J26/90)</f>
        <v>162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2" t="s">
        <v>11</v>
      </c>
      <c r="E27" s="12"/>
      <c r="F27" s="17">
        <f>SUM(F22:F26)</f>
        <v>6855</v>
      </c>
      <c r="G27" s="7"/>
      <c r="H27" s="7" t="s">
        <v>40</v>
      </c>
      <c r="I27" s="2" t="s">
        <v>95</v>
      </c>
      <c r="J27" s="112"/>
      <c r="K27" s="107">
        <v>-162</v>
      </c>
      <c r="L27" s="10">
        <f>'01-09'!$K27+('01-09'!$J27/90)</f>
        <v>-162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545</v>
      </c>
      <c r="D28" s="1"/>
      <c r="E28" s="1"/>
      <c r="F28" s="1"/>
      <c r="G28" s="1"/>
      <c r="H28" s="7" t="s">
        <v>6</v>
      </c>
      <c r="I28" s="2" t="s">
        <v>95</v>
      </c>
      <c r="J28" s="112"/>
      <c r="K28" s="107">
        <v>135</v>
      </c>
      <c r="L28" s="10">
        <f>'01-09'!$K28+('01-09'!$J28/90)</f>
        <v>135</v>
      </c>
      <c r="M28" s="3"/>
      <c r="N28" s="12" t="s">
        <v>11</v>
      </c>
      <c r="O28" s="12"/>
      <c r="P28" s="6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-8265</v>
      </c>
      <c r="G29" s="1"/>
      <c r="H29" s="7" t="s">
        <v>40</v>
      </c>
      <c r="I29" s="2" t="s">
        <v>95</v>
      </c>
      <c r="J29" s="112"/>
      <c r="K29" s="107">
        <v>-135</v>
      </c>
      <c r="L29" s="10">
        <f>'01-09'!$K29+('01-09'!$J29/90)</f>
        <v>-135</v>
      </c>
      <c r="M29" s="3"/>
      <c r="N29" s="1"/>
      <c r="O29" s="1"/>
      <c r="P29" s="18"/>
      <c r="Q29" s="237" t="s">
        <v>21</v>
      </c>
      <c r="R29" s="238"/>
      <c r="S29" s="17">
        <f>SUM('01-09'!$J$22:$J$127)</f>
        <v>-4680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-1327</v>
      </c>
      <c r="D30" s="1"/>
      <c r="E30" s="1"/>
      <c r="F30" s="8"/>
      <c r="G30" s="1"/>
      <c r="H30" s="7" t="s">
        <v>6</v>
      </c>
      <c r="I30" s="2"/>
      <c r="J30" s="112"/>
      <c r="K30" s="107">
        <v>190</v>
      </c>
      <c r="L30" s="10">
        <f>'01-09'!$K30+('01-09'!$J30/90)</f>
        <v>190</v>
      </c>
      <c r="M30" s="3"/>
      <c r="N30" s="237" t="s">
        <v>23</v>
      </c>
      <c r="O30" s="238"/>
      <c r="P30" s="6">
        <f>SUM('01-09'!$K$22:$K$127)</f>
        <v>-890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-150</v>
      </c>
      <c r="K31" s="107">
        <v>5</v>
      </c>
      <c r="L31" s="10">
        <f>'01-09'!$K31+('01-09'!$J31/90)</f>
        <v>3.333333333333333</v>
      </c>
      <c r="M31" s="3"/>
      <c r="N31" s="1"/>
      <c r="O31" s="1"/>
      <c r="P31" s="18"/>
      <c r="Q31" s="12" t="s">
        <v>25</v>
      </c>
      <c r="R31" s="12"/>
      <c r="S31" s="17">
        <f>S27-S29-F27</f>
        <v>-2175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-100</v>
      </c>
      <c r="K32" s="107">
        <v>25</v>
      </c>
      <c r="L32" s="10">
        <f>'01-09'!$K32+('01-09'!$J32/90)</f>
        <v>23.888888888888889</v>
      </c>
      <c r="M32" s="3"/>
      <c r="N32" s="12" t="s">
        <v>25</v>
      </c>
      <c r="O32" s="12"/>
      <c r="P32" s="6">
        <f>P28-P30-C28</f>
        <v>345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40" t="s">
        <v>95</v>
      </c>
      <c r="J33" s="112"/>
      <c r="K33" s="107">
        <v>744</v>
      </c>
      <c r="L33" s="10">
        <f>'01-09'!$K33+('01-09'!$J33/90)</f>
        <v>744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95</v>
      </c>
      <c r="J34" s="112"/>
      <c r="K34" s="107">
        <v>-744</v>
      </c>
      <c r="L34" s="10">
        <f>'01-09'!$K34+('01-09'!$J34/90)</f>
        <v>-744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28</v>
      </c>
      <c r="I35" s="40" t="s">
        <v>2357</v>
      </c>
      <c r="J35" s="112"/>
      <c r="K35" s="107">
        <v>-500</v>
      </c>
      <c r="L35" s="10">
        <f>'01-09'!$K35+('01-09'!$J35/90)</f>
        <v>-500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100</v>
      </c>
      <c r="K36" s="107"/>
      <c r="L36" s="10">
        <f>'01-09'!$K36+('01-09'!$J36/90)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80</v>
      </c>
      <c r="L37" s="10">
        <f>'01-09'!$K37+('01-09'!$J37/90)</f>
        <v>80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70</v>
      </c>
      <c r="K38" s="107">
        <v>5</v>
      </c>
      <c r="L38" s="10">
        <f>'01-09'!$K38+('01-09'!$J38/90)</f>
        <v>5.7777777777777777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90</v>
      </c>
      <c r="K39" s="107"/>
      <c r="L39" s="10">
        <f>'01-09'!$K39+('01-09'!$J39/90)</f>
        <v>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-400</v>
      </c>
      <c r="K40" s="107">
        <v>10</v>
      </c>
      <c r="L40" s="10">
        <f>'01-09'!$K40+('01-09'!$J40/90)</f>
        <v>5.5555555555555554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600</v>
      </c>
      <c r="K41" s="107"/>
      <c r="L41" s="10">
        <f>'01-09'!$K41+('01-09'!$J41/90)</f>
        <v>6.666666666666667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350</v>
      </c>
      <c r="K42" s="107"/>
      <c r="L42" s="10">
        <f>'01-09'!$K42+('01-09'!$J42/90)</f>
        <v>3.8888888888888888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-90</v>
      </c>
      <c r="K43" s="107">
        <v>10</v>
      </c>
      <c r="L43" s="10">
        <f>'01-09'!$K43+('01-09'!$J43/90)</f>
        <v>9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2595</v>
      </c>
      <c r="J44" s="112">
        <v>-400</v>
      </c>
      <c r="K44" s="107">
        <v>-20</v>
      </c>
      <c r="L44" s="10">
        <f>'01-09'!$K44+('01-09'!$J44/90)</f>
        <v>-24.444444444444443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100</v>
      </c>
      <c r="K45" s="107">
        <v>20</v>
      </c>
      <c r="L45" s="10">
        <f>'01-09'!$K45+('01-09'!$J45/90)</f>
        <v>21.111111111111111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/>
      <c r="K46" s="107">
        <v>35</v>
      </c>
      <c r="L46" s="10">
        <f>'01-09'!$K46+('01-09'!$J46/90)</f>
        <v>35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/>
      <c r="K47" s="107">
        <v>25</v>
      </c>
      <c r="L47" s="10">
        <f>'01-09'!$K47+('01-09'!$J47/90)</f>
        <v>25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1796</v>
      </c>
      <c r="I48" s="40" t="s">
        <v>95</v>
      </c>
      <c r="J48" s="112"/>
      <c r="K48" s="107">
        <v>88</v>
      </c>
      <c r="L48" s="10">
        <f>'01-09'!$K48+('01-09'!$J48/90)</f>
        <v>88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95</v>
      </c>
      <c r="J49" s="112"/>
      <c r="K49" s="107">
        <v>-88</v>
      </c>
      <c r="L49" s="10">
        <f>'01-09'!$K49+('01-09'!$J49/90)</f>
        <v>-88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320</v>
      </c>
      <c r="K50" s="107"/>
      <c r="L50" s="10">
        <f>'01-09'!$K50+('01-09'!$J50/90)</f>
        <v>3.5555555555555554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160</v>
      </c>
      <c r="K51" s="107"/>
      <c r="L51" s="10">
        <f>'01-09'!$K51+('01-09'!$J51/90)</f>
        <v>1.7777777777777777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229</v>
      </c>
      <c r="J52" s="112">
        <v>-200</v>
      </c>
      <c r="K52" s="107">
        <v>-10</v>
      </c>
      <c r="L52" s="10">
        <f>'01-09'!$K52+('01-09'!$J52/90)</f>
        <v>-12.222222222222221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200</v>
      </c>
      <c r="K53" s="107"/>
      <c r="L53" s="10">
        <f>'01-09'!$K53+('01-09'!$J53/90)</f>
        <v>2.2222222222222223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-800</v>
      </c>
      <c r="K54" s="107">
        <v>10</v>
      </c>
      <c r="L54" s="10">
        <f>'01-09'!$K54+('01-09'!$J54/90)</f>
        <v>1.1111111111111107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-700</v>
      </c>
      <c r="K55" s="107">
        <v>10</v>
      </c>
      <c r="L55" s="10">
        <f>'01-09'!$K55+('01-09'!$J55/90)</f>
        <v>2.2222222222222223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-310</v>
      </c>
      <c r="K56" s="107">
        <v>10</v>
      </c>
      <c r="L56" s="10">
        <f>'01-09'!$K56+('01-09'!$J56/90)</f>
        <v>6.5555555555555554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750</v>
      </c>
      <c r="K57" s="107"/>
      <c r="L57" s="10">
        <f>'01-09'!$K57+('01-09'!$J57/90)</f>
        <v>8.3333333333333339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229</v>
      </c>
      <c r="J58" s="112">
        <v>-100</v>
      </c>
      <c r="K58" s="107"/>
      <c r="L58" s="10">
        <f>'01-09'!$K58+('01-09'!$J58/90)</f>
        <v>-1.1111111111111112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-90</v>
      </c>
      <c r="K59" s="107">
        <v>10</v>
      </c>
      <c r="L59" s="10">
        <f>'01-09'!$K59+('01-09'!$J59/90)</f>
        <v>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130</v>
      </c>
      <c r="K60" s="107"/>
      <c r="L60" s="10">
        <f>'01-09'!$K60+('01-09'!$J60/90)</f>
        <v>1.4444444444444444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250</v>
      </c>
      <c r="K61" s="107"/>
      <c r="L61" s="10">
        <f>'01-09'!$K61+('01-09'!$J61/90)</f>
        <v>2.7777777777777777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850</v>
      </c>
      <c r="K62" s="107"/>
      <c r="L62" s="10">
        <f>'01-09'!$K62+('01-09'!$J62/90)</f>
        <v>9.4444444444444446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580</v>
      </c>
      <c r="K63" s="107"/>
      <c r="L63" s="10">
        <f>'01-09'!$K63+('01-09'!$J63/90)</f>
        <v>6.4444444444444446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43" t="s">
        <v>40</v>
      </c>
      <c r="I64" s="40" t="s">
        <v>256</v>
      </c>
      <c r="J64" s="112"/>
      <c r="K64" s="107">
        <v>-120</v>
      </c>
      <c r="L64" s="10">
        <f>'01-09'!$K64+('01-09'!$J64/90)</f>
        <v>-120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520</v>
      </c>
      <c r="K65" s="108">
        <v>5</v>
      </c>
      <c r="L65" s="37">
        <f>'01-09'!$K65+('01-09'!$J65/90)</f>
        <v>10.777777777777779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43" t="s">
        <v>1796</v>
      </c>
      <c r="I66" s="44" t="s">
        <v>2596</v>
      </c>
      <c r="J66" s="114"/>
      <c r="K66" s="109">
        <v>976</v>
      </c>
      <c r="L66" s="37">
        <f>'01-09'!$K66+('01-09'!$J66/90)</f>
        <v>976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-225</v>
      </c>
      <c r="K67" s="108">
        <v>5</v>
      </c>
      <c r="L67" s="37">
        <f>'01-09'!$K67+('01-09'!$J67/90)</f>
        <v>2.5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-500</v>
      </c>
      <c r="K68" s="109">
        <v>10</v>
      </c>
      <c r="L68" s="37">
        <f>'01-09'!$K68+('01-09'!$J68/90)</f>
        <v>4.4444444444444446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225</v>
      </c>
      <c r="K69" s="108"/>
      <c r="L69" s="37">
        <f>'01-09'!$K69+('01-09'!$J69/90)</f>
        <v>2.5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80</v>
      </c>
      <c r="K70" s="108"/>
      <c r="L70" s="37">
        <f>'01-09'!$K70+('01-09'!$J70/90)</f>
        <v>0.88888888888888884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300</v>
      </c>
      <c r="K71" s="107"/>
      <c r="L71" s="10">
        <f>'01-09'!$K71+('01-09'!$J71/90)</f>
        <v>3.3333333333333335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43" t="s">
        <v>28</v>
      </c>
      <c r="I72" s="40" t="s">
        <v>2597</v>
      </c>
      <c r="J72" s="112"/>
      <c r="K72" s="107">
        <v>-130</v>
      </c>
      <c r="L72" s="10">
        <f>'01-09'!$K72+('01-09'!$J72/90)</f>
        <v>-130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1796</v>
      </c>
      <c r="I73" s="40" t="s">
        <v>597</v>
      </c>
      <c r="J73" s="112">
        <v>720</v>
      </c>
      <c r="K73" s="107">
        <v>170</v>
      </c>
      <c r="L73" s="10">
        <f>'01-09'!$K73+('01-09'!$J73/90)</f>
        <v>178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90</v>
      </c>
      <c r="K74" s="107">
        <v>15</v>
      </c>
      <c r="L74" s="10">
        <f>'01-09'!$K74+('01-09'!$J74/90)</f>
        <v>16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-270</v>
      </c>
      <c r="K75" s="107">
        <v>15</v>
      </c>
      <c r="L75" s="10">
        <f>'01-09'!$K75+('01-09'!$J75/90)</f>
        <v>12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-90</v>
      </c>
      <c r="K76" s="107">
        <v>40</v>
      </c>
      <c r="L76" s="10">
        <f>'01-09'!$K76+('01-09'!$J76/90)</f>
        <v>39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/>
      <c r="K77" s="107">
        <v>280</v>
      </c>
      <c r="L77" s="10">
        <f>'01-09'!$K77+('01-09'!$J77/90)</f>
        <v>280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2"/>
      <c r="J78" s="112"/>
      <c r="K78" s="107">
        <v>-280</v>
      </c>
      <c r="L78" s="10">
        <f>'01-09'!$K78+('01-09'!$J78/90)</f>
        <v>-280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/>
      <c r="K79" s="107">
        <v>20</v>
      </c>
      <c r="L79" s="10">
        <f>'01-09'!$K79+('01-09'!$J79/90)</f>
        <v>20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-250</v>
      </c>
      <c r="K80" s="107">
        <v>5</v>
      </c>
      <c r="L80" s="10">
        <f>'01-09'!$K80+('01-09'!$J80/90)</f>
        <v>2.2222222222222223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-220</v>
      </c>
      <c r="K81" s="107">
        <v>10</v>
      </c>
      <c r="L81" s="10">
        <f>'01-09'!$K81+('01-09'!$J81/90)</f>
        <v>7.5555555555555554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/>
      <c r="K82" s="107">
        <v>15</v>
      </c>
      <c r="L82" s="10">
        <f>'01-09'!$K82+('01-09'!$J82/90)</f>
        <v>15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/>
      <c r="K83" s="107">
        <v>35</v>
      </c>
      <c r="L83" s="10">
        <f>'01-09'!$K83+('01-09'!$J83/90)</f>
        <v>35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350</v>
      </c>
      <c r="K84" s="107"/>
      <c r="L84" s="10">
        <f>'01-09'!$K84+('01-09'!$J84/90)</f>
        <v>3.8888888888888888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-540</v>
      </c>
      <c r="K85" s="107">
        <v>90</v>
      </c>
      <c r="L85" s="10">
        <f>'01-09'!$K85+('01-09'!$J85/90)</f>
        <v>84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-100</v>
      </c>
      <c r="K86" s="107">
        <v>30</v>
      </c>
      <c r="L86" s="10">
        <f>'01-09'!$K86+('01-09'!$J86/90)</f>
        <v>28.888888888888889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28</v>
      </c>
      <c r="I87" s="40" t="s">
        <v>35</v>
      </c>
      <c r="J87" s="112">
        <v>-300</v>
      </c>
      <c r="K87" s="107"/>
      <c r="L87" s="10">
        <f>'01-09'!$K87+('01-09'!$J87/90)</f>
        <v>-3.3333333333333335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-90</v>
      </c>
      <c r="K88" s="107">
        <v>10</v>
      </c>
      <c r="L88" s="10">
        <f>'01-09'!$K88+('01-09'!$J88/90)</f>
        <v>9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-280</v>
      </c>
      <c r="K89" s="107">
        <v>20</v>
      </c>
      <c r="L89" s="10">
        <f>'01-09'!$K89+('01-09'!$J89/90)</f>
        <v>16.888888888888889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60</v>
      </c>
      <c r="L90" s="10">
        <f>'01-09'!$K90+('01-09'!$J90/90)</f>
        <v>60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300</v>
      </c>
      <c r="K91" s="107"/>
      <c r="L91" s="10">
        <f>'01-09'!$K91+('01-09'!$J91/90)</f>
        <v>3.3333333333333335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-90</v>
      </c>
      <c r="K92" s="107">
        <v>5</v>
      </c>
      <c r="L92" s="10">
        <f>'01-09'!$K92+('01-09'!$J92/90)</f>
        <v>4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-135</v>
      </c>
      <c r="K93" s="107">
        <v>15</v>
      </c>
      <c r="L93" s="10">
        <f>'01-09'!$K93+('01-09'!$J93/90)</f>
        <v>13.5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40</v>
      </c>
      <c r="L94" s="10">
        <f>'01-09'!$K94+('01-09'!$J94/90)</f>
        <v>40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28</v>
      </c>
      <c r="I95" s="2" t="s">
        <v>2598</v>
      </c>
      <c r="J95" s="112"/>
      <c r="K95" s="107">
        <v>-260</v>
      </c>
      <c r="L95" s="10">
        <f>'01-09'!$K95+('01-09'!$J95/90)</f>
        <v>-260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-220</v>
      </c>
      <c r="K96" s="107">
        <v>20</v>
      </c>
      <c r="L96" s="10">
        <f>'01-09'!$K96+('01-09'!$J96/90)</f>
        <v>17.555555555555557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2599</v>
      </c>
      <c r="J97" s="112"/>
      <c r="K97" s="107">
        <v>300</v>
      </c>
      <c r="L97" s="10">
        <f>'01-09'!$K97+('01-09'!$J97/90)</f>
        <v>300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50</v>
      </c>
      <c r="K98" s="107"/>
      <c r="L98" s="10">
        <f>'01-09'!$K98+('01-09'!$J98/90)</f>
        <v>0.55555555555555558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100</v>
      </c>
      <c r="K99" s="107"/>
      <c r="L99" s="10">
        <f>'01-09'!$K99+('01-09'!$J99/90)</f>
        <v>1.1111111111111112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100</v>
      </c>
      <c r="K100" s="107"/>
      <c r="L100" s="10">
        <f>'01-09'!$K100+('01-09'!$J100/90)</f>
        <v>1.1111111111111112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200</v>
      </c>
      <c r="K101" s="107">
        <v>70</v>
      </c>
      <c r="L101" s="10">
        <f>'01-09'!$K101+('01-09'!$J101/90)</f>
        <v>72.222222222222229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350</v>
      </c>
      <c r="K102" s="107"/>
      <c r="L102" s="10">
        <f>'01-09'!$K102+('01-09'!$J102/90)</f>
        <v>3.8888888888888888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10</v>
      </c>
      <c r="L103" s="10">
        <f>'01-09'!$K103+('01-09'!$J103/90)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180</v>
      </c>
      <c r="K104" s="107"/>
      <c r="L104" s="10">
        <f>'01-09'!$K104+('01-09'!$J104/90)</f>
        <v>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420</v>
      </c>
      <c r="K105" s="107"/>
      <c r="L105" s="10">
        <f>'01-09'!$K105+('01-09'!$J105/90)</f>
        <v>4.666666666666667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-270</v>
      </c>
      <c r="K106" s="107">
        <v>10</v>
      </c>
      <c r="L106" s="10">
        <f>'01-09'!$K106+('01-09'!$J106/90)</f>
        <v>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-125</v>
      </c>
      <c r="K107" s="107">
        <v>5</v>
      </c>
      <c r="L107" s="10">
        <f>'01-09'!$K107+('01-09'!$J107/90)</f>
        <v>3.6111111111111112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-150</v>
      </c>
      <c r="K108" s="107">
        <v>30</v>
      </c>
      <c r="L108" s="10">
        <f>'01-09'!$K108+('01-09'!$J108/90)</f>
        <v>28.333333333333332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70</v>
      </c>
      <c r="K109" s="107"/>
      <c r="L109" s="10">
        <f>'01-09'!$K109+('01-09'!$J109/90)</f>
        <v>0.77777777777777779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500</v>
      </c>
      <c r="K110" s="107"/>
      <c r="L110" s="10">
        <f>'01-09'!$K110+('01-09'!$J110/90)</f>
        <v>5.5555555555555554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/>
      <c r="K111" s="107">
        <v>25</v>
      </c>
      <c r="L111" s="10">
        <f>'01-09'!$K111+('01-09'!$J111/90)</f>
        <v>25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600</v>
      </c>
      <c r="K112" s="107"/>
      <c r="L112" s="10">
        <f>'01-09'!$K112+('01-09'!$J112/90)</f>
        <v>6.666666666666667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800</v>
      </c>
      <c r="K113" s="107"/>
      <c r="L113" s="10">
        <f>'01-09'!$K113+('01-09'!$J113/90)</f>
        <v>8.8888888888888893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/>
      <c r="K114" s="107">
        <v>1</v>
      </c>
      <c r="L114" s="10">
        <f>'01-09'!$K114+('01-09'!$J114/90)</f>
        <v>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80</v>
      </c>
      <c r="K115" s="107"/>
      <c r="L115" s="10">
        <f>'01-09'!$K115+('01-09'!$J115/90)</f>
        <v>0.88888888888888884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9</v>
      </c>
      <c r="L116" s="10">
        <f>'01-09'!$K116+('01-09'!$J116/90)</f>
        <v>9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1796</v>
      </c>
      <c r="I117" s="2"/>
      <c r="J117" s="112"/>
      <c r="K117" s="107">
        <v>60</v>
      </c>
      <c r="L117" s="10">
        <f>'01-09'!$K117+('01-09'!$J117/90)</f>
        <v>60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2"/>
      <c r="J118" s="112"/>
      <c r="K118" s="107">
        <v>-60</v>
      </c>
      <c r="L118" s="10">
        <f>'01-09'!$K118+('01-09'!$J118/90)</f>
        <v>-60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1100</v>
      </c>
      <c r="K119" s="107"/>
      <c r="L119" s="10">
        <f>'01-09'!$K119+('01-09'!$J119/90)</f>
        <v>12.222222222222221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40</v>
      </c>
      <c r="I120" s="2" t="s">
        <v>2138</v>
      </c>
      <c r="J120" s="112"/>
      <c r="K120" s="107">
        <v>-95</v>
      </c>
      <c r="L120" s="10">
        <f>'01-09'!$K120+('01-09'!$J120/90)</f>
        <v>-95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40</v>
      </c>
      <c r="I121" s="2" t="s">
        <v>95</v>
      </c>
      <c r="J121" s="112">
        <v>-9000</v>
      </c>
      <c r="K121" s="107">
        <v>-2300</v>
      </c>
      <c r="L121" s="10">
        <f>'01-09'!$K121+('01-09'!$J121/90)</f>
        <v>-2400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40" t="s">
        <v>57</v>
      </c>
      <c r="J122" s="112">
        <v>2500</v>
      </c>
      <c r="K122" s="107"/>
      <c r="L122" s="10">
        <f>'01-09'!$K122+('01-09'!$J122/90)</f>
        <v>27.777777777777779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40" t="s">
        <v>43</v>
      </c>
      <c r="J123" s="112">
        <v>-2500</v>
      </c>
      <c r="K123" s="107"/>
      <c r="L123" s="10">
        <f>'01-09'!$K123+('01-09'!$J123/90)</f>
        <v>-27.777777777777779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/>
      <c r="L124" s="10">
        <f>'01-09'!$K124+('01-09'!$J124/90)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/>
      <c r="L125" s="10">
        <f>'01-09'!$K125+('01-09'!$J125/90)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/>
      <c r="K126" s="107"/>
      <c r="L126" s="10">
        <f>'01-09'!$K126+('01-09'!$J126/90)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/>
      <c r="K127" s="107"/>
      <c r="L127" s="10">
        <f>'01-09'!$K127+('01-09'!$J127/90)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7" xr:uid="{9EFC2CDA-F5E5-44CB-A148-9FA24E48753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C092-DB19-4FE6-8D3F-73A0FE0232B5}">
  <sheetPr codeName="Sheet134">
    <pageSetUpPr fitToPage="1"/>
  </sheetPr>
  <dimension ref="A1:Z161"/>
  <sheetViews>
    <sheetView rightToLeft="1" topLeftCell="A149" workbookViewId="0">
      <selection activeCell="I159" sqref="I15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-135</v>
      </c>
      <c r="K1" s="116">
        <f t="shared" si="0"/>
        <v>550</v>
      </c>
      <c r="L1" s="3">
        <f t="shared" si="0"/>
        <v>548.5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154</v>
      </c>
      <c r="J3" s="112">
        <v>250</v>
      </c>
      <c r="K3" s="107"/>
      <c r="L3" s="10">
        <f t="shared" ref="L3:L18" si="1">K3+(J3/90)</f>
        <v>2.7777777777777777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2602</v>
      </c>
      <c r="J4" s="112">
        <v>-100</v>
      </c>
      <c r="K4" s="107">
        <v>60</v>
      </c>
      <c r="L4" s="10">
        <f t="shared" si="1"/>
        <v>58.888888888888886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2601</v>
      </c>
      <c r="J5" s="112">
        <v>-300</v>
      </c>
      <c r="K5" s="107"/>
      <c r="L5" s="10">
        <f t="shared" si="1"/>
        <v>-3.3333333333333335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15</v>
      </c>
      <c r="K6" s="107">
        <v>490</v>
      </c>
      <c r="L6" s="10">
        <f t="shared" si="1"/>
        <v>490.16666666666669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2592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SUM('02-09'!$J$22:$J$161)</f>
        <v>6255</v>
      </c>
      <c r="K20" s="116">
        <f>SUM('02-09'!$K$22:$K$161)</f>
        <v>5906</v>
      </c>
      <c r="L20" s="3">
        <f>SUM('02-09'!$L$22:$L$161)</f>
        <v>5975.4999999999991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34</v>
      </c>
      <c r="F22" s="16">
        <f t="shared" ref="F22:F26" si="3">D22*E22</f>
        <v>170</v>
      </c>
      <c r="G22" s="7"/>
      <c r="H22" s="7" t="s">
        <v>6</v>
      </c>
      <c r="I22" s="2" t="s">
        <v>1664</v>
      </c>
      <c r="J22" s="112"/>
      <c r="K22" s="107">
        <v>100</v>
      </c>
      <c r="L22" s="10">
        <f>'02-09'!$K22+('02-09'!$J22/90)</f>
        <v>100</v>
      </c>
      <c r="M22" s="3"/>
      <c r="N22" s="13">
        <v>1</v>
      </c>
      <c r="O22" s="1">
        <v>6</v>
      </c>
      <c r="P22" s="14">
        <f t="shared" ref="P22:P27" si="4">N22*O22</f>
        <v>6</v>
      </c>
      <c r="Q22" s="15">
        <v>5</v>
      </c>
      <c r="R22" s="1">
        <v>29</v>
      </c>
      <c r="S22" s="16">
        <f t="shared" ref="S22:S26" si="5">Q22*R22</f>
        <v>145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3</v>
      </c>
      <c r="F23" s="16">
        <f t="shared" si="3"/>
        <v>30</v>
      </c>
      <c r="G23" s="7"/>
      <c r="H23" s="7" t="s">
        <v>40</v>
      </c>
      <c r="I23" s="2" t="s">
        <v>95</v>
      </c>
      <c r="J23" s="112"/>
      <c r="K23" s="107">
        <v>-100</v>
      </c>
      <c r="L23" s="10">
        <f>'02-09'!$K23+('02-09'!$J23/90)</f>
        <v>-100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</v>
      </c>
      <c r="S23" s="16">
        <f t="shared" si="5"/>
        <v>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</v>
      </c>
      <c r="C24" s="14">
        <f t="shared" si="2"/>
        <v>50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/>
      <c r="J24" s="112">
        <v>90</v>
      </c>
      <c r="K24" s="107"/>
      <c r="L24" s="10">
        <f>'02-09'!$K24+('02-09'!$J24/90)</f>
        <v>1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>
        <v>39</v>
      </c>
      <c r="S24" s="16">
        <f t="shared" si="5"/>
        <v>780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6</v>
      </c>
      <c r="F25" s="16">
        <f t="shared" si="3"/>
        <v>300</v>
      </c>
      <c r="G25" s="7"/>
      <c r="H25" s="7" t="s">
        <v>6</v>
      </c>
      <c r="I25" s="2"/>
      <c r="J25" s="112">
        <v>-200</v>
      </c>
      <c r="K25" s="107">
        <v>15</v>
      </c>
      <c r="L25" s="10">
        <f>'02-09'!$K25+('02-09'!$J25/90)</f>
        <v>12.777777777777779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15</v>
      </c>
      <c r="F26" s="16">
        <f t="shared" si="3"/>
        <v>1500</v>
      </c>
      <c r="G26" s="7"/>
      <c r="H26" s="7" t="s">
        <v>6</v>
      </c>
      <c r="I26" s="2"/>
      <c r="J26" s="112">
        <v>-270</v>
      </c>
      <c r="K26" s="107">
        <v>10</v>
      </c>
      <c r="L26" s="10">
        <f>'02-09'!$K26+('02-09'!$J26/90)</f>
        <v>7</v>
      </c>
      <c r="M26" s="3"/>
      <c r="N26" s="13">
        <v>50</v>
      </c>
      <c r="O26" s="1">
        <v>13</v>
      </c>
      <c r="P26" s="14">
        <f t="shared" si="4"/>
        <v>650</v>
      </c>
      <c r="Q26" s="15">
        <v>100</v>
      </c>
      <c r="R26" s="1">
        <v>72</v>
      </c>
      <c r="S26" s="16">
        <f t="shared" si="5"/>
        <v>7200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2040</v>
      </c>
      <c r="G27" s="7"/>
      <c r="H27" s="7" t="s">
        <v>6</v>
      </c>
      <c r="I27" s="2"/>
      <c r="J27" s="112">
        <v>-270</v>
      </c>
      <c r="K27" s="107">
        <v>5</v>
      </c>
      <c r="L27" s="10">
        <f>'02-09'!$K27+('02-09'!$J27/90)</f>
        <v>2</v>
      </c>
      <c r="M27" s="3"/>
      <c r="N27" s="13">
        <v>100</v>
      </c>
      <c r="O27" s="1">
        <v>55</v>
      </c>
      <c r="P27" s="14">
        <f t="shared" si="4"/>
        <v>5500</v>
      </c>
      <c r="Q27" s="12" t="s">
        <v>11</v>
      </c>
      <c r="R27" s="12"/>
      <c r="S27" s="17">
        <f>SUM(S22:S26)</f>
        <v>8295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205</v>
      </c>
      <c r="D28" s="1"/>
      <c r="E28" s="1"/>
      <c r="F28" s="1"/>
      <c r="G28" s="1"/>
      <c r="H28" s="7" t="s">
        <v>6</v>
      </c>
      <c r="I28" s="2"/>
      <c r="J28" s="112">
        <v>250</v>
      </c>
      <c r="K28" s="107"/>
      <c r="L28" s="10">
        <f>'02-09'!$K28+('02-09'!$J28/90)</f>
        <v>2.7777777777777777</v>
      </c>
      <c r="M28" s="3"/>
      <c r="N28" s="12" t="s">
        <v>11</v>
      </c>
      <c r="O28" s="12"/>
      <c r="P28" s="6">
        <f>SUM(P22:P27)</f>
        <v>6161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-4815</v>
      </c>
      <c r="G29" s="1"/>
      <c r="H29" s="7" t="s">
        <v>6</v>
      </c>
      <c r="I29" s="2"/>
      <c r="J29" s="112">
        <v>40</v>
      </c>
      <c r="K29" s="107"/>
      <c r="L29" s="10">
        <f>'02-09'!$K29+('02-09'!$J29/90)</f>
        <v>0.44444444444444442</v>
      </c>
      <c r="M29" s="3"/>
      <c r="N29" s="1"/>
      <c r="O29" s="1"/>
      <c r="P29" s="18"/>
      <c r="Q29" s="237" t="s">
        <v>21</v>
      </c>
      <c r="R29" s="238"/>
      <c r="S29" s="17">
        <f>SUM('02-09'!$J$22:$J$161)</f>
        <v>6255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-340</v>
      </c>
      <c r="D30" s="1"/>
      <c r="E30" s="1"/>
      <c r="F30" s="8"/>
      <c r="G30" s="1"/>
      <c r="H30" s="7" t="s">
        <v>1796</v>
      </c>
      <c r="I30" s="2"/>
      <c r="J30" s="112"/>
      <c r="K30" s="107">
        <v>140</v>
      </c>
      <c r="L30" s="10">
        <f>'02-09'!$K30+('02-09'!$J30/90)</f>
        <v>140</v>
      </c>
      <c r="M30" s="3"/>
      <c r="N30" s="237" t="s">
        <v>23</v>
      </c>
      <c r="O30" s="238"/>
      <c r="P30" s="6">
        <f>SUM('02-09'!$K$22:$K$161)</f>
        <v>5906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/>
      <c r="J31" s="112"/>
      <c r="K31" s="107">
        <v>-140</v>
      </c>
      <c r="L31" s="10">
        <f>'02-09'!$K31+('02-09'!$J31/90)</f>
        <v>-140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330</v>
      </c>
      <c r="K32" s="107"/>
      <c r="L32" s="10">
        <f>'02-09'!$K32+('02-09'!$J32/90)</f>
        <v>3.6666666666666665</v>
      </c>
      <c r="M32" s="3"/>
      <c r="N32" s="12" t="s">
        <v>25</v>
      </c>
      <c r="O32" s="12"/>
      <c r="P32" s="6">
        <f>P28-P30-C28</f>
        <v>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/>
      <c r="J33" s="112"/>
      <c r="K33" s="107">
        <v>-30</v>
      </c>
      <c r="L33" s="10">
        <f>'02-09'!$K33+('02-09'!$J33/90)</f>
        <v>-30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2" t="s">
        <v>335</v>
      </c>
      <c r="J34" s="112">
        <v>-50</v>
      </c>
      <c r="K34" s="107"/>
      <c r="L34" s="10">
        <f>'02-09'!$K34+('02-09'!$J34/90)</f>
        <v>-0.55555555555555558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 t="s">
        <v>57</v>
      </c>
      <c r="J35" s="112">
        <v>1000</v>
      </c>
      <c r="K35" s="107"/>
      <c r="L35" s="10">
        <f>'02-09'!$K35+('02-09'!$J35/90)</f>
        <v>11.111111111111111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2" t="s">
        <v>1482</v>
      </c>
      <c r="J36" s="112"/>
      <c r="K36" s="107">
        <v>500</v>
      </c>
      <c r="L36" s="10">
        <f>'02-09'!$K36+('02-09'!$J36/90)</f>
        <v>500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 t="s">
        <v>776</v>
      </c>
      <c r="J37" s="112"/>
      <c r="K37" s="107">
        <v>500</v>
      </c>
      <c r="L37" s="10">
        <f>'02-09'!$K37+('02-09'!$J37/90)</f>
        <v>500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 t="s">
        <v>156</v>
      </c>
      <c r="J38" s="112">
        <v>50</v>
      </c>
      <c r="K38" s="107">
        <v>30</v>
      </c>
      <c r="L38" s="10">
        <f>'02-09'!$K38+('02-09'!$J38/90)</f>
        <v>30.555555555555557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270</v>
      </c>
      <c r="K39" s="107"/>
      <c r="L39" s="10">
        <f>'02-09'!$K39+('02-09'!$J39/90)</f>
        <v>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-200</v>
      </c>
      <c r="K40" s="107">
        <v>5</v>
      </c>
      <c r="L40" s="10">
        <f>'02-09'!$K40+('02-09'!$J40/90)</f>
        <v>2.7777777777777777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43" t="s">
        <v>1796</v>
      </c>
      <c r="I41" s="40" t="s">
        <v>95</v>
      </c>
      <c r="J41" s="112"/>
      <c r="K41" s="107">
        <v>315</v>
      </c>
      <c r="L41" s="10">
        <f>'02-09'!$K41+('02-09'!$J41/90)</f>
        <v>315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95</v>
      </c>
      <c r="J42" s="112"/>
      <c r="K42" s="107">
        <v>-315</v>
      </c>
      <c r="L42" s="10">
        <f>'02-09'!$K42+('02-09'!$J42/90)</f>
        <v>-315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300</v>
      </c>
      <c r="K43" s="107"/>
      <c r="L43" s="10">
        <f>'02-09'!$K43+('02-09'!$J43/90)</f>
        <v>3.3333333333333335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39</v>
      </c>
      <c r="J44" s="112">
        <v>-180</v>
      </c>
      <c r="K44" s="107">
        <v>110</v>
      </c>
      <c r="L44" s="10">
        <f>'02-09'!$K44+('02-09'!$J44/90)</f>
        <v>108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275</v>
      </c>
      <c r="J45" s="112"/>
      <c r="K45" s="107">
        <v>17</v>
      </c>
      <c r="L45" s="10">
        <f>'02-09'!$K45+('02-09'!$J45/90)</f>
        <v>17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95</v>
      </c>
      <c r="J46" s="112"/>
      <c r="K46" s="107">
        <v>-17</v>
      </c>
      <c r="L46" s="10">
        <f>'02-09'!$K46+('02-09'!$J46/90)</f>
        <v>-17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1796</v>
      </c>
      <c r="I47" s="40" t="s">
        <v>1482</v>
      </c>
      <c r="J47" s="112"/>
      <c r="K47" s="107">
        <v>32</v>
      </c>
      <c r="L47" s="10">
        <f>'02-09'!$K47+('02-09'!$J47/90)</f>
        <v>32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95</v>
      </c>
      <c r="J48" s="112"/>
      <c r="K48" s="107">
        <v>-32</v>
      </c>
      <c r="L48" s="10">
        <f>'02-09'!$K48+('02-09'!$J48/90)</f>
        <v>-32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40" t="s">
        <v>2603</v>
      </c>
      <c r="J49" s="112"/>
      <c r="K49" s="107">
        <v>-600</v>
      </c>
      <c r="L49" s="10">
        <f>'02-09'!$K49+('02-09'!$J49/90)</f>
        <v>-600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300</v>
      </c>
      <c r="K50" s="107"/>
      <c r="L50" s="10">
        <f>'02-09'!$K50+('02-09'!$J50/90)</f>
        <v>3.3333333333333335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1620</v>
      </c>
      <c r="K51" s="107"/>
      <c r="L51" s="10">
        <f>'02-09'!$K51+('02-09'!$J51/90)</f>
        <v>18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40" t="s">
        <v>997</v>
      </c>
      <c r="J52" s="112"/>
      <c r="K52" s="107">
        <v>305</v>
      </c>
      <c r="L52" s="10">
        <f>'02-09'!$K52+('02-09'!$J52/90)</f>
        <v>305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350</v>
      </c>
      <c r="K53" s="107"/>
      <c r="L53" s="10">
        <f>'02-09'!$K53+('02-09'!$J53/90)</f>
        <v>3.8888888888888888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161</v>
      </c>
      <c r="J54" s="112">
        <v>1260</v>
      </c>
      <c r="K54" s="107"/>
      <c r="L54" s="10">
        <f>'02-09'!$K54+('02-09'!$J54/90)</f>
        <v>14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-270</v>
      </c>
      <c r="K55" s="107">
        <v>40</v>
      </c>
      <c r="L55" s="10">
        <f>'02-09'!$K55+('02-09'!$J55/90)</f>
        <v>37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50</v>
      </c>
      <c r="K56" s="107">
        <v>10</v>
      </c>
      <c r="L56" s="10">
        <f>'02-09'!$K56+('02-09'!$J56/90)</f>
        <v>10.555555555555555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400</v>
      </c>
      <c r="K57" s="107"/>
      <c r="L57" s="10">
        <f>'02-09'!$K57+('02-09'!$J57/90)</f>
        <v>4.4444444444444446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2202</v>
      </c>
      <c r="J58" s="112"/>
      <c r="K58" s="107">
        <v>800</v>
      </c>
      <c r="L58" s="10">
        <f>'02-09'!$K58+('02-09'!$J58/90)</f>
        <v>800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463</v>
      </c>
      <c r="J59" s="112"/>
      <c r="K59" s="107">
        <v>6000</v>
      </c>
      <c r="L59" s="10">
        <f>'02-09'!$K59+('02-09'!$J59/90)</f>
        <v>6000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150</v>
      </c>
      <c r="K60" s="107">
        <v>10</v>
      </c>
      <c r="L60" s="10">
        <f>'02-09'!$K60+('02-09'!$J60/90)</f>
        <v>11.666666666666666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/>
      <c r="K61" s="107">
        <v>-3595</v>
      </c>
      <c r="L61" s="10">
        <f>'02-09'!$K61+('02-09'!$J61/90)</f>
        <v>-3595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43</v>
      </c>
      <c r="J62" s="112"/>
      <c r="K62" s="107">
        <v>-20</v>
      </c>
      <c r="L62" s="10">
        <f>'02-09'!$K62+('02-09'!$J62/90)</f>
        <v>-20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13</v>
      </c>
      <c r="J63" s="112">
        <v>-150</v>
      </c>
      <c r="K63" s="107">
        <v>5</v>
      </c>
      <c r="L63" s="10">
        <f>'02-09'!$K63+('02-09'!$J63/90)</f>
        <v>3.333333333333333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2604</v>
      </c>
      <c r="J64" s="112"/>
      <c r="K64" s="107">
        <v>40</v>
      </c>
      <c r="L64" s="10">
        <f>'02-09'!$K64+('02-09'!$J64/90)</f>
        <v>40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-180</v>
      </c>
      <c r="K65" s="108">
        <v>40</v>
      </c>
      <c r="L65" s="37">
        <f>'02-09'!$K65+('02-09'!$J65/90)</f>
        <v>38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100</v>
      </c>
      <c r="K66" s="109"/>
      <c r="L66" s="37">
        <f>'02-09'!$K66+('02-09'!$J66/90)</f>
        <v>1.1111111111111112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43" t="s">
        <v>1796</v>
      </c>
      <c r="I67" s="44" t="s">
        <v>948</v>
      </c>
      <c r="J67" s="113"/>
      <c r="K67" s="108">
        <v>200</v>
      </c>
      <c r="L67" s="37">
        <f>'02-09'!$K67+('02-09'!$J67/90)</f>
        <v>200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130</v>
      </c>
      <c r="K68" s="109"/>
      <c r="L68" s="37">
        <f>'02-09'!$K68+('02-09'!$J68/90)</f>
        <v>1.4444444444444444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-50</v>
      </c>
      <c r="K69" s="108">
        <v>4</v>
      </c>
      <c r="L69" s="37">
        <f>'02-09'!$K69+('02-09'!$J69/90)</f>
        <v>3.4444444444444446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957</v>
      </c>
      <c r="J70" s="113"/>
      <c r="K70" s="108">
        <v>230</v>
      </c>
      <c r="L70" s="37">
        <f>'02-09'!$K70+('02-09'!$J70/90)</f>
        <v>230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-360</v>
      </c>
      <c r="K71" s="107">
        <v>20</v>
      </c>
      <c r="L71" s="10">
        <f>'02-09'!$K71+('02-09'!$J71/90)</f>
        <v>16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95</v>
      </c>
      <c r="L72" s="10">
        <f>'02-09'!$K72+('02-09'!$J72/90)</f>
        <v>95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90</v>
      </c>
      <c r="K73" s="107">
        <v>75</v>
      </c>
      <c r="L73" s="10">
        <f>'02-09'!$K73+('02-09'!$J73/90)</f>
        <v>76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100</v>
      </c>
      <c r="K74" s="107"/>
      <c r="L74" s="10">
        <f>'02-09'!$K74+('02-09'!$J74/90)</f>
        <v>1.1111111111111112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250</v>
      </c>
      <c r="K75" s="107"/>
      <c r="L75" s="10">
        <f>'02-09'!$K75+('02-09'!$J75/90)</f>
        <v>2.7777777777777777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400</v>
      </c>
      <c r="K76" s="107"/>
      <c r="L76" s="10">
        <f>'02-09'!$K76+('02-09'!$J76/90)</f>
        <v>4.4444444444444446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-50</v>
      </c>
      <c r="K77" s="107">
        <v>10</v>
      </c>
      <c r="L77" s="10">
        <f>'02-09'!$K77+('02-09'!$J77/90)</f>
        <v>9.4444444444444446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229</v>
      </c>
      <c r="J78" s="112">
        <v>-1000</v>
      </c>
      <c r="K78" s="107"/>
      <c r="L78" s="10">
        <f>'02-09'!$K78+('02-09'!$J78/90)</f>
        <v>-11.111111111111111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100</v>
      </c>
      <c r="K79" s="107"/>
      <c r="L79" s="10">
        <f>'02-09'!$K79+('02-09'!$J79/90)</f>
        <v>1.1111111111111112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43" t="s">
        <v>40</v>
      </c>
      <c r="I80" s="40" t="s">
        <v>95</v>
      </c>
      <c r="J80" s="112"/>
      <c r="K80" s="107">
        <v>100</v>
      </c>
      <c r="L80" s="10">
        <f>'02-09'!$K80+('02-09'!$J80/90)</f>
        <v>100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43" t="s">
        <v>28</v>
      </c>
      <c r="I81" s="40" t="s">
        <v>95</v>
      </c>
      <c r="J81" s="112"/>
      <c r="K81" s="107">
        <v>-750</v>
      </c>
      <c r="L81" s="10">
        <f>'02-09'!$K81+('02-09'!$J81/90)</f>
        <v>-750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/>
      <c r="K82" s="107">
        <v>135</v>
      </c>
      <c r="L82" s="10">
        <f>'02-09'!$K82+('02-09'!$J82/90)</f>
        <v>135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-600</v>
      </c>
      <c r="K83" s="107">
        <v>20</v>
      </c>
      <c r="L83" s="10">
        <f>'02-09'!$K83+('02-09'!$J83/90)</f>
        <v>13.333333333333332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180</v>
      </c>
      <c r="K84" s="107"/>
      <c r="L84" s="10">
        <f>'02-09'!$K84+('02-09'!$J84/90)</f>
        <v>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450</v>
      </c>
      <c r="K85" s="107"/>
      <c r="L85" s="10">
        <f>'02-09'!$K85+('02-09'!$J85/90)</f>
        <v>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2605</v>
      </c>
      <c r="J86" s="112"/>
      <c r="K86" s="107">
        <v>280</v>
      </c>
      <c r="L86" s="10">
        <f>'02-09'!$K86+('02-09'!$J86/90)</f>
        <v>280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130</v>
      </c>
      <c r="K87" s="107"/>
      <c r="L87" s="10">
        <f>'02-09'!$K87+('02-09'!$J87/90)</f>
        <v>1.4444444444444444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180</v>
      </c>
      <c r="K88" s="107"/>
      <c r="L88" s="10">
        <f>'02-09'!$K88+('02-09'!$J88/90)</f>
        <v>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700</v>
      </c>
      <c r="K89" s="107">
        <v>7</v>
      </c>
      <c r="L89" s="10">
        <f>'02-09'!$K89+('02-09'!$J89/90)</f>
        <v>14.777777777777779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14</v>
      </c>
      <c r="L90" s="10">
        <f>'02-09'!$K90+('02-09'!$J90/90)</f>
        <v>14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-540</v>
      </c>
      <c r="K91" s="107">
        <v>20</v>
      </c>
      <c r="L91" s="10">
        <f>'02-09'!$K91+('02-09'!$J91/90)</f>
        <v>14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28</v>
      </c>
      <c r="I92" s="40" t="s">
        <v>2606</v>
      </c>
      <c r="J92" s="112">
        <v>-500</v>
      </c>
      <c r="K92" s="107"/>
      <c r="L92" s="10">
        <f>'02-09'!$K92+('02-09'!$J92/90)</f>
        <v>-5.5555555555555554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130</v>
      </c>
      <c r="K93" s="107"/>
      <c r="L93" s="10">
        <f>'02-09'!$K93+('02-09'!$J93/90)</f>
        <v>1.4444444444444444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30</v>
      </c>
      <c r="L94" s="10">
        <f>'02-09'!$K94+('02-09'!$J94/90)</f>
        <v>30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400</v>
      </c>
      <c r="K95" s="107"/>
      <c r="L95" s="10">
        <f>'02-09'!$K95+('02-09'!$J95/90)</f>
        <v>4.4444444444444446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-450</v>
      </c>
      <c r="K96" s="107">
        <v>40</v>
      </c>
      <c r="L96" s="10">
        <f>'02-09'!$K96+('02-09'!$J96/90)</f>
        <v>35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130</v>
      </c>
      <c r="K97" s="107"/>
      <c r="L97" s="10">
        <f>'02-09'!$K97+('02-09'!$J97/90)</f>
        <v>1.4444444444444444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43" t="s">
        <v>1796</v>
      </c>
      <c r="I98" s="40" t="s">
        <v>750</v>
      </c>
      <c r="J98" s="112"/>
      <c r="K98" s="107">
        <v>100</v>
      </c>
      <c r="L98" s="10">
        <f>'02-09'!$K98+('02-09'!$J98/90)</f>
        <v>100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149</v>
      </c>
      <c r="J99" s="112"/>
      <c r="K99" s="107">
        <v>434</v>
      </c>
      <c r="L99" s="10">
        <f>'02-09'!$K99+('02-09'!$J99/90)</f>
        <v>434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40" t="s">
        <v>95</v>
      </c>
      <c r="J100" s="112"/>
      <c r="K100" s="107">
        <v>-434</v>
      </c>
      <c r="L100" s="10">
        <f>'02-09'!$K100+('02-09'!$J100/90)</f>
        <v>-434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2379</v>
      </c>
      <c r="J101" s="112">
        <v>-1350</v>
      </c>
      <c r="K101" s="107">
        <v>15</v>
      </c>
      <c r="L101" s="10">
        <f>'02-09'!$K101+('02-09'!$J101/90)</f>
        <v>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-400</v>
      </c>
      <c r="K102" s="107">
        <v>10</v>
      </c>
      <c r="L102" s="10">
        <f>'02-09'!$K102+('02-09'!$J102/90)</f>
        <v>5.5555555555555554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40</v>
      </c>
      <c r="L103" s="10">
        <f>'02-09'!$K103+('02-09'!$J103/90)</f>
        <v>40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79</v>
      </c>
      <c r="L104" s="10">
        <f>'02-09'!$K104+('02-09'!$J104/90)</f>
        <v>79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2605</v>
      </c>
      <c r="J105" s="112"/>
      <c r="K105" s="107">
        <v>110</v>
      </c>
      <c r="L105" s="10">
        <f>'02-09'!$K105+('02-09'!$J105/90)</f>
        <v>110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/>
      <c r="K106" s="107">
        <v>37</v>
      </c>
      <c r="L106" s="10">
        <f>'02-09'!$K106+('02-09'!$J106/90)</f>
        <v>37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-360</v>
      </c>
      <c r="K107" s="107">
        <v>4</v>
      </c>
      <c r="L107" s="10">
        <f>'02-09'!$K107+('02-09'!$J107/90)</f>
        <v>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100</v>
      </c>
      <c r="K108" s="107"/>
      <c r="L108" s="10">
        <f>'02-09'!$K108+('02-09'!$J108/90)</f>
        <v>1.1111111111111112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/>
      <c r="K109" s="107">
        <v>5</v>
      </c>
      <c r="L109" s="10">
        <f>'02-09'!$K109+('02-09'!$J109/90)</f>
        <v>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130</v>
      </c>
      <c r="K110" s="107"/>
      <c r="L110" s="10">
        <f>'02-09'!$K110+('02-09'!$J110/90)</f>
        <v>1.4444444444444444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/>
      <c r="K111" s="107">
        <v>4</v>
      </c>
      <c r="L111" s="10">
        <f>'02-09'!$K111+('02-09'!$J111/90)</f>
        <v>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690</v>
      </c>
      <c r="K112" s="107"/>
      <c r="L112" s="10">
        <f>'02-09'!$K112+('02-09'!$J112/90)</f>
        <v>7.666666666666667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550</v>
      </c>
      <c r="K113" s="107"/>
      <c r="L113" s="10">
        <f>'02-09'!$K113+('02-09'!$J113/90)</f>
        <v>6.1111111111111107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-120</v>
      </c>
      <c r="K114" s="107">
        <v>5</v>
      </c>
      <c r="L114" s="10">
        <f>'02-09'!$K114+('02-09'!$J114/90)</f>
        <v>3.666666666666667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100</v>
      </c>
      <c r="K115" s="107">
        <v>1</v>
      </c>
      <c r="L115" s="10">
        <f>'02-09'!$K115+('02-09'!$J115/90)</f>
        <v>2.1111111111111112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205</v>
      </c>
      <c r="L116" s="10">
        <f>'02-09'!$K116+('02-09'!$J116/90)</f>
        <v>205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300</v>
      </c>
      <c r="K117" s="107"/>
      <c r="L117" s="10">
        <f>'02-09'!$K117+('02-09'!$J117/90)</f>
        <v>3.3333333333333335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/>
      <c r="K118" s="107">
        <v>50</v>
      </c>
      <c r="L118" s="10">
        <f>'02-09'!$K118+('02-09'!$J118/90)</f>
        <v>50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-220</v>
      </c>
      <c r="K119" s="107">
        <v>5</v>
      </c>
      <c r="L119" s="10">
        <f>'02-09'!$K119+('02-09'!$J119/90)</f>
        <v>2.5555555555555554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28</v>
      </c>
      <c r="I120" s="40" t="s">
        <v>648</v>
      </c>
      <c r="J120" s="112">
        <v>-2000</v>
      </c>
      <c r="K120" s="107"/>
      <c r="L120" s="10">
        <f>'02-09'!$K120+('02-09'!$J120/90)</f>
        <v>-22.222222222222221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1796</v>
      </c>
      <c r="I121" s="40" t="s">
        <v>1520</v>
      </c>
      <c r="J121" s="112">
        <v>-450</v>
      </c>
      <c r="K121" s="107">
        <v>70</v>
      </c>
      <c r="L121" s="10">
        <f>'02-09'!$K121+('02-09'!$J121/90)</f>
        <v>65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 t="s">
        <v>56</v>
      </c>
      <c r="J122" s="112">
        <v>-390</v>
      </c>
      <c r="K122" s="107">
        <v>-52</v>
      </c>
      <c r="L122" s="10">
        <f>'02-09'!$K122+('02-09'!$J122/90)</f>
        <v>-56.333333333333336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-600</v>
      </c>
      <c r="K123" s="107">
        <v>10</v>
      </c>
      <c r="L123" s="10">
        <f>'02-09'!$K123+('02-09'!$J123/90)</f>
        <v>3.333333333333333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1500</v>
      </c>
      <c r="K124" s="107"/>
      <c r="L124" s="10">
        <f>'02-09'!$K124+('02-09'!$J124/90)</f>
        <v>16.666666666666668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365</v>
      </c>
      <c r="K125" s="107"/>
      <c r="L125" s="10">
        <f>'02-09'!$K125+('02-09'!$J125/90)</f>
        <v>4.0555555555555554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-450</v>
      </c>
      <c r="K126" s="107">
        <v>81</v>
      </c>
      <c r="L126" s="10">
        <f>'02-09'!$K126+('02-09'!$J126/90)</f>
        <v>76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300</v>
      </c>
      <c r="K127" s="107"/>
      <c r="L127" s="10">
        <f>'02-09'!$K127+('02-09'!$J127/90)</f>
        <v>3.3333333333333335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40" t="s">
        <v>1553</v>
      </c>
      <c r="J128" s="112"/>
      <c r="K128" s="107">
        <v>-10</v>
      </c>
      <c r="L128" s="10">
        <f>'02-09'!$K128+('02-09'!$J128/90)</f>
        <v>-10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-450</v>
      </c>
      <c r="K129" s="107">
        <v>20</v>
      </c>
      <c r="L129" s="10">
        <f>'02-09'!$K129+('02-09'!$J129/90)</f>
        <v>15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40</v>
      </c>
      <c r="K130" s="107">
        <v>6</v>
      </c>
      <c r="L130" s="10">
        <f>'02-09'!$K130+('02-09'!$J130/90)</f>
        <v>6.4444444444444446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/>
      <c r="K131" s="107">
        <v>11</v>
      </c>
      <c r="L131" s="10">
        <f>'02-09'!$K131+('02-09'!$J131/90)</f>
        <v>11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75</v>
      </c>
      <c r="K132" s="107"/>
      <c r="L132" s="10">
        <f>'02-09'!$K132+('02-09'!$J132/90)</f>
        <v>0.83333333333333337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90</v>
      </c>
      <c r="K133" s="107">
        <v>10</v>
      </c>
      <c r="L133" s="10">
        <f>'02-09'!$K133+('02-09'!$J133/90)</f>
        <v>11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/>
      <c r="K134" s="107">
        <v>5</v>
      </c>
      <c r="L134" s="10">
        <f>'02-09'!$K134+('02-09'!$J134/90)</f>
        <v>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/>
      <c r="K135" s="107">
        <v>5</v>
      </c>
      <c r="L135" s="10">
        <f>'02-09'!$K135+('02-09'!$J135/90)</f>
        <v>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40" t="s">
        <v>2607</v>
      </c>
      <c r="J136" s="112"/>
      <c r="K136" s="107">
        <v>220</v>
      </c>
      <c r="L136" s="10">
        <f>'02-09'!$K136+('02-09'!$J136/90)</f>
        <v>220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>
        <v>100</v>
      </c>
      <c r="K137" s="107"/>
      <c r="L137" s="10">
        <f>'02-09'!$K137+('02-09'!$J137/90)</f>
        <v>1.1111111111111112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500</v>
      </c>
      <c r="K138" s="107"/>
      <c r="L138" s="10">
        <f>'02-09'!$K138+('02-09'!$J138/90)</f>
        <v>5.5555555555555554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-400</v>
      </c>
      <c r="K139" s="107">
        <v>10</v>
      </c>
      <c r="L139" s="10">
        <f>'02-09'!$K139+('02-09'!$J139/90)</f>
        <v>5.5555555555555554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>
        <v>200</v>
      </c>
      <c r="K140" s="107"/>
      <c r="L140" s="10">
        <f>'02-09'!$K140+('02-09'!$J140/90)</f>
        <v>2.2222222222222223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>
        <v>75</v>
      </c>
      <c r="L141" s="10">
        <f>'02-09'!$K141+('02-09'!$J141/90)</f>
        <v>75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>
        <v>245</v>
      </c>
      <c r="K142" s="107"/>
      <c r="L142" s="10">
        <f>'02-09'!$K142+('02-09'!$J142/90)</f>
        <v>2.7222222222222223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>
        <v>130</v>
      </c>
      <c r="K143" s="107"/>
      <c r="L143" s="10">
        <f>'02-09'!$K143+('02-09'!$J143/90)</f>
        <v>1.4444444444444444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40" t="s">
        <v>316</v>
      </c>
      <c r="J144" s="112">
        <v>400</v>
      </c>
      <c r="K144" s="107">
        <v>9</v>
      </c>
      <c r="L144" s="10">
        <f>'02-09'!$K144+('02-09'!$J144/90)</f>
        <v>13.444444444444445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>
        <v>1440</v>
      </c>
      <c r="K145" s="107"/>
      <c r="L145" s="10">
        <f>'02-09'!$K145+('02-09'!$J145/90)</f>
        <v>16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>
        <v>50</v>
      </c>
      <c r="K146" s="107"/>
      <c r="L146" s="10">
        <f>'02-09'!$K146+('02-09'!$J146/90)</f>
        <v>0.55555555555555558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/>
      <c r="K147" s="107">
        <v>20</v>
      </c>
      <c r="L147" s="10">
        <f>'02-09'!$K147+('02-09'!$J147/90)</f>
        <v>20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40" t="s">
        <v>159</v>
      </c>
      <c r="J148" s="112"/>
      <c r="K148" s="107">
        <v>49</v>
      </c>
      <c r="L148" s="10">
        <f>'02-09'!$K148+('02-09'!$J148/90)</f>
        <v>49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>
        <v>-50</v>
      </c>
      <c r="K149" s="107">
        <v>3</v>
      </c>
      <c r="L149" s="10">
        <f>'02-09'!$K149+('02-09'!$J149/90)</f>
        <v>2.4444444444444446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>
        <v>1600</v>
      </c>
      <c r="K150" s="107"/>
      <c r="L150" s="10">
        <f>'02-09'!$K150+('02-09'!$J150/90)</f>
        <v>17.777777777777779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>
        <v>400</v>
      </c>
      <c r="K151" s="107"/>
      <c r="L151" s="10">
        <f>'02-09'!$K151+('02-09'!$J151/90)</f>
        <v>4.4444444444444446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112">
        <v>160</v>
      </c>
      <c r="K152" s="107"/>
      <c r="L152" s="10">
        <f>'02-09'!$K152+('02-09'!$J152/90)</f>
        <v>1.7777777777777777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112"/>
      <c r="K153" s="107">
        <v>10</v>
      </c>
      <c r="L153" s="10">
        <f>'02-09'!$K153+('02-09'!$J153/90)</f>
        <v>10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43" t="s">
        <v>28</v>
      </c>
      <c r="I154" s="40" t="s">
        <v>437</v>
      </c>
      <c r="J154" s="112">
        <v>-300</v>
      </c>
      <c r="K154" s="107"/>
      <c r="L154" s="10">
        <f>'02-09'!$K154+('02-09'!$J154/90)</f>
        <v>-3.3333333333333335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40" t="s">
        <v>56</v>
      </c>
      <c r="J155" s="112">
        <v>-280</v>
      </c>
      <c r="K155" s="107">
        <v>24</v>
      </c>
      <c r="L155" s="10">
        <f>'02-09'!$K155+('02-09'!$J155/90)</f>
        <v>20.888888888888889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40</v>
      </c>
      <c r="I156" s="2" t="s">
        <v>953</v>
      </c>
      <c r="J156" s="112"/>
      <c r="K156" s="107">
        <v>-50</v>
      </c>
      <c r="L156" s="10">
        <f>'02-09'!$K156+('02-09'!$J156/90)</f>
        <v>-50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112"/>
      <c r="K157" s="107"/>
      <c r="L157" s="10">
        <f>'02-09'!$K157+('02-09'!$J157/90)</f>
        <v>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112"/>
      <c r="K158" s="107"/>
      <c r="L158" s="10">
        <f>'02-09'!$K158+('02-09'!$J158/90)</f>
        <v>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112"/>
      <c r="K159" s="107"/>
      <c r="L159" s="10">
        <f>'02-09'!$K159+('02-09'!$J159/90)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112"/>
      <c r="K160" s="107"/>
      <c r="L160" s="10">
        <f>'02-09'!$K160+('02-09'!$J160/90)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112"/>
      <c r="K161" s="107"/>
      <c r="L161" s="10">
        <f>'02-09'!$K161+('02-09'!$J161/90)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1" xr:uid="{69005663-3ECE-4BF9-83F1-CAD9971F5FC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6385-739E-4FA5-AEB1-CF2119EC848D}">
  <sheetPr codeName="Sheet135">
    <pageSetUpPr fitToPage="1"/>
  </sheetPr>
  <dimension ref="A1:Z154"/>
  <sheetViews>
    <sheetView rightToLeft="1" topLeftCell="A112" workbookViewId="0">
      <selection activeCell="J137" sqref="J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-1175</v>
      </c>
      <c r="K1" s="116">
        <f t="shared" si="0"/>
        <v>610</v>
      </c>
      <c r="L1" s="3">
        <f t="shared" si="0"/>
        <v>596.94444444444457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50</v>
      </c>
      <c r="J3" s="112"/>
      <c r="K3" s="107">
        <v>400</v>
      </c>
      <c r="L3" s="10">
        <f t="shared" ref="L3:L18" si="1">K3+(J3/90)</f>
        <v>400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229</v>
      </c>
      <c r="J4" s="112">
        <v>-720</v>
      </c>
      <c r="K4" s="107"/>
      <c r="L4" s="10">
        <f t="shared" si="1"/>
        <v>-8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50</v>
      </c>
      <c r="J5" s="112"/>
      <c r="K5" s="107">
        <v>1</v>
      </c>
      <c r="L5" s="10">
        <f t="shared" si="1"/>
        <v>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850</v>
      </c>
      <c r="K6" s="107"/>
      <c r="L6" s="10">
        <f t="shared" si="1"/>
        <v>9.4444444444444446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>
        <v>8</v>
      </c>
      <c r="L7" s="10">
        <f t="shared" si="1"/>
        <v>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40</v>
      </c>
      <c r="I8" s="2" t="s">
        <v>57</v>
      </c>
      <c r="J8" s="112"/>
      <c r="K8" s="107">
        <v>101</v>
      </c>
      <c r="L8" s="10">
        <f t="shared" si="1"/>
        <v>101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/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28</v>
      </c>
      <c r="I10" s="2" t="s">
        <v>456</v>
      </c>
      <c r="J10" s="112">
        <v>-50</v>
      </c>
      <c r="K10" s="107"/>
      <c r="L10" s="10">
        <f t="shared" si="1"/>
        <v>-0.55555555555555558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2"/>
      <c r="J11" s="112">
        <v>-765</v>
      </c>
      <c r="K11" s="107">
        <v>20</v>
      </c>
      <c r="L11" s="10">
        <f t="shared" si="1"/>
        <v>11.5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11"/>
      <c r="J12" s="112">
        <v>-50</v>
      </c>
      <c r="K12" s="107"/>
      <c r="L12" s="10">
        <f t="shared" si="1"/>
        <v>-0.55555555555555558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>
        <v>-360</v>
      </c>
      <c r="K13" s="107">
        <v>10</v>
      </c>
      <c r="L13" s="10">
        <f t="shared" si="1"/>
        <v>6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>
        <v>-380</v>
      </c>
      <c r="K14" s="107">
        <v>10</v>
      </c>
      <c r="L14" s="10">
        <f t="shared" si="1"/>
        <v>5.7777777777777777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>
        <v>250</v>
      </c>
      <c r="K15" s="107">
        <v>50</v>
      </c>
      <c r="L15" s="10">
        <f t="shared" si="1"/>
        <v>52.777777777777779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>
        <v>50</v>
      </c>
      <c r="K16" s="107"/>
      <c r="L16" s="10">
        <f t="shared" si="1"/>
        <v>0.55555555555555558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 t="s">
        <v>56</v>
      </c>
      <c r="J17" s="112"/>
      <c r="K17" s="107">
        <v>10</v>
      </c>
      <c r="L17" s="10">
        <f t="shared" si="1"/>
        <v>10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2600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SUM('03-09'!$J$22:$J$154)</f>
        <v>-255</v>
      </c>
      <c r="K20" s="116">
        <f>SUM('03-09'!$K$22:$K$154)</f>
        <v>-6496</v>
      </c>
      <c r="L20" s="3">
        <f>SUM('03-09'!$L$22:$L$154)</f>
        <v>-6498.833333333333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6</v>
      </c>
      <c r="C22" s="14">
        <f t="shared" ref="C22:C27" si="2">A22*B22</f>
        <v>6</v>
      </c>
      <c r="D22" s="15">
        <v>5</v>
      </c>
      <c r="E22" s="1">
        <v>26</v>
      </c>
      <c r="F22" s="16">
        <f t="shared" ref="F22:F26" si="3">D22*E22</f>
        <v>130</v>
      </c>
      <c r="G22" s="7"/>
      <c r="H22" s="7" t="s">
        <v>6</v>
      </c>
      <c r="I22" s="2"/>
      <c r="J22" s="112">
        <v>100</v>
      </c>
      <c r="K22" s="107">
        <v>20</v>
      </c>
      <c r="L22" s="10">
        <f>'03-09'!$K22+('03-09'!$J22/90)</f>
        <v>21.111111111111111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5</v>
      </c>
      <c r="F23" s="16">
        <f t="shared" si="3"/>
        <v>50</v>
      </c>
      <c r="G23" s="7"/>
      <c r="H23" s="7" t="s">
        <v>6</v>
      </c>
      <c r="I23" s="2"/>
      <c r="J23" s="112">
        <v>700</v>
      </c>
      <c r="K23" s="107"/>
      <c r="L23" s="10">
        <f>'03-09'!$K23+('03-09'!$J23/90)</f>
        <v>7.7777777777777777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</v>
      </c>
      <c r="C24" s="14">
        <f t="shared" si="2"/>
        <v>70</v>
      </c>
      <c r="D24" s="15">
        <v>20</v>
      </c>
      <c r="E24" s="1">
        <v>37</v>
      </c>
      <c r="F24" s="16">
        <f t="shared" si="3"/>
        <v>740</v>
      </c>
      <c r="G24" s="7"/>
      <c r="H24" s="7" t="s">
        <v>1796</v>
      </c>
      <c r="I24" s="2" t="s">
        <v>75</v>
      </c>
      <c r="J24" s="112"/>
      <c r="K24" s="107">
        <v>127</v>
      </c>
      <c r="L24" s="10">
        <f>'03-09'!$K24+('03-09'!$J24/90)</f>
        <v>127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>
        <v>2</v>
      </c>
      <c r="F25" s="16">
        <f t="shared" si="3"/>
        <v>100</v>
      </c>
      <c r="G25" s="7"/>
      <c r="H25" s="7" t="s">
        <v>40</v>
      </c>
      <c r="I25" s="2" t="s">
        <v>95</v>
      </c>
      <c r="J25" s="112"/>
      <c r="K25" s="107">
        <v>-27</v>
      </c>
      <c r="L25" s="10">
        <f>'03-09'!$K25+('03-09'!$J25/90)</f>
        <v>-27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12</v>
      </c>
      <c r="C26" s="14">
        <f t="shared" si="2"/>
        <v>600</v>
      </c>
      <c r="D26" s="15">
        <v>100</v>
      </c>
      <c r="E26" s="1">
        <v>61</v>
      </c>
      <c r="F26" s="16">
        <f t="shared" si="3"/>
        <v>6100</v>
      </c>
      <c r="G26" s="7"/>
      <c r="H26" s="7" t="s">
        <v>6</v>
      </c>
      <c r="I26" s="2"/>
      <c r="J26" s="112"/>
      <c r="K26" s="107">
        <v>28</v>
      </c>
      <c r="L26" s="10">
        <f>'03-09'!$K26+('03-09'!$J26/90)</f>
        <v>28</v>
      </c>
      <c r="M26" s="3"/>
      <c r="N26" s="13">
        <v>50</v>
      </c>
      <c r="O26" s="1">
        <v>15</v>
      </c>
      <c r="P26" s="14">
        <f t="shared" si="4"/>
        <v>750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60</v>
      </c>
      <c r="C27" s="14">
        <f t="shared" si="2"/>
        <v>6000</v>
      </c>
      <c r="D27" s="12" t="s">
        <v>11</v>
      </c>
      <c r="E27" s="12"/>
      <c r="F27" s="17">
        <f>SUM(F22:F26)</f>
        <v>7120</v>
      </c>
      <c r="G27" s="7"/>
      <c r="H27" s="7" t="s">
        <v>6</v>
      </c>
      <c r="I27" s="2"/>
      <c r="J27" s="112">
        <v>230</v>
      </c>
      <c r="K27" s="107"/>
      <c r="L27" s="10">
        <f>'03-09'!$K27+('03-09'!$J27/90)</f>
        <v>2.5555555555555554</v>
      </c>
      <c r="M27" s="3"/>
      <c r="N27" s="13">
        <v>100</v>
      </c>
      <c r="O27" s="1">
        <v>77</v>
      </c>
      <c r="P27" s="14">
        <f t="shared" si="4"/>
        <v>7700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6721</v>
      </c>
      <c r="D28" s="1"/>
      <c r="E28" s="1"/>
      <c r="F28" s="1"/>
      <c r="G28" s="1"/>
      <c r="H28" s="7" t="s">
        <v>6</v>
      </c>
      <c r="I28" s="2"/>
      <c r="J28" s="112">
        <v>130</v>
      </c>
      <c r="K28" s="107"/>
      <c r="L28" s="10">
        <f>'03-09'!$K28+('03-09'!$J28/90)</f>
        <v>1.4444444444444444</v>
      </c>
      <c r="M28" s="3"/>
      <c r="N28" s="12" t="s">
        <v>11</v>
      </c>
      <c r="O28" s="12"/>
      <c r="P28" s="6">
        <f>SUM(P22:P27)</f>
        <v>8450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5080</v>
      </c>
      <c r="G29" s="1"/>
      <c r="H29" s="7" t="s">
        <v>6</v>
      </c>
      <c r="I29" s="2"/>
      <c r="J29" s="112">
        <v>-30</v>
      </c>
      <c r="K29" s="107">
        <v>14</v>
      </c>
      <c r="L29" s="10">
        <f>'03-09'!$K29+('03-09'!$J29/90)</f>
        <v>13.666666666666666</v>
      </c>
      <c r="M29" s="3"/>
      <c r="N29" s="1"/>
      <c r="O29" s="1"/>
      <c r="P29" s="18"/>
      <c r="Q29" s="237" t="s">
        <v>21</v>
      </c>
      <c r="R29" s="238"/>
      <c r="S29" s="17">
        <f>SUM('03-09'!$J$22:$J$154)</f>
        <v>-255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6516</v>
      </c>
      <c r="D30" s="1"/>
      <c r="E30" s="1"/>
      <c r="F30" s="8"/>
      <c r="G30" s="1"/>
      <c r="H30" s="7" t="s">
        <v>6</v>
      </c>
      <c r="I30" s="2" t="s">
        <v>2609</v>
      </c>
      <c r="J30" s="112"/>
      <c r="K30" s="107">
        <v>68</v>
      </c>
      <c r="L30" s="10">
        <f>'03-09'!$K30+('03-09'!$J30/90)</f>
        <v>68</v>
      </c>
      <c r="M30" s="3"/>
      <c r="N30" s="237" t="s">
        <v>23</v>
      </c>
      <c r="O30" s="238"/>
      <c r="P30" s="6">
        <f>SUM('03-09'!$K$22:$K$154)</f>
        <v>-6496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40</v>
      </c>
      <c r="I31" s="2" t="s">
        <v>95</v>
      </c>
      <c r="J31" s="112"/>
      <c r="K31" s="107">
        <v>-68</v>
      </c>
      <c r="L31" s="10">
        <f>'03-09'!$K31+('03-09'!$J31/90)</f>
        <v>-68</v>
      </c>
      <c r="M31" s="3"/>
      <c r="N31" s="1"/>
      <c r="O31" s="1"/>
      <c r="P31" s="18"/>
      <c r="Q31" s="12" t="s">
        <v>25</v>
      </c>
      <c r="R31" s="12"/>
      <c r="S31" s="17">
        <f>S27-S29-F27</f>
        <v>-6865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-30</v>
      </c>
      <c r="K32" s="107">
        <v>90</v>
      </c>
      <c r="L32" s="10">
        <f>'03-09'!$K32+('03-09'!$J32/90)</f>
        <v>89.666666666666671</v>
      </c>
      <c r="M32" s="3"/>
      <c r="N32" s="12" t="s">
        <v>25</v>
      </c>
      <c r="O32" s="12"/>
      <c r="P32" s="6">
        <f>P28-P30-C28</f>
        <v>8225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95</v>
      </c>
      <c r="J33" s="112"/>
      <c r="K33" s="107">
        <v>10</v>
      </c>
      <c r="L33" s="10">
        <f>'03-09'!$K33+('03-09'!$J33/90)</f>
        <v>10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112"/>
      <c r="K34" s="107">
        <v>-10</v>
      </c>
      <c r="L34" s="10">
        <f>'03-09'!$K34+('03-09'!$J34/90)</f>
        <v>-10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30</v>
      </c>
      <c r="K35" s="107"/>
      <c r="L35" s="10">
        <f>'03-09'!$K35+('03-09'!$J35/90)</f>
        <v>0.33333333333333331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200</v>
      </c>
      <c r="K36" s="107"/>
      <c r="L36" s="10">
        <f>'03-09'!$K36+('03-09'!$J36/90)</f>
        <v>2.2222222222222223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-400</v>
      </c>
      <c r="K37" s="107">
        <v>10</v>
      </c>
      <c r="L37" s="10">
        <f>'03-09'!$K37+('03-09'!$J37/90)</f>
        <v>5.5555555555555554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/>
      <c r="K38" s="107">
        <v>10</v>
      </c>
      <c r="L38" s="10">
        <f>'03-09'!$K38+('03-09'!$J38/90)</f>
        <v>10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1847</v>
      </c>
      <c r="J39" s="112"/>
      <c r="K39" s="107">
        <v>178</v>
      </c>
      <c r="L39" s="10">
        <f>'03-09'!$K39+('03-09'!$J39/90)</f>
        <v>178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350</v>
      </c>
      <c r="K40" s="107"/>
      <c r="L40" s="10">
        <f>'03-09'!$K40+('03-09'!$J40/90)</f>
        <v>3.8888888888888888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/>
      <c r="K41" s="107">
        <v>20</v>
      </c>
      <c r="L41" s="10">
        <f>'03-09'!$K41+('03-09'!$J41/90)</f>
        <v>20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-225</v>
      </c>
      <c r="K42" s="107">
        <v>10</v>
      </c>
      <c r="L42" s="10">
        <f>'03-09'!$K42+('03-09'!$J42/90)</f>
        <v>7.5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2610</v>
      </c>
      <c r="J43" s="112">
        <v>350</v>
      </c>
      <c r="K43" s="107"/>
      <c r="L43" s="10">
        <f>'03-09'!$K43+('03-09'!$J43/90)</f>
        <v>3.8888888888888888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-250</v>
      </c>
      <c r="K44" s="107">
        <v>20</v>
      </c>
      <c r="L44" s="10">
        <f>'03-09'!$K44+('03-09'!$J44/90)</f>
        <v>17.222222222222221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-200</v>
      </c>
      <c r="K45" s="107">
        <v>60</v>
      </c>
      <c r="L45" s="10">
        <f>'03-09'!$K45+('03-09'!$J45/90)</f>
        <v>57.777777777777779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-150</v>
      </c>
      <c r="K46" s="107">
        <v>5</v>
      </c>
      <c r="L46" s="10">
        <f>'03-09'!$K46+('03-09'!$J46/90)</f>
        <v>3.333333333333333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-180</v>
      </c>
      <c r="K47" s="107">
        <v>10</v>
      </c>
      <c r="L47" s="10">
        <f>'03-09'!$K47+('03-09'!$J47/90)</f>
        <v>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120</v>
      </c>
      <c r="K48" s="107"/>
      <c r="L48" s="10">
        <f>'03-09'!$K48+('03-09'!$J48/90)</f>
        <v>1.3333333333333333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360</v>
      </c>
      <c r="K49" s="107"/>
      <c r="L49" s="10">
        <f>'03-09'!$K49+('03-09'!$J49/90)</f>
        <v>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28</v>
      </c>
      <c r="I50" s="2" t="s">
        <v>437</v>
      </c>
      <c r="J50" s="112">
        <v>-300</v>
      </c>
      <c r="K50" s="107"/>
      <c r="L50" s="10">
        <f>'03-09'!$K50+('03-09'!$J50/90)</f>
        <v>-3.3333333333333335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-360</v>
      </c>
      <c r="K51" s="107">
        <v>10</v>
      </c>
      <c r="L51" s="10">
        <f>'03-09'!$K51+('03-09'!$J51/90)</f>
        <v>6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100</v>
      </c>
      <c r="K52" s="107"/>
      <c r="L52" s="10">
        <f>'03-09'!$K52+('03-09'!$J52/90)</f>
        <v>1.1111111111111112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2" t="s">
        <v>95</v>
      </c>
      <c r="J53" s="112"/>
      <c r="K53" s="107">
        <v>-20</v>
      </c>
      <c r="L53" s="10">
        <f>'03-09'!$K53+('03-09'!$J53/90)</f>
        <v>-20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 t="s">
        <v>2611</v>
      </c>
      <c r="J54" s="112"/>
      <c r="K54" s="107">
        <v>-300</v>
      </c>
      <c r="L54" s="10">
        <f>'03-09'!$K54+('03-09'!$J54/90)</f>
        <v>-300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/>
      <c r="K55" s="107">
        <v>29</v>
      </c>
      <c r="L55" s="10">
        <f>'03-09'!$K55+('03-09'!$J55/90)</f>
        <v>29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180</v>
      </c>
      <c r="K56" s="107"/>
      <c r="L56" s="10">
        <f>'03-09'!$K56+('03-09'!$J56/90)</f>
        <v>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-100</v>
      </c>
      <c r="K57" s="107">
        <v>155</v>
      </c>
      <c r="L57" s="10">
        <f>'03-09'!$K57+('03-09'!$J57/90)</f>
        <v>153.88888888888889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40</v>
      </c>
      <c r="I58" s="2" t="s">
        <v>1381</v>
      </c>
      <c r="J58" s="112">
        <v>-600</v>
      </c>
      <c r="K58" s="107"/>
      <c r="L58" s="10">
        <f>'03-09'!$K58+('03-09'!$J58/90)</f>
        <v>-6.666666666666667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1719</v>
      </c>
      <c r="J59" s="112">
        <v>-900</v>
      </c>
      <c r="K59" s="107">
        <v>10</v>
      </c>
      <c r="L59" s="10">
        <f>'03-09'!$K59+('03-09'!$J59/90)</f>
        <v>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230</v>
      </c>
      <c r="K60" s="107">
        <v>10</v>
      </c>
      <c r="L60" s="10">
        <f>'03-09'!$K60+('03-09'!$J60/90)</f>
        <v>12.555555555555555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540</v>
      </c>
      <c r="K61" s="107"/>
      <c r="L61" s="10">
        <f>'03-09'!$K61+('03-09'!$J61/90)</f>
        <v>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400</v>
      </c>
      <c r="K62" s="107"/>
      <c r="L62" s="10">
        <f>'03-09'!$K62+('03-09'!$J62/90)</f>
        <v>4.4444444444444446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-360</v>
      </c>
      <c r="K63" s="107">
        <v>30</v>
      </c>
      <c r="L63" s="10">
        <f>'03-09'!$K63+('03-09'!$J63/90)</f>
        <v>26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-400</v>
      </c>
      <c r="K64" s="107">
        <v>10</v>
      </c>
      <c r="L64" s="10">
        <f>'03-09'!$K64+('03-09'!$J64/90)</f>
        <v>5.5555555555555554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/>
      <c r="K65" s="108">
        <v>10</v>
      </c>
      <c r="L65" s="37">
        <f>'03-09'!$K65+('03-09'!$J65/90)</f>
        <v>10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-100</v>
      </c>
      <c r="K66" s="109">
        <v>10</v>
      </c>
      <c r="L66" s="37">
        <f>'03-09'!$K66+('03-09'!$J66/90)</f>
        <v>8.8888888888888893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-25</v>
      </c>
      <c r="K67" s="108">
        <v>10</v>
      </c>
      <c r="L67" s="37">
        <f>'03-09'!$K67+('03-09'!$J67/90)</f>
        <v>9.7222222222222214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-800</v>
      </c>
      <c r="K68" s="109">
        <v>10</v>
      </c>
      <c r="L68" s="37">
        <f>'03-09'!$K68+('03-09'!$J68/90)</f>
        <v>1.1111111111111107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874</v>
      </c>
      <c r="J69" s="113"/>
      <c r="K69" s="108">
        <v>40</v>
      </c>
      <c r="L69" s="37">
        <f>'03-09'!$K69+('03-09'!$J69/90)</f>
        <v>40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894</v>
      </c>
      <c r="J70" s="113"/>
      <c r="K70" s="108"/>
      <c r="L70" s="37">
        <f>'03-09'!$K70+('03-09'!$J70/90)</f>
        <v>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1796</v>
      </c>
      <c r="I71" s="2" t="s">
        <v>75</v>
      </c>
      <c r="J71" s="112"/>
      <c r="K71" s="107">
        <v>270</v>
      </c>
      <c r="L71" s="10">
        <f>'03-09'!$K71+('03-09'!$J71/90)</f>
        <v>270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40</v>
      </c>
      <c r="I72" s="40" t="s">
        <v>95</v>
      </c>
      <c r="J72" s="112"/>
      <c r="K72" s="107">
        <v>-170</v>
      </c>
      <c r="L72" s="10">
        <f>'03-09'!$K72+('03-09'!$J72/90)</f>
        <v>-170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480</v>
      </c>
      <c r="K73" s="107"/>
      <c r="L73" s="10">
        <f>'03-09'!$K73+('03-09'!$J73/90)</f>
        <v>5.333333333333333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 t="s">
        <v>95</v>
      </c>
      <c r="J74" s="112">
        <v>-630</v>
      </c>
      <c r="K74" s="107">
        <v>-450</v>
      </c>
      <c r="L74" s="10">
        <f>'03-09'!$K74+('03-09'!$J74/90)</f>
        <v>-457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/>
      <c r="K75" s="107">
        <v>6</v>
      </c>
      <c r="L75" s="10">
        <f>'03-09'!$K75+('03-09'!$J75/90)</f>
        <v>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57</v>
      </c>
      <c r="J76" s="112"/>
      <c r="K76" s="107">
        <v>50</v>
      </c>
      <c r="L76" s="10">
        <f>'03-09'!$K76+('03-09'!$J76/90)</f>
        <v>50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2612</v>
      </c>
      <c r="J77" s="112"/>
      <c r="K77" s="107">
        <v>-50</v>
      </c>
      <c r="L77" s="10">
        <f>'03-09'!$K77+('03-09'!$J77/90)</f>
        <v>-50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-720</v>
      </c>
      <c r="K78" s="107">
        <v>50</v>
      </c>
      <c r="L78" s="10">
        <f>'03-09'!$K78+('03-09'!$J78/90)</f>
        <v>42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130</v>
      </c>
      <c r="K79" s="107"/>
      <c r="L79" s="10">
        <f>'03-09'!$K79+('03-09'!$J79/90)</f>
        <v>1.4444444444444444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/>
      <c r="K80" s="107">
        <v>155</v>
      </c>
      <c r="L80" s="10">
        <f>'03-09'!$K80+('03-09'!$J80/90)</f>
        <v>155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40</v>
      </c>
      <c r="I81" s="2" t="s">
        <v>2613</v>
      </c>
      <c r="J81" s="112"/>
      <c r="K81" s="107">
        <v>-500</v>
      </c>
      <c r="L81" s="10">
        <f>'03-09'!$K81+('03-09'!$J81/90)</f>
        <v>-500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50</v>
      </c>
      <c r="K82" s="107"/>
      <c r="L82" s="10">
        <f>'03-09'!$K82+('03-09'!$J82/90)</f>
        <v>0.55555555555555558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/>
      <c r="K83" s="107">
        <v>9</v>
      </c>
      <c r="L83" s="10">
        <f>'03-09'!$K83+('03-09'!$J83/90)</f>
        <v>9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605</v>
      </c>
      <c r="J84" s="112"/>
      <c r="K84" s="107">
        <v>-10</v>
      </c>
      <c r="L84" s="10">
        <f>'03-09'!$K84+('03-09'!$J84/90)</f>
        <v>-10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-540</v>
      </c>
      <c r="K85" s="107">
        <v>10</v>
      </c>
      <c r="L85" s="10">
        <f>'03-09'!$K85+('03-09'!$J85/90)</f>
        <v>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-630</v>
      </c>
      <c r="K86" s="107">
        <v>70</v>
      </c>
      <c r="L86" s="10">
        <f>'03-09'!$K86+('03-09'!$J86/90)</f>
        <v>63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2" t="s">
        <v>95</v>
      </c>
      <c r="J87" s="112">
        <v>-270</v>
      </c>
      <c r="K87" s="107">
        <v>-180</v>
      </c>
      <c r="L87" s="10">
        <f>'03-09'!$K87+('03-09'!$J87/90)</f>
        <v>-183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-400</v>
      </c>
      <c r="K88" s="107">
        <v>10</v>
      </c>
      <c r="L88" s="10">
        <f>'03-09'!$K88+('03-09'!$J88/90)</f>
        <v>5.5555555555555554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210</v>
      </c>
      <c r="K89" s="107">
        <v>1</v>
      </c>
      <c r="L89" s="10">
        <f>'03-09'!$K89+('03-09'!$J89/90)</f>
        <v>3.3333333333333335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-100</v>
      </c>
      <c r="K90" s="107"/>
      <c r="L90" s="10">
        <f>'03-09'!$K90+('03-09'!$J90/90)</f>
        <v>-1.1111111111111112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28</v>
      </c>
      <c r="I91" s="2" t="s">
        <v>335</v>
      </c>
      <c r="J91" s="112">
        <v>-50</v>
      </c>
      <c r="K91" s="107"/>
      <c r="L91" s="10">
        <f>'03-09'!$K91+('03-09'!$J91/90)</f>
        <v>-0.55555555555555558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/>
      <c r="K92" s="107">
        <v>8</v>
      </c>
      <c r="L92" s="10">
        <f>'03-09'!$K92+('03-09'!$J92/90)</f>
        <v>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553</v>
      </c>
      <c r="J93" s="112"/>
      <c r="K93" s="107">
        <v>100</v>
      </c>
      <c r="L93" s="10">
        <f>'03-09'!$K93+('03-09'!$J93/90)</f>
        <v>100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360</v>
      </c>
      <c r="K94" s="107"/>
      <c r="L94" s="10">
        <f>'03-09'!$K94+('03-09'!$J94/90)</f>
        <v>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100</v>
      </c>
      <c r="K95" s="107"/>
      <c r="L95" s="10">
        <f>'03-09'!$K95+('03-09'!$J95/90)</f>
        <v>1.1111111111111112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-600</v>
      </c>
      <c r="K96" s="107">
        <v>10</v>
      </c>
      <c r="L96" s="10">
        <f>'03-09'!$K96+('03-09'!$J96/90)</f>
        <v>3.333333333333333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580</v>
      </c>
      <c r="K97" s="107"/>
      <c r="L97" s="10">
        <f>'03-09'!$K97+('03-09'!$J97/90)</f>
        <v>6.4444444444444446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/>
      <c r="K98" s="107">
        <v>1</v>
      </c>
      <c r="L98" s="10">
        <f>'03-09'!$K98+('03-09'!$J98/90)</f>
        <v>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190</v>
      </c>
      <c r="L99" s="10">
        <f>'03-09'!$K99+('03-09'!$J99/90)</f>
        <v>190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360</v>
      </c>
      <c r="K100" s="107"/>
      <c r="L100" s="10">
        <f>'03-09'!$K100+('03-09'!$J100/90)</f>
        <v>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-90</v>
      </c>
      <c r="K101" s="107">
        <v>10</v>
      </c>
      <c r="L101" s="10">
        <f>'03-09'!$K101+('03-09'!$J101/90)</f>
        <v>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-650</v>
      </c>
      <c r="K102" s="107">
        <v>10</v>
      </c>
      <c r="L102" s="10">
        <f>'03-09'!$K102+('03-09'!$J102/90)</f>
        <v>2.7777777777777777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10</v>
      </c>
      <c r="L103" s="10">
        <f>'03-09'!$K103+('03-09'!$J103/90)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130</v>
      </c>
      <c r="K104" s="107">
        <v>10</v>
      </c>
      <c r="L104" s="10">
        <f>'03-09'!$K104+('03-09'!$J104/90)</f>
        <v>11.444444444444445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2" t="s">
        <v>35</v>
      </c>
      <c r="J105" s="112">
        <v>-300</v>
      </c>
      <c r="K105" s="107"/>
      <c r="L105" s="10">
        <f>'03-09'!$K105+('03-09'!$J105/90)</f>
        <v>-3.3333333333333335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1796</v>
      </c>
      <c r="I106" s="2" t="s">
        <v>1797</v>
      </c>
      <c r="J106" s="112"/>
      <c r="K106" s="107">
        <v>73</v>
      </c>
      <c r="L106" s="10">
        <f>'03-09'!$K106+('03-09'!$J106/90)</f>
        <v>73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1800</v>
      </c>
      <c r="K107" s="107">
        <v>50</v>
      </c>
      <c r="L107" s="10">
        <f>'03-09'!$K107+('03-09'!$J107/90)</f>
        <v>70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-450</v>
      </c>
      <c r="K108" s="107">
        <v>50</v>
      </c>
      <c r="L108" s="10">
        <f>'03-09'!$K108+('03-09'!$J108/90)</f>
        <v>45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450</v>
      </c>
      <c r="K109" s="107"/>
      <c r="L109" s="10">
        <f>'03-09'!$K109+('03-09'!$J109/90)</f>
        <v>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56</v>
      </c>
      <c r="J110" s="112">
        <v>-660</v>
      </c>
      <c r="K110" s="107">
        <v>20</v>
      </c>
      <c r="L110" s="10">
        <f>'03-09'!$K110+('03-09'!$J110/90)</f>
        <v>12.666666666666668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-450</v>
      </c>
      <c r="K111" s="107">
        <v>100</v>
      </c>
      <c r="L111" s="10">
        <f>'03-09'!$K111+('03-09'!$J111/90)</f>
        <v>95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/>
      <c r="K112" s="107">
        <v>10</v>
      </c>
      <c r="L112" s="10">
        <f>'03-09'!$K112+('03-09'!$J112/90)</f>
        <v>10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300</v>
      </c>
      <c r="K113" s="107"/>
      <c r="L113" s="10">
        <f>'03-09'!$K113+('03-09'!$J113/90)</f>
        <v>3.3333333333333335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240</v>
      </c>
      <c r="K114" s="107">
        <v>5</v>
      </c>
      <c r="L114" s="10">
        <f>'03-09'!$K114+('03-09'!$J114/90)</f>
        <v>7.6666666666666661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75</v>
      </c>
      <c r="K115" s="107"/>
      <c r="L115" s="10">
        <f>'03-09'!$K115+('03-09'!$J115/90)</f>
        <v>0.83333333333333337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8</v>
      </c>
      <c r="L116" s="10">
        <f>'03-09'!$K116+('03-09'!$J116/90)</f>
        <v>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/>
      <c r="K117" s="107">
        <v>14</v>
      </c>
      <c r="L117" s="10">
        <f>'03-09'!$K117+('03-09'!$J117/90)</f>
        <v>14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320</v>
      </c>
      <c r="K118" s="107"/>
      <c r="L118" s="10">
        <f>'03-09'!$K118+('03-09'!$J118/90)</f>
        <v>3.5555555555555554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/>
      <c r="K119" s="107">
        <v>10</v>
      </c>
      <c r="L119" s="10">
        <f>'03-09'!$K119+('03-09'!$J119/90)</f>
        <v>10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150</v>
      </c>
      <c r="K120" s="107"/>
      <c r="L120" s="10">
        <f>'03-09'!$K120+('03-09'!$J120/90)</f>
        <v>1.6666666666666667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50</v>
      </c>
      <c r="K121" s="107">
        <v>5</v>
      </c>
      <c r="L121" s="10">
        <f>'03-09'!$K121+('03-09'!$J121/90)</f>
        <v>5.5555555555555554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25</v>
      </c>
      <c r="K122" s="107"/>
      <c r="L122" s="10">
        <f>'03-09'!$K122+('03-09'!$J122/90)</f>
        <v>0.27777777777777779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2" t="s">
        <v>1246</v>
      </c>
      <c r="J123" s="112"/>
      <c r="K123" s="107">
        <v>-50</v>
      </c>
      <c r="L123" s="10">
        <f>'03-09'!$K123+('03-09'!$J123/90)</f>
        <v>-50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180</v>
      </c>
      <c r="K124" s="107"/>
      <c r="L124" s="10">
        <f>'03-09'!$K124+('03-09'!$J124/90)</f>
        <v>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100</v>
      </c>
      <c r="K125" s="107"/>
      <c r="L125" s="10">
        <f>'03-09'!$K125+('03-09'!$J125/90)</f>
        <v>1.1111111111111112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-50</v>
      </c>
      <c r="K126" s="107">
        <v>5</v>
      </c>
      <c r="L126" s="10">
        <f>'03-09'!$K126+('03-09'!$J126/90)</f>
        <v>4.4444444444444446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50</v>
      </c>
      <c r="K127" s="107">
        <v>2</v>
      </c>
      <c r="L127" s="10">
        <f>'03-09'!$K127+('03-09'!$J127/90)</f>
        <v>2.5555555555555554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180</v>
      </c>
      <c r="K128" s="107"/>
      <c r="L128" s="10">
        <f>'03-09'!$K128+('03-09'!$J128/90)</f>
        <v>2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90</v>
      </c>
      <c r="K129" s="107">
        <v>5</v>
      </c>
      <c r="L129" s="10">
        <f>'03-09'!$K129+('03-09'!$J129/90)</f>
        <v>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-670</v>
      </c>
      <c r="K130" s="107">
        <v>40</v>
      </c>
      <c r="L130" s="10">
        <f>'03-09'!$K130+('03-09'!$J130/90)</f>
        <v>32.555555555555557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-270</v>
      </c>
      <c r="K131" s="107">
        <v>10</v>
      </c>
      <c r="L131" s="10">
        <f>'03-09'!$K131+('03-09'!$J131/90)</f>
        <v>7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400</v>
      </c>
      <c r="K132" s="107"/>
      <c r="L132" s="10">
        <f>'03-09'!$K132+('03-09'!$J132/90)</f>
        <v>4.4444444444444446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1796</v>
      </c>
      <c r="I133" s="2"/>
      <c r="J133" s="112"/>
      <c r="K133" s="107">
        <v>146</v>
      </c>
      <c r="L133" s="10">
        <f>'03-09'!$K133+('03-09'!$J133/90)</f>
        <v>146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/>
      <c r="J134" s="112"/>
      <c r="K134" s="107">
        <v>-146</v>
      </c>
      <c r="L134" s="10">
        <f>'03-09'!$K134+('03-09'!$J134/90)</f>
        <v>-146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2" t="s">
        <v>1246</v>
      </c>
      <c r="J135" s="112">
        <v>180</v>
      </c>
      <c r="K135" s="107">
        <v>20</v>
      </c>
      <c r="L135" s="10">
        <f>'03-09'!$K135+('03-09'!$J135/90)</f>
        <v>22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>
        <v>10</v>
      </c>
      <c r="L136" s="10">
        <f>'03-09'!$K136+('03-09'!$J136/90)</f>
        <v>10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>
        <v>1</v>
      </c>
      <c r="L137" s="10">
        <f>'03-09'!$K137+('03-09'!$J137/90)</f>
        <v>1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675</v>
      </c>
      <c r="K138" s="107"/>
      <c r="L138" s="10">
        <f>'03-09'!$K138+('03-09'!$J138/90)</f>
        <v>7.5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>
        <v>2</v>
      </c>
      <c r="L139" s="10">
        <f>'03-09'!$K139+('03-09'!$J139/90)</f>
        <v>2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>
        <v>250</v>
      </c>
      <c r="K140" s="107">
        <v>1325</v>
      </c>
      <c r="L140" s="10">
        <f>'03-09'!$K140+('03-09'!$J140/90)</f>
        <v>1327.7777777777778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40</v>
      </c>
      <c r="I141" s="2" t="s">
        <v>57</v>
      </c>
      <c r="J141" s="112"/>
      <c r="K141" s="107">
        <v>20</v>
      </c>
      <c r="L141" s="10">
        <f>'03-09'!$K141+('03-09'!$J141/90)</f>
        <v>20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28</v>
      </c>
      <c r="I142" s="2" t="s">
        <v>43</v>
      </c>
      <c r="J142" s="112"/>
      <c r="K142" s="107">
        <v>-20</v>
      </c>
      <c r="L142" s="10">
        <f>'03-09'!$K142+('03-09'!$J142/90)</f>
        <v>-20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>
        <v>-310</v>
      </c>
      <c r="K143" s="107">
        <v>20</v>
      </c>
      <c r="L143" s="10">
        <f>'03-09'!$K143+('03-09'!$J143/90)</f>
        <v>16.555555555555557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>
        <v>150</v>
      </c>
      <c r="K144" s="107"/>
      <c r="L144" s="10">
        <f>'03-09'!$K144+('03-09'!$J144/90)</f>
        <v>1.6666666666666667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>
        <v>260</v>
      </c>
      <c r="K145" s="107"/>
      <c r="L145" s="10">
        <f>'03-09'!$K145+('03-09'!$J145/90)</f>
        <v>2.8888888888888888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>
        <v>200</v>
      </c>
      <c r="K146" s="107"/>
      <c r="L146" s="10">
        <f>'03-09'!$K146+('03-09'!$J146/90)</f>
        <v>2.2222222222222223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>
        <v>-300</v>
      </c>
      <c r="K147" s="107">
        <v>10</v>
      </c>
      <c r="L147" s="10">
        <f>'03-09'!$K147+('03-09'!$J147/90)</f>
        <v>6.6666666666666661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>
        <v>350</v>
      </c>
      <c r="K148" s="107"/>
      <c r="L148" s="10">
        <f>'03-09'!$K148+('03-09'!$J148/90)</f>
        <v>3.8888888888888888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40</v>
      </c>
      <c r="I149" s="2"/>
      <c r="J149" s="112"/>
      <c r="K149" s="107">
        <v>-8450</v>
      </c>
      <c r="L149" s="10">
        <f>'03-09'!$K149+('03-09'!$J149/90)</f>
        <v>-8450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>
        <v>400</v>
      </c>
      <c r="K150" s="107"/>
      <c r="L150" s="10">
        <f>'03-09'!$K150+('03-09'!$J150/90)</f>
        <v>4.4444444444444446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/>
      <c r="K151" s="107"/>
      <c r="L151" s="10">
        <f>'03-09'!$K151+('03-09'!$J151/90)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112"/>
      <c r="K152" s="107"/>
      <c r="L152" s="10">
        <f>'03-09'!$K152+('03-09'!$J152/90)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112"/>
      <c r="K153" s="107"/>
      <c r="L153" s="10">
        <f>'03-09'!$K153+('03-09'!$J153/90)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112"/>
      <c r="K154" s="107"/>
      <c r="L154" s="10">
        <f>'03-09'!$K154+('03-09'!$J154/90)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54 H3:H18" xr:uid="{6769FF87-DAA6-4436-A031-6DE9542954F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19FDE-6BCC-43D9-8E4D-FB90C0A755B3}">
  <sheetPr codeName="Sheet136">
    <pageSetUpPr fitToPage="1"/>
  </sheetPr>
  <dimension ref="A1:Z145"/>
  <sheetViews>
    <sheetView rightToLeft="1" topLeftCell="A121" workbookViewId="0">
      <selection activeCell="I146" sqref="I14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1050</v>
      </c>
      <c r="K1" s="116">
        <f t="shared" si="0"/>
        <v>180</v>
      </c>
      <c r="L1" s="3">
        <f t="shared" si="0"/>
        <v>191.66666666666666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1430</v>
      </c>
      <c r="J3" s="112">
        <v>-300</v>
      </c>
      <c r="K3" s="107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456</v>
      </c>
      <c r="J4" s="112">
        <v>-100</v>
      </c>
      <c r="K4" s="107"/>
      <c r="L4" s="10">
        <f t="shared" si="1"/>
        <v>-1.1111111111111112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553</v>
      </c>
      <c r="J5" s="112"/>
      <c r="K5" s="107">
        <v>100</v>
      </c>
      <c r="L5" s="10">
        <f t="shared" si="1"/>
        <v>100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500</v>
      </c>
      <c r="K6" s="107"/>
      <c r="L6" s="10">
        <f t="shared" si="1"/>
        <v>5.5555555555555554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1150</v>
      </c>
      <c r="K7" s="107">
        <v>50</v>
      </c>
      <c r="L7" s="10">
        <f t="shared" si="1"/>
        <v>62.777777777777779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2615</v>
      </c>
      <c r="J8" s="112"/>
      <c r="K8" s="107">
        <v>25</v>
      </c>
      <c r="L8" s="10">
        <f t="shared" si="1"/>
        <v>25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147</v>
      </c>
      <c r="J9" s="112">
        <v>-200</v>
      </c>
      <c r="K9" s="107">
        <v>5</v>
      </c>
      <c r="L9" s="10">
        <f t="shared" si="1"/>
        <v>2.7777777777777777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40" t="s">
        <v>57</v>
      </c>
      <c r="J10" s="112">
        <v>2500</v>
      </c>
      <c r="K10" s="107"/>
      <c r="L10" s="10">
        <f t="shared" si="1"/>
        <v>27.777777777777779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41" t="s">
        <v>43</v>
      </c>
      <c r="J11" s="112">
        <v>-2500</v>
      </c>
      <c r="K11" s="107"/>
      <c r="L11" s="10">
        <f t="shared" si="1"/>
        <v>-27.777777777777779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2608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SUM('04-09'!$J$22:$J$145)</f>
        <v>-465</v>
      </c>
      <c r="K20" s="116">
        <f>SUM('04-09'!$K$22:$K$145)</f>
        <v>2682</v>
      </c>
      <c r="L20" s="3">
        <f>SUM('04-09'!$L$22:$L$145)</f>
        <v>2676.8333333333335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25</v>
      </c>
      <c r="F22" s="16">
        <f t="shared" ref="F22:F26" si="3">D22*E22</f>
        <v>125</v>
      </c>
      <c r="G22" s="7"/>
      <c r="H22" s="7" t="s">
        <v>6</v>
      </c>
      <c r="I22" s="2"/>
      <c r="J22" s="112">
        <v>-50</v>
      </c>
      <c r="K22" s="107">
        <v>20</v>
      </c>
      <c r="L22" s="10">
        <f>'04-09'!$K22+('04-09'!$J22/90)</f>
        <v>19.444444444444443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11</v>
      </c>
      <c r="S22" s="16">
        <f t="shared" ref="S22:S26" si="5">Q22*R22</f>
        <v>55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15</v>
      </c>
      <c r="F23" s="16">
        <f t="shared" si="3"/>
        <v>150</v>
      </c>
      <c r="G23" s="7"/>
      <c r="H23" s="7" t="s">
        <v>6</v>
      </c>
      <c r="I23" s="2"/>
      <c r="J23" s="112">
        <v>-540</v>
      </c>
      <c r="K23" s="107">
        <v>10</v>
      </c>
      <c r="L23" s="10">
        <f>'04-09'!$K23+('04-09'!$J23/90)</f>
        <v>4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39</v>
      </c>
      <c r="S23" s="16">
        <f t="shared" si="5"/>
        <v>390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13</v>
      </c>
      <c r="C24" s="14">
        <f t="shared" si="2"/>
        <v>130</v>
      </c>
      <c r="D24" s="15">
        <v>20</v>
      </c>
      <c r="E24" s="1">
        <v>2</v>
      </c>
      <c r="F24" s="16">
        <f t="shared" si="3"/>
        <v>40</v>
      </c>
      <c r="G24" s="7"/>
      <c r="H24" s="7" t="s">
        <v>6</v>
      </c>
      <c r="I24" s="2"/>
      <c r="J24" s="112">
        <v>90</v>
      </c>
      <c r="K24" s="107">
        <v>10</v>
      </c>
      <c r="L24" s="10">
        <f>'04-09'!$K24+('04-09'!$J24/90)</f>
        <v>11</v>
      </c>
      <c r="M24" s="3"/>
      <c r="N24" s="13">
        <v>10</v>
      </c>
      <c r="O24" s="1">
        <v>12</v>
      </c>
      <c r="P24" s="14">
        <f t="shared" si="4"/>
        <v>120</v>
      </c>
      <c r="Q24" s="15">
        <v>20</v>
      </c>
      <c r="R24" s="1">
        <v>37</v>
      </c>
      <c r="S24" s="16">
        <f t="shared" si="5"/>
        <v>740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5</v>
      </c>
      <c r="C25" s="14">
        <f t="shared" si="2"/>
        <v>100</v>
      </c>
      <c r="D25" s="15">
        <v>50</v>
      </c>
      <c r="E25" s="1">
        <v>8</v>
      </c>
      <c r="F25" s="16">
        <f t="shared" si="3"/>
        <v>400</v>
      </c>
      <c r="G25" s="7"/>
      <c r="H25" s="7" t="s">
        <v>6</v>
      </c>
      <c r="I25" s="2"/>
      <c r="J25" s="112">
        <v>100</v>
      </c>
      <c r="K25" s="107"/>
      <c r="L25" s="10">
        <f>'04-09'!$K25+('04-09'!$J25/90)</f>
        <v>1.1111111111111112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12</v>
      </c>
      <c r="S25" s="16">
        <f t="shared" si="5"/>
        <v>600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72</v>
      </c>
      <c r="F26" s="16">
        <f t="shared" si="3"/>
        <v>7200</v>
      </c>
      <c r="G26" s="7"/>
      <c r="H26" s="7" t="s">
        <v>6</v>
      </c>
      <c r="I26" s="130" t="s">
        <v>1454</v>
      </c>
      <c r="J26" s="131"/>
      <c r="K26" s="132">
        <v>2500</v>
      </c>
      <c r="L26" s="10">
        <f>'04-09'!$K26+('04-09'!$J26/90)</f>
        <v>2500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55</v>
      </c>
      <c r="S26" s="16">
        <f t="shared" si="5"/>
        <v>5500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7915</v>
      </c>
      <c r="G27" s="7"/>
      <c r="H27" s="7" t="s">
        <v>40</v>
      </c>
      <c r="I27" s="130" t="s">
        <v>95</v>
      </c>
      <c r="J27" s="131"/>
      <c r="K27" s="132">
        <v>-2500</v>
      </c>
      <c r="L27" s="10">
        <f>'04-09'!$K27+('04-09'!$J27/90)</f>
        <v>-2500</v>
      </c>
      <c r="M27" s="3"/>
      <c r="N27" s="13">
        <v>100</v>
      </c>
      <c r="O27" s="1">
        <v>22</v>
      </c>
      <c r="P27" s="14">
        <f t="shared" si="4"/>
        <v>2200</v>
      </c>
      <c r="Q27" s="12" t="s">
        <v>11</v>
      </c>
      <c r="R27" s="12"/>
      <c r="S27" s="17">
        <f>SUM(S22:S26)</f>
        <v>7285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455</v>
      </c>
      <c r="D28" s="1"/>
      <c r="E28" s="1"/>
      <c r="F28" s="1"/>
      <c r="G28" s="1"/>
      <c r="H28" s="7" t="s">
        <v>6</v>
      </c>
      <c r="I28" s="130" t="s">
        <v>1848</v>
      </c>
      <c r="J28" s="131"/>
      <c r="K28" s="132">
        <v>2343</v>
      </c>
      <c r="L28" s="10">
        <f>'04-09'!$K28+('04-09'!$J28/90)</f>
        <v>2343</v>
      </c>
      <c r="M28" s="3"/>
      <c r="N28" s="12" t="s">
        <v>11</v>
      </c>
      <c r="O28" s="12"/>
      <c r="P28" s="6">
        <f>SUM(P22:P27)</f>
        <v>2780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795</v>
      </c>
      <c r="G29" s="1"/>
      <c r="H29" s="7" t="s">
        <v>40</v>
      </c>
      <c r="I29" s="130" t="s">
        <v>95</v>
      </c>
      <c r="J29" s="131"/>
      <c r="K29" s="132">
        <v>-2343</v>
      </c>
      <c r="L29" s="10">
        <f>'04-09'!$K29+('04-09'!$J29/90)</f>
        <v>-2343</v>
      </c>
      <c r="M29" s="3"/>
      <c r="N29" s="1"/>
      <c r="O29" s="1"/>
      <c r="P29" s="18"/>
      <c r="Q29" s="237" t="s">
        <v>21</v>
      </c>
      <c r="R29" s="238"/>
      <c r="S29" s="17">
        <f>SUM('04-09'!$J$22:$J$145)</f>
        <v>-465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-6316</v>
      </c>
      <c r="D30" s="1"/>
      <c r="E30" s="1"/>
      <c r="F30" s="8"/>
      <c r="G30" s="1"/>
      <c r="H30" s="7" t="s">
        <v>28</v>
      </c>
      <c r="I30" s="2"/>
      <c r="J30" s="112"/>
      <c r="K30" s="107">
        <v>-10</v>
      </c>
      <c r="L30" s="10">
        <f>'04-09'!$K30+('04-09'!$J30/90)</f>
        <v>-10</v>
      </c>
      <c r="M30" s="3"/>
      <c r="N30" s="237" t="s">
        <v>23</v>
      </c>
      <c r="O30" s="238"/>
      <c r="P30" s="6">
        <f>SUM('04-09'!$K$22:$K$145)</f>
        <v>2682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130" t="s">
        <v>75</v>
      </c>
      <c r="J31" s="131"/>
      <c r="K31" s="132">
        <v>90</v>
      </c>
      <c r="L31" s="10">
        <f>'04-09'!$K31+('04-09'!$J31/90)</f>
        <v>90</v>
      </c>
      <c r="M31" s="3"/>
      <c r="N31" s="1"/>
      <c r="O31" s="1"/>
      <c r="P31" s="18"/>
      <c r="Q31" s="12" t="s">
        <v>25</v>
      </c>
      <c r="R31" s="12"/>
      <c r="S31" s="17">
        <f>S27-S29-F27</f>
        <v>-165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50</v>
      </c>
      <c r="D32" s="1"/>
      <c r="E32" s="1"/>
      <c r="F32" s="1"/>
      <c r="G32" s="1"/>
      <c r="H32" s="7" t="s">
        <v>40</v>
      </c>
      <c r="I32" s="130" t="s">
        <v>95</v>
      </c>
      <c r="J32" s="131"/>
      <c r="K32" s="132">
        <v>-90</v>
      </c>
      <c r="L32" s="10">
        <f>'04-09'!$K32+('04-09'!$J32/90)</f>
        <v>-90</v>
      </c>
      <c r="M32" s="3"/>
      <c r="N32" s="12" t="s">
        <v>25</v>
      </c>
      <c r="O32" s="12"/>
      <c r="P32" s="6">
        <f>P28-P30-C28</f>
        <v>-357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-160</v>
      </c>
      <c r="K33" s="107">
        <v>5</v>
      </c>
      <c r="L33" s="10">
        <f>'04-09'!$K33+('04-09'!$J33/90)</f>
        <v>3.2222222222222223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55</v>
      </c>
      <c r="L34" s="10">
        <f>'04-09'!$K34+('04-09'!$J34/90)</f>
        <v>55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1043</v>
      </c>
      <c r="J35" s="112"/>
      <c r="K35" s="107">
        <v>200</v>
      </c>
      <c r="L35" s="10">
        <f>'04-09'!$K35+('04-09'!$J35/90)</f>
        <v>200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90</v>
      </c>
      <c r="K36" s="107"/>
      <c r="L36" s="10">
        <f>'04-09'!$K36+('04-09'!$J36/90)</f>
        <v>1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130" t="s">
        <v>95</v>
      </c>
      <c r="J37" s="131"/>
      <c r="K37" s="132">
        <v>85</v>
      </c>
      <c r="L37" s="10">
        <f>'04-09'!$K37+('04-09'!$J37/90)</f>
        <v>85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130" t="s">
        <v>95</v>
      </c>
      <c r="J38" s="131"/>
      <c r="K38" s="132">
        <v>-85</v>
      </c>
      <c r="L38" s="10">
        <f>'04-09'!$K38+('04-09'!$J38/90)</f>
        <v>-85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-400</v>
      </c>
      <c r="K39" s="107">
        <v>40</v>
      </c>
      <c r="L39" s="10">
        <f>'04-09'!$K39+('04-09'!$J39/90)</f>
        <v>35.555555555555557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-700</v>
      </c>
      <c r="K40" s="107">
        <v>10</v>
      </c>
      <c r="L40" s="10">
        <f>'04-09'!$K40+('04-09'!$J40/90)</f>
        <v>2.2222222222222223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100</v>
      </c>
      <c r="K41" s="107"/>
      <c r="L41" s="10">
        <f>'04-09'!$K41+('04-09'!$J41/90)</f>
        <v>1.1111111111111112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350</v>
      </c>
      <c r="K42" s="107">
        <v>10</v>
      </c>
      <c r="L42" s="10">
        <f>'04-09'!$K42+('04-09'!$J42/90)</f>
        <v>13.888888888888889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-215</v>
      </c>
      <c r="K43" s="107">
        <v>5</v>
      </c>
      <c r="L43" s="10">
        <f>'04-09'!$K43+('04-09'!$J43/90)</f>
        <v>2.6111111111111112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/>
      <c r="K44" s="107">
        <v>20</v>
      </c>
      <c r="L44" s="10">
        <f>'04-09'!$K44+('04-09'!$J44/90)</f>
        <v>20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-50</v>
      </c>
      <c r="K45" s="107">
        <v>5</v>
      </c>
      <c r="L45" s="10">
        <f>'04-09'!$K45+('04-09'!$J45/90)</f>
        <v>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/>
      <c r="K46" s="107">
        <v>125</v>
      </c>
      <c r="L46" s="10">
        <f>'04-09'!$K46+('04-09'!$J46/90)</f>
        <v>125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-220</v>
      </c>
      <c r="K47" s="107">
        <v>20</v>
      </c>
      <c r="L47" s="10">
        <f>'04-09'!$K47+('04-09'!$J47/90)</f>
        <v>17.555555555555557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-720</v>
      </c>
      <c r="K48" s="107">
        <v>10</v>
      </c>
      <c r="L48" s="10">
        <f>'04-09'!$K48+('04-09'!$J48/90)</f>
        <v>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/>
      <c r="K49" s="107">
        <v>30</v>
      </c>
      <c r="L49" s="10">
        <f>'04-09'!$K49+('04-09'!$J49/90)</f>
        <v>30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180</v>
      </c>
      <c r="K50" s="107"/>
      <c r="L50" s="10">
        <f>'04-09'!$K50+('04-09'!$J50/90)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/>
      <c r="K51" s="107">
        <v>8</v>
      </c>
      <c r="L51" s="10">
        <f>'04-09'!$K51+('04-09'!$J51/90)</f>
        <v>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1372</v>
      </c>
      <c r="J52" s="112">
        <v>-630</v>
      </c>
      <c r="K52" s="107">
        <v>100</v>
      </c>
      <c r="L52" s="10">
        <f>'04-09'!$K52+('04-09'!$J52/90)</f>
        <v>93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2466</v>
      </c>
      <c r="J53" s="112"/>
      <c r="K53" s="107">
        <v>9</v>
      </c>
      <c r="L53" s="10">
        <f>'04-09'!$K53+('04-09'!$J53/90)</f>
        <v>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300</v>
      </c>
      <c r="K54" s="107"/>
      <c r="L54" s="10">
        <f>'04-09'!$K54+('04-09'!$J54/90)</f>
        <v>3.3333333333333335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200</v>
      </c>
      <c r="K55" s="107"/>
      <c r="L55" s="10">
        <f>'04-09'!$K55+('04-09'!$J55/90)</f>
        <v>2.2222222222222223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2" t="s">
        <v>2616</v>
      </c>
      <c r="J56" s="112"/>
      <c r="K56" s="107">
        <v>-10</v>
      </c>
      <c r="L56" s="10">
        <f>'04-09'!$K56+('04-09'!$J56/90)</f>
        <v>-10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-100</v>
      </c>
      <c r="K57" s="107">
        <v>10</v>
      </c>
      <c r="L57" s="10">
        <f>'04-09'!$K57+('04-09'!$J57/90)</f>
        <v>8.8888888888888893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-540</v>
      </c>
      <c r="K58" s="107">
        <v>20</v>
      </c>
      <c r="L58" s="10">
        <f>'04-09'!$K58+('04-09'!$J58/90)</f>
        <v>14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270</v>
      </c>
      <c r="K59" s="107">
        <v>52</v>
      </c>
      <c r="L59" s="10">
        <f>'04-09'!$K59+('04-09'!$J59/90)</f>
        <v>55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130" t="s">
        <v>95</v>
      </c>
      <c r="J60" s="131"/>
      <c r="K60" s="132">
        <v>150</v>
      </c>
      <c r="L60" s="10">
        <f>'04-09'!$K60+('04-09'!$J60/90)</f>
        <v>150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130" t="s">
        <v>95</v>
      </c>
      <c r="J61" s="131"/>
      <c r="K61" s="132">
        <v>-150</v>
      </c>
      <c r="L61" s="10">
        <f>'04-09'!$K61+('04-09'!$J61/90)</f>
        <v>-150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900</v>
      </c>
      <c r="K62" s="107">
        <v>15</v>
      </c>
      <c r="L62" s="10">
        <f>'04-09'!$K62+('04-09'!$J62/90)</f>
        <v>25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229</v>
      </c>
      <c r="J63" s="112">
        <v>-270</v>
      </c>
      <c r="K63" s="107">
        <v>-15</v>
      </c>
      <c r="L63" s="10">
        <f>'04-09'!$K63+('04-09'!$J63/90)</f>
        <v>-18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958</v>
      </c>
      <c r="J64" s="112">
        <v>700</v>
      </c>
      <c r="K64" s="107"/>
      <c r="L64" s="10">
        <f>'04-09'!$K64+('04-09'!$J64/90)</f>
        <v>7.7777777777777777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1796</v>
      </c>
      <c r="I65" s="134" t="s">
        <v>95</v>
      </c>
      <c r="J65" s="135"/>
      <c r="K65" s="136">
        <v>81</v>
      </c>
      <c r="L65" s="37">
        <f>'04-09'!$K65+('04-09'!$J65/90)</f>
        <v>81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134" t="s">
        <v>95</v>
      </c>
      <c r="J66" s="137"/>
      <c r="K66" s="138">
        <v>-81</v>
      </c>
      <c r="L66" s="37">
        <f>'04-09'!$K66+('04-09'!$J66/90)</f>
        <v>-81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80</v>
      </c>
      <c r="K67" s="108"/>
      <c r="L67" s="37">
        <f>'04-09'!$K67+('04-09'!$J67/90)</f>
        <v>0.88888888888888884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-50</v>
      </c>
      <c r="K68" s="109">
        <v>5</v>
      </c>
      <c r="L68" s="37">
        <f>'04-09'!$K68+('04-09'!$J68/90)</f>
        <v>4.4444444444444446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-360</v>
      </c>
      <c r="K69" s="108">
        <v>20</v>
      </c>
      <c r="L69" s="37">
        <f>'04-09'!$K69+('04-09'!$J69/90)</f>
        <v>16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57</v>
      </c>
      <c r="J70" s="113">
        <v>90</v>
      </c>
      <c r="K70" s="108"/>
      <c r="L70" s="37">
        <f>'04-09'!$K70+('04-09'!$J70/90)</f>
        <v>1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130</v>
      </c>
      <c r="K71" s="107"/>
      <c r="L71" s="10">
        <f>'04-09'!$K71+('04-09'!$J71/90)</f>
        <v>1.4444444444444444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90</v>
      </c>
      <c r="K72" s="107">
        <v>10</v>
      </c>
      <c r="L72" s="10">
        <f>'04-09'!$K72+('04-09'!$J72/90)</f>
        <v>11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/>
      <c r="K73" s="107">
        <v>9</v>
      </c>
      <c r="L73" s="10">
        <f>'04-09'!$K73+('04-09'!$J73/90)</f>
        <v>9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-180</v>
      </c>
      <c r="K74" s="107">
        <v>90</v>
      </c>
      <c r="L74" s="10">
        <f>'04-09'!$K74+('04-09'!$J74/90)</f>
        <v>88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/>
      <c r="K75" s="107">
        <v>70</v>
      </c>
      <c r="L75" s="10">
        <f>'04-09'!$K75+('04-09'!$J75/90)</f>
        <v>70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270</v>
      </c>
      <c r="K76" s="107">
        <v>80</v>
      </c>
      <c r="L76" s="10">
        <f>'04-09'!$K76+('04-09'!$J76/90)</f>
        <v>83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-650</v>
      </c>
      <c r="K77" s="107">
        <v>20</v>
      </c>
      <c r="L77" s="10">
        <f>'04-09'!$K77+('04-09'!$J77/90)</f>
        <v>12.777777777777779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130" t="s">
        <v>95</v>
      </c>
      <c r="J78" s="131"/>
      <c r="K78" s="132">
        <v>300</v>
      </c>
      <c r="L78" s="10">
        <f>'04-09'!$K78+('04-09'!$J78/90)</f>
        <v>300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133" t="s">
        <v>95</v>
      </c>
      <c r="J79" s="131"/>
      <c r="K79" s="132">
        <v>-300</v>
      </c>
      <c r="L79" s="10">
        <f>'04-09'!$K79+('04-09'!$J79/90)</f>
        <v>-300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/>
      <c r="K80" s="107">
        <v>10</v>
      </c>
      <c r="L80" s="10">
        <f>'04-09'!$K80+('04-09'!$J80/90)</f>
        <v>10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/>
      <c r="K81" s="107">
        <v>75</v>
      </c>
      <c r="L81" s="10">
        <f>'04-09'!$K81+('04-09'!$J81/90)</f>
        <v>75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/>
      <c r="K82" s="107">
        <v>10</v>
      </c>
      <c r="L82" s="10">
        <f>'04-09'!$K82+('04-09'!$J82/90)</f>
        <v>10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130" t="s">
        <v>57</v>
      </c>
      <c r="J83" s="131">
        <v>2000</v>
      </c>
      <c r="K83" s="132"/>
      <c r="L83" s="10">
        <f>'04-09'!$K83+('04-09'!$J83/90)</f>
        <v>22.222222222222221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130" t="s">
        <v>648</v>
      </c>
      <c r="J84" s="131">
        <v>-2000</v>
      </c>
      <c r="K84" s="132"/>
      <c r="L84" s="10">
        <f>'04-09'!$K84+('04-09'!$J84/90)</f>
        <v>-22.222222222222221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/>
      <c r="L85" s="10">
        <f>'04-09'!$K85+('04-09'!$J85/90)</f>
        <v>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130" t="s">
        <v>1804</v>
      </c>
      <c r="J86" s="131"/>
      <c r="K86" s="132">
        <v>160</v>
      </c>
      <c r="L86" s="10">
        <f>'04-09'!$K86+('04-09'!$J86/90)</f>
        <v>160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130" t="s">
        <v>95</v>
      </c>
      <c r="J87" s="131"/>
      <c r="K87" s="132">
        <v>-160</v>
      </c>
      <c r="L87" s="10">
        <f>'04-09'!$K87+('04-09'!$J87/90)</f>
        <v>-160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600</v>
      </c>
      <c r="K88" s="107"/>
      <c r="L88" s="10">
        <f>'04-09'!$K88+('04-09'!$J88/90)</f>
        <v>6.666666666666667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50</v>
      </c>
      <c r="K89" s="107">
        <v>5</v>
      </c>
      <c r="L89" s="10">
        <f>'04-09'!$K89+('04-09'!$J89/90)</f>
        <v>5.5555555555555554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-180</v>
      </c>
      <c r="K90" s="107">
        <v>10</v>
      </c>
      <c r="L90" s="10">
        <f>'04-09'!$K90+('04-09'!$J90/90)</f>
        <v>8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200</v>
      </c>
      <c r="K91" s="107"/>
      <c r="L91" s="10">
        <f>'04-09'!$K91+('04-09'!$J91/90)</f>
        <v>2.2222222222222223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2617</v>
      </c>
      <c r="J92" s="112"/>
      <c r="K92" s="107">
        <v>100</v>
      </c>
      <c r="L92" s="10">
        <f>'04-09'!$K92+('04-09'!$J92/90)</f>
        <v>100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15</v>
      </c>
      <c r="L93" s="10">
        <f>'04-09'!$K93+('04-09'!$J93/90)</f>
        <v>15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-50</v>
      </c>
      <c r="K94" s="107">
        <v>10</v>
      </c>
      <c r="L94" s="10">
        <f>'04-09'!$K94+('04-09'!$J94/90)</f>
        <v>9.4444444444444446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90</v>
      </c>
      <c r="K95" s="107">
        <v>280</v>
      </c>
      <c r="L95" s="10">
        <f>'04-09'!$K95+('04-09'!$J95/90)</f>
        <v>281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70</v>
      </c>
      <c r="K96" s="107"/>
      <c r="L96" s="10">
        <f>'04-09'!$K96+('04-09'!$J96/90)</f>
        <v>0.77777777777777779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-50</v>
      </c>
      <c r="K97" s="107">
        <v>50</v>
      </c>
      <c r="L97" s="10">
        <f>'04-09'!$K97+('04-09'!$J97/90)</f>
        <v>49.444444444444443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320</v>
      </c>
      <c r="K98" s="107"/>
      <c r="L98" s="10">
        <f>'04-09'!$K98+('04-09'!$J98/90)</f>
        <v>3.5555555555555554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-200</v>
      </c>
      <c r="K99" s="107">
        <v>5</v>
      </c>
      <c r="L99" s="10">
        <f>'04-09'!$K99+('04-09'!$J99/90)</f>
        <v>2.7777777777777777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-100</v>
      </c>
      <c r="K100" s="107">
        <v>5</v>
      </c>
      <c r="L100" s="10">
        <f>'04-09'!$K100+('04-09'!$J100/90)</f>
        <v>3.8888888888888888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350</v>
      </c>
      <c r="K101" s="107"/>
      <c r="L101" s="10">
        <f>'04-09'!$K101+('04-09'!$J101/90)</f>
        <v>3.8888888888888888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/>
      <c r="K102" s="107">
        <v>110</v>
      </c>
      <c r="L102" s="10">
        <f>'04-09'!$K102+('04-09'!$J102/90)</f>
        <v>110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400</v>
      </c>
      <c r="K103" s="107"/>
      <c r="L103" s="10">
        <f>'04-09'!$K103+('04-09'!$J103/90)</f>
        <v>4.4444444444444446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2618</v>
      </c>
      <c r="J104" s="112"/>
      <c r="K104" s="107">
        <v>100</v>
      </c>
      <c r="L104" s="10">
        <f>'04-09'!$K104+('04-09'!$J104/90)</f>
        <v>100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/>
      <c r="K105" s="107">
        <v>210</v>
      </c>
      <c r="L105" s="10">
        <f>'04-09'!$K105+('04-09'!$J105/90)</f>
        <v>210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/>
      <c r="K106" s="107">
        <v>9</v>
      </c>
      <c r="L106" s="10">
        <f>'04-09'!$K106+('04-09'!$J106/90)</f>
        <v>9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120</v>
      </c>
      <c r="K107" s="107"/>
      <c r="L107" s="10">
        <f>'04-09'!$K107+('04-09'!$J107/90)</f>
        <v>1.3333333333333333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270</v>
      </c>
      <c r="K108" s="107"/>
      <c r="L108" s="10">
        <f>'04-09'!$K108+('04-09'!$J108/90)</f>
        <v>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130" t="s">
        <v>2619</v>
      </c>
      <c r="J109" s="131"/>
      <c r="K109" s="132">
        <v>255</v>
      </c>
      <c r="L109" s="10">
        <f>'04-09'!$K109+('04-09'!$J109/90)</f>
        <v>255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130" t="s">
        <v>95</v>
      </c>
      <c r="J110" s="131"/>
      <c r="K110" s="132">
        <v>-255</v>
      </c>
      <c r="L110" s="10">
        <f>'04-09'!$K110+('04-09'!$J110/90)</f>
        <v>-255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300</v>
      </c>
      <c r="K111" s="107"/>
      <c r="L111" s="10">
        <f>'04-09'!$K111+('04-09'!$J111/90)</f>
        <v>3.3333333333333335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-270</v>
      </c>
      <c r="K112" s="107">
        <v>40</v>
      </c>
      <c r="L112" s="10">
        <f>'04-09'!$K112+('04-09'!$J112/90)</f>
        <v>37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100</v>
      </c>
      <c r="K113" s="107"/>
      <c r="L113" s="10">
        <f>'04-09'!$K113+('04-09'!$J113/90)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/>
      <c r="K114" s="107">
        <v>290</v>
      </c>
      <c r="L114" s="10">
        <f>'04-09'!$K114+('04-09'!$J114/90)</f>
        <v>290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-100</v>
      </c>
      <c r="K115" s="107">
        <v>10</v>
      </c>
      <c r="L115" s="10">
        <f>'04-09'!$K115+('04-09'!$J115/90)</f>
        <v>8.8888888888888893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-450</v>
      </c>
      <c r="K116" s="107">
        <v>10</v>
      </c>
      <c r="L116" s="10">
        <f>'04-09'!$K116+('04-09'!$J116/90)</f>
        <v>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60</v>
      </c>
      <c r="K117" s="107"/>
      <c r="L117" s="10">
        <f>'04-09'!$K117+('04-09'!$J117/90)</f>
        <v>0.66666666666666663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-630</v>
      </c>
      <c r="K118" s="107">
        <v>10</v>
      </c>
      <c r="L118" s="10">
        <f>'04-09'!$K118+('04-09'!$J118/90)</f>
        <v>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437</v>
      </c>
      <c r="J119" s="112">
        <v>-300</v>
      </c>
      <c r="K119" s="107"/>
      <c r="L119" s="10">
        <f>'04-09'!$K119+('04-09'!$J119/90)</f>
        <v>-3.3333333333333335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56</v>
      </c>
      <c r="J120" s="112">
        <v>665</v>
      </c>
      <c r="K120" s="107">
        <v>-97</v>
      </c>
      <c r="L120" s="10">
        <f>'04-09'!$K120+('04-09'!$J120/90)</f>
        <v>-89.611111111111114</v>
      </c>
      <c r="M120" s="3"/>
      <c r="N120" s="45" t="s">
        <v>118</v>
      </c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270</v>
      </c>
      <c r="K121" s="107"/>
      <c r="L121" s="10">
        <f>'04-09'!$K121+('04-09'!$J121/90)</f>
        <v>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2620</v>
      </c>
      <c r="J122" s="112"/>
      <c r="K122" s="107">
        <v>-70</v>
      </c>
      <c r="L122" s="10">
        <f>'04-09'!$K122+('04-09'!$J122/90)</f>
        <v>-70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-540</v>
      </c>
      <c r="K123" s="107">
        <v>80</v>
      </c>
      <c r="L123" s="10">
        <f>'04-09'!$K123+('04-09'!$J123/90)</f>
        <v>74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1298</v>
      </c>
      <c r="J124" s="112">
        <v>50</v>
      </c>
      <c r="K124" s="107"/>
      <c r="L124" s="10">
        <f>'04-09'!$K124+('04-09'!$J124/90)</f>
        <v>0.55555555555555558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2621</v>
      </c>
      <c r="J125" s="112"/>
      <c r="K125" s="107">
        <v>100</v>
      </c>
      <c r="L125" s="10">
        <f>'04-09'!$K125+('04-09'!$J125/90)</f>
        <v>100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-130</v>
      </c>
      <c r="K126" s="107">
        <v>5</v>
      </c>
      <c r="L126" s="10">
        <f>'04-09'!$K126+('04-09'!$J126/90)</f>
        <v>3.5555555555555554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170</v>
      </c>
      <c r="K127" s="107"/>
      <c r="L127" s="10">
        <f>'04-09'!$K127+('04-09'!$J127/90)</f>
        <v>1.8888888888888888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>
        <v>110</v>
      </c>
      <c r="L128" s="10">
        <f>'04-09'!$K128+('04-09'!$J128/90)</f>
        <v>110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90</v>
      </c>
      <c r="K129" s="107">
        <v>5</v>
      </c>
      <c r="L129" s="10">
        <f>'04-09'!$K129+('04-09'!$J129/90)</f>
        <v>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100</v>
      </c>
      <c r="K130" s="107"/>
      <c r="L130" s="10">
        <f>'04-09'!$K130+('04-09'!$J130/90)</f>
        <v>1.1111111111111112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-150</v>
      </c>
      <c r="K131" s="107">
        <v>10</v>
      </c>
      <c r="L131" s="10">
        <f>'04-09'!$K131+('04-09'!$J131/90)</f>
        <v>8.3333333333333339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90</v>
      </c>
      <c r="K132" s="107">
        <v>5</v>
      </c>
      <c r="L132" s="10">
        <f>'04-09'!$K132+('04-09'!$J132/90)</f>
        <v>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 t="s">
        <v>1381</v>
      </c>
      <c r="J133" s="112">
        <v>-25</v>
      </c>
      <c r="K133" s="107"/>
      <c r="L133" s="10">
        <f>'04-09'!$K133+('04-09'!$J133/90)</f>
        <v>-0.27777777777777779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90</v>
      </c>
      <c r="K134" s="107">
        <v>5</v>
      </c>
      <c r="L134" s="10">
        <f>'04-09'!$K134+('04-09'!$J134/90)</f>
        <v>6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150</v>
      </c>
      <c r="K135" s="107"/>
      <c r="L135" s="10">
        <f>'04-09'!$K135+('04-09'!$J135/90)</f>
        <v>1.6666666666666667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2" t="s">
        <v>948</v>
      </c>
      <c r="J136" s="112"/>
      <c r="K136" s="107">
        <v>100</v>
      </c>
      <c r="L136" s="10">
        <f>'04-09'!$K136+('04-09'!$J136/90)</f>
        <v>100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>
        <v>7</v>
      </c>
      <c r="L137" s="10">
        <f>'04-09'!$K137+('04-09'!$J137/90)</f>
        <v>7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 t="s">
        <v>1217</v>
      </c>
      <c r="J138" s="112"/>
      <c r="K138" s="107">
        <v>250</v>
      </c>
      <c r="L138" s="10">
        <f>'04-09'!$K138+('04-09'!$J138/90)</f>
        <v>250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40" t="s">
        <v>95</v>
      </c>
      <c r="J139" s="112"/>
      <c r="K139" s="107">
        <v>-250</v>
      </c>
      <c r="L139" s="10">
        <f>'04-09'!$K139+('04-09'!$J139/90)</f>
        <v>-250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40" t="s">
        <v>2623</v>
      </c>
      <c r="J140" s="112"/>
      <c r="K140" s="107">
        <v>500</v>
      </c>
      <c r="L140" s="10">
        <f>'04-09'!$K140+('04-09'!$J140/90)</f>
        <v>500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40</v>
      </c>
      <c r="I141" s="40" t="s">
        <v>95</v>
      </c>
      <c r="J141" s="112"/>
      <c r="K141" s="107">
        <v>-500</v>
      </c>
      <c r="L141" s="10">
        <f>'04-09'!$K141+('04-09'!$J141/90)</f>
        <v>-500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1796</v>
      </c>
      <c r="I142" s="40" t="s">
        <v>1482</v>
      </c>
      <c r="J142" s="112"/>
      <c r="K142" s="107">
        <v>400</v>
      </c>
      <c r="L142" s="10">
        <f>'04-09'!$K142+('04-09'!$J142/90)</f>
        <v>400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40" t="s">
        <v>95</v>
      </c>
      <c r="J143" s="112"/>
      <c r="K143" s="107">
        <v>-400</v>
      </c>
      <c r="L143" s="10">
        <f>'04-09'!$K143+('04-09'!$J143/90)</f>
        <v>-400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/>
      <c r="L144" s="10">
        <f>'04-09'!$K144+('04-09'!$J144/90)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/>
      <c r="K145" s="107"/>
      <c r="L145" s="10">
        <f>'04-09'!$K145+('04-09'!$J145/90)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5" xr:uid="{66A5BA6C-546B-41D1-ABB4-8229FE6266E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627C-6627-482C-A3FF-90A885165778}">
  <sheetPr codeName="Sheet137">
    <pageSetUpPr fitToPage="1"/>
  </sheetPr>
  <dimension ref="A1:Z136"/>
  <sheetViews>
    <sheetView rightToLeft="1" topLeftCell="A124" workbookViewId="0">
      <selection activeCell="I136" sqref="I13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260</v>
      </c>
      <c r="K1" s="116">
        <f t="shared" si="0"/>
        <v>40</v>
      </c>
      <c r="L1" s="3">
        <f t="shared" si="0"/>
        <v>42.888888888888893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1228</v>
      </c>
      <c r="J3" s="112">
        <v>-135</v>
      </c>
      <c r="K3" s="107">
        <v>10</v>
      </c>
      <c r="L3" s="10">
        <f t="shared" ref="L3:L18" si="1">K3+(J3/90)</f>
        <v>8.5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-180</v>
      </c>
      <c r="K4" s="107">
        <v>10</v>
      </c>
      <c r="L4" s="10">
        <f t="shared" si="1"/>
        <v>8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>
        <v>350</v>
      </c>
      <c r="K5" s="107"/>
      <c r="L5" s="10">
        <f t="shared" si="1"/>
        <v>3.8888888888888888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100</v>
      </c>
      <c r="K6" s="107"/>
      <c r="L6" s="10">
        <f t="shared" si="1"/>
        <v>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>
        <v>10</v>
      </c>
      <c r="L7" s="10">
        <f t="shared" si="1"/>
        <v>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-35</v>
      </c>
      <c r="K8" s="107">
        <v>5</v>
      </c>
      <c r="L8" s="10">
        <f t="shared" si="1"/>
        <v>4.6111111111111107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112">
        <v>160</v>
      </c>
      <c r="K9" s="107">
        <v>5</v>
      </c>
      <c r="L9" s="10">
        <f t="shared" si="1"/>
        <v>6.7777777777777777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2614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SUM('05-09'!$J$22:$J$136)</f>
        <v>-6750</v>
      </c>
      <c r="K20" s="116">
        <f>SUM('05-09'!$K$22:$K$136)</f>
        <v>-2681</v>
      </c>
      <c r="L20" s="3">
        <f>SUM('05-09'!$L$22:$L$136)</f>
        <v>-2756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6</v>
      </c>
      <c r="F22" s="16">
        <f t="shared" ref="F22:F26" si="3">D22*E22</f>
        <v>30</v>
      </c>
      <c r="G22" s="7"/>
      <c r="H22" s="7" t="s">
        <v>6</v>
      </c>
      <c r="I22" s="2" t="s">
        <v>1043</v>
      </c>
      <c r="J22" s="112"/>
      <c r="K22" s="107">
        <v>120</v>
      </c>
      <c r="L22" s="10">
        <f>'05-09'!$K22+('05-09'!$J22/90)</f>
        <v>120</v>
      </c>
      <c r="M22" s="3"/>
      <c r="N22" s="13">
        <v>1</v>
      </c>
      <c r="O22" s="1">
        <v>26</v>
      </c>
      <c r="P22" s="14">
        <f t="shared" ref="P22:P27" si="4">N22*O22</f>
        <v>26</v>
      </c>
      <c r="Q22" s="15">
        <v>5</v>
      </c>
      <c r="R22" s="1">
        <v>8</v>
      </c>
      <c r="S22" s="16">
        <f t="shared" ref="S22:S26" si="5">Q22*R22</f>
        <v>40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34</v>
      </c>
      <c r="F23" s="16">
        <f t="shared" si="3"/>
        <v>340</v>
      </c>
      <c r="G23" s="7"/>
      <c r="H23" s="7" t="s">
        <v>40</v>
      </c>
      <c r="I23" s="40" t="s">
        <v>95</v>
      </c>
      <c r="J23" s="112"/>
      <c r="K23" s="107">
        <v>-1</v>
      </c>
      <c r="L23" s="10">
        <f>'05-09'!$K23+('05-09'!$J23/90)</f>
        <v>-1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40</v>
      </c>
      <c r="S23" s="16">
        <f t="shared" si="5"/>
        <v>400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</v>
      </c>
      <c r="C24" s="14">
        <f t="shared" si="2"/>
        <v>140</v>
      </c>
      <c r="D24" s="15">
        <v>20</v>
      </c>
      <c r="E24" s="1">
        <v>32</v>
      </c>
      <c r="F24" s="16">
        <f t="shared" si="3"/>
        <v>640</v>
      </c>
      <c r="G24" s="7"/>
      <c r="H24" s="7" t="s">
        <v>6</v>
      </c>
      <c r="I24" s="2"/>
      <c r="J24" s="112">
        <v>100</v>
      </c>
      <c r="K24" s="107"/>
      <c r="L24" s="10">
        <f>'05-09'!$K24+('05-09'!$J24/90)</f>
        <v>1.1111111111111112</v>
      </c>
      <c r="M24" s="3"/>
      <c r="N24" s="13">
        <v>10</v>
      </c>
      <c r="O24" s="1">
        <v>18</v>
      </c>
      <c r="P24" s="14">
        <f t="shared" si="4"/>
        <v>180</v>
      </c>
      <c r="Q24" s="15">
        <v>20</v>
      </c>
      <c r="R24" s="1">
        <v>19</v>
      </c>
      <c r="S24" s="16">
        <f t="shared" si="5"/>
        <v>380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11</v>
      </c>
      <c r="C25" s="14">
        <f t="shared" si="2"/>
        <v>220</v>
      </c>
      <c r="D25" s="15">
        <v>50</v>
      </c>
      <c r="E25" s="1">
        <v>14</v>
      </c>
      <c r="F25" s="16">
        <f t="shared" si="3"/>
        <v>700</v>
      </c>
      <c r="G25" s="7"/>
      <c r="H25" s="7" t="s">
        <v>28</v>
      </c>
      <c r="I25" s="40" t="s">
        <v>335</v>
      </c>
      <c r="J25" s="112">
        <v>-50</v>
      </c>
      <c r="K25" s="107"/>
      <c r="L25" s="10">
        <f>'05-09'!$K25+('05-09'!$J25/90)</f>
        <v>-0.55555555555555558</v>
      </c>
      <c r="M25" s="3"/>
      <c r="N25" s="13">
        <v>20</v>
      </c>
      <c r="O25" s="1">
        <v>16</v>
      </c>
      <c r="P25" s="14">
        <f t="shared" si="4"/>
        <v>320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60</v>
      </c>
      <c r="F26" s="16">
        <f t="shared" si="3"/>
        <v>6000</v>
      </c>
      <c r="G26" s="7"/>
      <c r="H26" s="7" t="s">
        <v>6</v>
      </c>
      <c r="I26" s="2"/>
      <c r="J26" s="112">
        <v>-1000</v>
      </c>
      <c r="K26" s="107"/>
      <c r="L26" s="10">
        <f>'05-09'!$K26+('05-09'!$J26/90)</f>
        <v>-11.111111111111111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10</v>
      </c>
      <c r="S26" s="16">
        <f t="shared" si="5"/>
        <v>1000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26</v>
      </c>
      <c r="C27" s="14">
        <f t="shared" si="2"/>
        <v>2600</v>
      </c>
      <c r="D27" s="12" t="s">
        <v>11</v>
      </c>
      <c r="E27" s="12"/>
      <c r="F27" s="17">
        <f>SUM(F22:F26)</f>
        <v>7710</v>
      </c>
      <c r="G27" s="7"/>
      <c r="H27" s="7" t="s">
        <v>6</v>
      </c>
      <c r="I27" s="2"/>
      <c r="J27" s="112"/>
      <c r="K27" s="107">
        <v>14</v>
      </c>
      <c r="L27" s="10">
        <f>'05-09'!$K27+('05-09'!$J27/90)</f>
        <v>14</v>
      </c>
      <c r="M27" s="3"/>
      <c r="N27" s="13">
        <v>100</v>
      </c>
      <c r="O27" s="1">
        <v>7</v>
      </c>
      <c r="P27" s="14">
        <f t="shared" si="4"/>
        <v>700</v>
      </c>
      <c r="Q27" s="12" t="s">
        <v>11</v>
      </c>
      <c r="R27" s="12"/>
      <c r="S27" s="17">
        <f>SUM(S22:S26)</f>
        <v>1820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3177</v>
      </c>
      <c r="D28" s="1"/>
      <c r="E28" s="1"/>
      <c r="F28" s="1"/>
      <c r="G28" s="1"/>
      <c r="H28" s="7" t="s">
        <v>6</v>
      </c>
      <c r="I28" s="40" t="s">
        <v>363</v>
      </c>
      <c r="J28" s="112"/>
      <c r="K28" s="107">
        <v>200</v>
      </c>
      <c r="L28" s="10">
        <f>'05-09'!$K28+('05-09'!$J28/90)</f>
        <v>200</v>
      </c>
      <c r="M28" s="3"/>
      <c r="N28" s="12" t="s">
        <v>11</v>
      </c>
      <c r="O28" s="12"/>
      <c r="P28" s="6">
        <f>SUM(P22:P27)</f>
        <v>1476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-205</v>
      </c>
      <c r="G29" s="1"/>
      <c r="H29" s="7" t="s">
        <v>6</v>
      </c>
      <c r="I29" s="2"/>
      <c r="J29" s="112">
        <v>-300</v>
      </c>
      <c r="K29" s="107">
        <v>5</v>
      </c>
      <c r="L29" s="10">
        <f>'05-09'!$K29+('05-09'!$J29/90)</f>
        <v>1.6666666666666665</v>
      </c>
      <c r="M29" s="3"/>
      <c r="N29" s="1"/>
      <c r="O29" s="1"/>
      <c r="P29" s="18"/>
      <c r="Q29" s="237" t="s">
        <v>21</v>
      </c>
      <c r="R29" s="238"/>
      <c r="S29" s="17">
        <f>SUM('05-09'!$J$22:$J$136)</f>
        <v>-6750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2722</v>
      </c>
      <c r="D30" s="1"/>
      <c r="E30" s="1"/>
      <c r="F30" s="8"/>
      <c r="G30" s="1"/>
      <c r="H30" s="7" t="s">
        <v>6</v>
      </c>
      <c r="I30" s="2"/>
      <c r="J30" s="112"/>
      <c r="K30" s="107">
        <v>375</v>
      </c>
      <c r="L30" s="10">
        <f>'05-09'!$K30+('05-09'!$J30/90)</f>
        <v>375</v>
      </c>
      <c r="M30" s="3"/>
      <c r="N30" s="237" t="s">
        <v>23</v>
      </c>
      <c r="O30" s="238"/>
      <c r="P30" s="6">
        <f>SUM('05-09'!$K$22:$K$136)</f>
        <v>-2681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140</v>
      </c>
      <c r="K31" s="107"/>
      <c r="L31" s="10">
        <f>'05-09'!$K31+('05-09'!$J31/90)</f>
        <v>1.5555555555555556</v>
      </c>
      <c r="M31" s="3"/>
      <c r="N31" s="1"/>
      <c r="O31" s="1"/>
      <c r="P31" s="18"/>
      <c r="Q31" s="12" t="s">
        <v>25</v>
      </c>
      <c r="R31" s="12"/>
      <c r="S31" s="17">
        <f>S27-S29-F27</f>
        <v>860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-540</v>
      </c>
      <c r="K32" s="107">
        <v>40</v>
      </c>
      <c r="L32" s="10">
        <f>'05-09'!$K32+('05-09'!$J32/90)</f>
        <v>34</v>
      </c>
      <c r="M32" s="3"/>
      <c r="N32" s="12" t="s">
        <v>25</v>
      </c>
      <c r="O32" s="12"/>
      <c r="P32" s="6">
        <f>P28-P30-C28</f>
        <v>980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43" t="s">
        <v>1796</v>
      </c>
      <c r="I33" s="40" t="s">
        <v>1482</v>
      </c>
      <c r="J33" s="112">
        <v>-100</v>
      </c>
      <c r="K33" s="107">
        <v>290</v>
      </c>
      <c r="L33" s="10">
        <f>'05-09'!$K33+('05-09'!$J33/90)</f>
        <v>288.88888888888891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30</v>
      </c>
      <c r="K34" s="107"/>
      <c r="L34" s="10">
        <f>'05-09'!$K34+('05-09'!$J34/90)</f>
        <v>0.33333333333333331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2"/>
      <c r="J35" s="112">
        <v>-270</v>
      </c>
      <c r="K35" s="107">
        <v>-10</v>
      </c>
      <c r="L35" s="10">
        <f>'05-09'!$K35+('05-09'!$J35/90)</f>
        <v>-13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/>
      <c r="K36" s="107">
        <v>4</v>
      </c>
      <c r="L36" s="10">
        <f>'05-09'!$K36+('05-09'!$J36/90)</f>
        <v>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60</v>
      </c>
      <c r="K37" s="107"/>
      <c r="L37" s="10">
        <f>'05-09'!$K37+('05-09'!$J37/90)</f>
        <v>0.66666666666666663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95</v>
      </c>
      <c r="J38" s="112"/>
      <c r="K38" s="107">
        <v>176</v>
      </c>
      <c r="L38" s="10">
        <f>'05-09'!$K38+('05-09'!$J38/90)</f>
        <v>176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95</v>
      </c>
      <c r="J39" s="112"/>
      <c r="K39" s="107">
        <v>-176</v>
      </c>
      <c r="L39" s="10">
        <f>'05-09'!$K39+('05-09'!$J39/90)</f>
        <v>-176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28</v>
      </c>
      <c r="I40" s="40" t="s">
        <v>35</v>
      </c>
      <c r="J40" s="112">
        <v>-300</v>
      </c>
      <c r="K40" s="107"/>
      <c r="L40" s="10">
        <f>'05-09'!$K40+('05-09'!$J40/90)</f>
        <v>-3.3333333333333335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/>
      <c r="K41" s="107">
        <v>10</v>
      </c>
      <c r="L41" s="10">
        <f>'05-09'!$K41+('05-09'!$J41/90)</f>
        <v>10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/>
      <c r="K42" s="107">
        <v>35</v>
      </c>
      <c r="L42" s="10">
        <f>'05-09'!$K42+('05-09'!$J42/90)</f>
        <v>35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-370</v>
      </c>
      <c r="K43" s="107">
        <v>40</v>
      </c>
      <c r="L43" s="10">
        <f>'05-09'!$K43+('05-09'!$J43/90)</f>
        <v>35.888888888888886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/>
      <c r="K44" s="107">
        <v>14</v>
      </c>
      <c r="L44" s="10">
        <f>'05-09'!$K44+('05-09'!$J44/90)</f>
        <v>14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43" t="s">
        <v>40</v>
      </c>
      <c r="I45" s="40" t="s">
        <v>2259</v>
      </c>
      <c r="J45" s="112"/>
      <c r="K45" s="107">
        <v>-1000</v>
      </c>
      <c r="L45" s="10">
        <f>'05-09'!$K45+('05-09'!$J45/90)</f>
        <v>-1000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1987</v>
      </c>
      <c r="J46" s="112"/>
      <c r="K46" s="107">
        <v>-300</v>
      </c>
      <c r="L46" s="10">
        <f>'05-09'!$K46+('05-09'!$J46/90)</f>
        <v>-300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-900</v>
      </c>
      <c r="K47" s="107">
        <v>10</v>
      </c>
      <c r="L47" s="10">
        <f>'05-09'!$K47+('05-09'!$J47/90)</f>
        <v>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/>
      <c r="K48" s="107">
        <v>30</v>
      </c>
      <c r="L48" s="10">
        <f>'05-09'!$K48+('05-09'!$J48/90)</f>
        <v>30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100</v>
      </c>
      <c r="K49" s="107"/>
      <c r="L49" s="10">
        <f>'05-09'!$K49+('05-09'!$J49/90)</f>
        <v>1.1111111111111112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150</v>
      </c>
      <c r="K50" s="107">
        <v>10</v>
      </c>
      <c r="L50" s="10">
        <f>'05-09'!$K50+('05-09'!$J50/90)</f>
        <v>11.666666666666666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229</v>
      </c>
      <c r="J51" s="112">
        <v>-540</v>
      </c>
      <c r="K51" s="107"/>
      <c r="L51" s="10">
        <f>'05-09'!$K51+('05-09'!$J51/90)</f>
        <v>-6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40</v>
      </c>
      <c r="I52" s="40" t="s">
        <v>1657</v>
      </c>
      <c r="J52" s="112"/>
      <c r="K52" s="107">
        <v>-500</v>
      </c>
      <c r="L52" s="10">
        <f>'05-09'!$K52+('05-09'!$J52/90)</f>
        <v>-500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40" t="s">
        <v>299</v>
      </c>
      <c r="J53" s="112">
        <v>100</v>
      </c>
      <c r="K53" s="107">
        <v>102</v>
      </c>
      <c r="L53" s="10">
        <f>'05-09'!$K53+('05-09'!$J53/90)</f>
        <v>103.11111111111111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-450</v>
      </c>
      <c r="K54" s="107">
        <v>30</v>
      </c>
      <c r="L54" s="10">
        <f>'05-09'!$K54+('05-09'!$J54/90)</f>
        <v>25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1300</v>
      </c>
      <c r="K55" s="107">
        <v>100</v>
      </c>
      <c r="L55" s="10">
        <f>'05-09'!$K55+('05-09'!$J55/90)</f>
        <v>114.44444444444444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225</v>
      </c>
      <c r="K56" s="107"/>
      <c r="L56" s="10">
        <f>'05-09'!$K56+('05-09'!$J56/90)</f>
        <v>2.5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229</v>
      </c>
      <c r="J57" s="112">
        <v>-630</v>
      </c>
      <c r="K57" s="107"/>
      <c r="L57" s="10">
        <f>'05-09'!$K57+('05-09'!$J57/90)</f>
        <v>-7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150</v>
      </c>
      <c r="K58" s="107"/>
      <c r="L58" s="10">
        <f>'05-09'!$K58+('05-09'!$J58/90)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1796</v>
      </c>
      <c r="I59" s="40" t="s">
        <v>713</v>
      </c>
      <c r="J59" s="112"/>
      <c r="K59" s="107">
        <v>567</v>
      </c>
      <c r="L59" s="10">
        <f>'05-09'!$K59+('05-09'!$J59/90)</f>
        <v>567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/>
      <c r="K60" s="107">
        <v>30</v>
      </c>
      <c r="L60" s="10">
        <f>'05-09'!$K60+('05-09'!$J60/90)</f>
        <v>30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1796</v>
      </c>
      <c r="I61" s="40" t="s">
        <v>1482</v>
      </c>
      <c r="J61" s="112">
        <v>-50</v>
      </c>
      <c r="K61" s="107">
        <v>140</v>
      </c>
      <c r="L61" s="10">
        <f>'05-09'!$K61+('05-09'!$J61/90)</f>
        <v>139.44444444444446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-390</v>
      </c>
      <c r="K62" s="107">
        <v>5</v>
      </c>
      <c r="L62" s="10">
        <f>'05-09'!$K62+('05-09'!$J62/90)</f>
        <v>0.66666666666666696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/>
      <c r="K63" s="107">
        <v>14</v>
      </c>
      <c r="L63" s="10">
        <f>'05-09'!$K63+('05-09'!$J63/90)</f>
        <v>14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1700</v>
      </c>
      <c r="K64" s="107">
        <v>181</v>
      </c>
      <c r="L64" s="10">
        <f>'05-09'!$K64+('05-09'!$J64/90)</f>
        <v>199.88888888888889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39" t="s">
        <v>6</v>
      </c>
      <c r="I65" s="134" t="s">
        <v>541</v>
      </c>
      <c r="J65" s="135"/>
      <c r="K65" s="136">
        <v>500</v>
      </c>
      <c r="L65" s="141">
        <f>'05-09'!$K65+('05-09'!$J65/90)</f>
        <v>500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39" t="s">
        <v>40</v>
      </c>
      <c r="I66" s="134" t="s">
        <v>95</v>
      </c>
      <c r="J66" s="137"/>
      <c r="K66" s="138">
        <v>-500</v>
      </c>
      <c r="L66" s="141">
        <f>'05-09'!$K66+('05-09'!$J66/90)</f>
        <v>-500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50</v>
      </c>
      <c r="K67" s="108">
        <v>20</v>
      </c>
      <c r="L67" s="37">
        <f>'05-09'!$K67+('05-09'!$J67/90)</f>
        <v>20.555555555555557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/>
      <c r="K68" s="109">
        <v>10</v>
      </c>
      <c r="L68" s="37">
        <f>'05-09'!$K68+('05-09'!$J68/90)</f>
        <v>10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400</v>
      </c>
      <c r="K69" s="108"/>
      <c r="L69" s="37">
        <f>'05-09'!$K69+('05-09'!$J69/90)</f>
        <v>4.4444444444444446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-50</v>
      </c>
      <c r="K70" s="108">
        <v>10</v>
      </c>
      <c r="L70" s="37">
        <f>'05-09'!$K70+('05-09'!$J70/90)</f>
        <v>9.4444444444444446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400</v>
      </c>
      <c r="K71" s="107"/>
      <c r="L71" s="10">
        <f>'05-09'!$K71+('05-09'!$J71/90)</f>
        <v>4.4444444444444446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1944</v>
      </c>
      <c r="J72" s="112"/>
      <c r="K72" s="107">
        <v>95</v>
      </c>
      <c r="L72" s="10">
        <f>'05-09'!$K72+('05-09'!$J72/90)</f>
        <v>95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-360</v>
      </c>
      <c r="K73" s="107">
        <v>40</v>
      </c>
      <c r="L73" s="10">
        <f>'05-09'!$K73+('05-09'!$J73/90)</f>
        <v>36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/>
      <c r="K74" s="107">
        <v>230</v>
      </c>
      <c r="L74" s="10">
        <f>'05-09'!$K74+('05-09'!$J74/90)</f>
        <v>230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-300</v>
      </c>
      <c r="K75" s="107">
        <v>10</v>
      </c>
      <c r="L75" s="10">
        <f>'05-09'!$K75+('05-09'!$J75/90)</f>
        <v>6.6666666666666661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-360</v>
      </c>
      <c r="K76" s="107">
        <v>10</v>
      </c>
      <c r="L76" s="10">
        <f>'05-09'!$K76+('05-09'!$J76/90)</f>
        <v>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40</v>
      </c>
      <c r="I77" s="40" t="s">
        <v>95</v>
      </c>
      <c r="J77" s="112"/>
      <c r="K77" s="107">
        <v>-3200</v>
      </c>
      <c r="L77" s="10">
        <f>'05-09'!$K77+('05-09'!$J77/90)</f>
        <v>-3200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-270</v>
      </c>
      <c r="K78" s="107">
        <v>5</v>
      </c>
      <c r="L78" s="10">
        <f>'05-09'!$K78+('05-09'!$J78/90)</f>
        <v>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/>
      <c r="K79" s="107">
        <v>34</v>
      </c>
      <c r="L79" s="10">
        <f>'05-09'!$K79+('05-09'!$J79/90)</f>
        <v>34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-50</v>
      </c>
      <c r="K80" s="107">
        <v>5</v>
      </c>
      <c r="L80" s="10">
        <f>'05-09'!$K80+('05-09'!$J80/90)</f>
        <v>4.4444444444444446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180</v>
      </c>
      <c r="K81" s="107">
        <v>8</v>
      </c>
      <c r="L81" s="10">
        <f>'05-09'!$K81+('05-09'!$J81/90)</f>
        <v>10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-230</v>
      </c>
      <c r="K82" s="107"/>
      <c r="L82" s="10">
        <f>'05-09'!$K82+('05-09'!$J82/90)</f>
        <v>-2.5555555555555554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360</v>
      </c>
      <c r="K83" s="107"/>
      <c r="L83" s="10">
        <f>'05-09'!$K83+('05-09'!$J83/90)</f>
        <v>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300</v>
      </c>
      <c r="K84" s="107"/>
      <c r="L84" s="10">
        <f>'05-09'!$K84+('05-09'!$J84/90)</f>
        <v>3.3333333333333335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1978</v>
      </c>
      <c r="J85" s="112">
        <v>450</v>
      </c>
      <c r="K85" s="107">
        <v>-50</v>
      </c>
      <c r="L85" s="10">
        <f>'05-09'!$K85+('05-09'!$J85/90)</f>
        <v>-45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/>
      <c r="K86" s="107">
        <v>1</v>
      </c>
      <c r="L86" s="10">
        <f>'05-09'!$K86+('05-09'!$J86/90)</f>
        <v>1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1796</v>
      </c>
      <c r="I87" s="40" t="s">
        <v>948</v>
      </c>
      <c r="J87" s="112"/>
      <c r="K87" s="107">
        <v>150</v>
      </c>
      <c r="L87" s="10">
        <f>'05-09'!$K87+('05-09'!$J87/90)</f>
        <v>150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1796</v>
      </c>
      <c r="I88" s="40" t="s">
        <v>881</v>
      </c>
      <c r="J88" s="112"/>
      <c r="K88" s="107">
        <v>55</v>
      </c>
      <c r="L88" s="10">
        <f>'05-09'!$K88+('05-09'!$J88/90)</f>
        <v>55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400</v>
      </c>
      <c r="K89" s="107"/>
      <c r="L89" s="10">
        <f>'05-09'!$K89+('05-09'!$J89/90)</f>
        <v>4.4444444444444446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40" t="s">
        <v>95</v>
      </c>
      <c r="J90" s="112">
        <v>-5000</v>
      </c>
      <c r="K90" s="107"/>
      <c r="L90" s="10">
        <f>'05-09'!$K90+('05-09'!$J90/90)</f>
        <v>-55.555555555555557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/>
      <c r="K91" s="107">
        <v>75</v>
      </c>
      <c r="L91" s="10">
        <f>'05-09'!$K91+('05-09'!$J91/90)</f>
        <v>75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200</v>
      </c>
      <c r="K92" s="107"/>
      <c r="L92" s="10">
        <f>'05-09'!$K92+('05-09'!$J92/90)</f>
        <v>2.2222222222222223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-850</v>
      </c>
      <c r="K93" s="107">
        <v>10</v>
      </c>
      <c r="L93" s="10">
        <f>'05-09'!$K93+('05-09'!$J93/90)</f>
        <v>0.55555555555555536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200</v>
      </c>
      <c r="K94" s="107"/>
      <c r="L94" s="10">
        <f>'05-09'!$K94+('05-09'!$J94/90)</f>
        <v>2.2222222222222223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250</v>
      </c>
      <c r="K95" s="107">
        <v>10</v>
      </c>
      <c r="L95" s="10">
        <f>'05-09'!$K95+('05-09'!$J95/90)</f>
        <v>12.777777777777779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/>
      <c r="K96" s="107">
        <v>20</v>
      </c>
      <c r="L96" s="10">
        <f>'05-09'!$K96+('05-09'!$J96/90)</f>
        <v>20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95</v>
      </c>
      <c r="L97" s="10">
        <f>'05-09'!$K97+('05-09'!$J97/90)</f>
        <v>95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-500</v>
      </c>
      <c r="K98" s="107">
        <v>30</v>
      </c>
      <c r="L98" s="10">
        <f>'05-09'!$K98+('05-09'!$J98/90)</f>
        <v>24.444444444444443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-4</v>
      </c>
      <c r="L99" s="10">
        <f>'05-09'!$K99+('05-09'!$J99/90)</f>
        <v>-4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400</v>
      </c>
      <c r="K100" s="107">
        <v>20</v>
      </c>
      <c r="L100" s="10">
        <f>'05-09'!$K100+('05-09'!$J100/90)</f>
        <v>24.444444444444443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-300</v>
      </c>
      <c r="K101" s="107"/>
      <c r="L101" s="10">
        <f>'05-09'!$K101+('05-09'!$J101/90)</f>
        <v>-3.3333333333333335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1796</v>
      </c>
      <c r="I102" s="40" t="s">
        <v>1953</v>
      </c>
      <c r="J102" s="112"/>
      <c r="K102" s="107">
        <v>80</v>
      </c>
      <c r="L102" s="10">
        <f>'05-09'!$K102+('05-09'!$J102/90)</f>
        <v>80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-10</v>
      </c>
      <c r="L103" s="10">
        <f>'05-09'!$K103+('05-09'!$J103/90)</f>
        <v>-10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200</v>
      </c>
      <c r="L104" s="10">
        <f>'05-09'!$K104+('05-09'!$J104/90)</f>
        <v>200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-300</v>
      </c>
      <c r="K105" s="107">
        <v>10</v>
      </c>
      <c r="L105" s="10">
        <f>'05-09'!$K105+('05-09'!$J105/90)</f>
        <v>6.6666666666666661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100</v>
      </c>
      <c r="K106" s="107"/>
      <c r="L106" s="10">
        <f>'05-09'!$K106+('05-09'!$J106/90)</f>
        <v>1.1111111111111112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275</v>
      </c>
      <c r="J107" s="112"/>
      <c r="K107" s="107">
        <v>30</v>
      </c>
      <c r="L107" s="10">
        <f>'05-09'!$K107+('05-09'!$J107/90)</f>
        <v>30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100</v>
      </c>
      <c r="K108" s="107"/>
      <c r="L108" s="10">
        <f>'05-09'!$K108+('05-09'!$J108/90)</f>
        <v>1.1111111111111112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450</v>
      </c>
      <c r="K109" s="107">
        <v>40</v>
      </c>
      <c r="L109" s="10">
        <f>'05-09'!$K109+('05-09'!$J109/90)</f>
        <v>45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-500</v>
      </c>
      <c r="K110" s="107">
        <v>10</v>
      </c>
      <c r="L110" s="10">
        <f>'05-09'!$K110+('05-09'!$J110/90)</f>
        <v>4.4444444444444446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-400</v>
      </c>
      <c r="K111" s="107">
        <v>10</v>
      </c>
      <c r="L111" s="10">
        <f>'05-09'!$K111+('05-09'!$J111/90)</f>
        <v>5.5555555555555554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-400</v>
      </c>
      <c r="K112" s="107"/>
      <c r="L112" s="10">
        <f>'05-09'!$K112+('05-09'!$J112/90)</f>
        <v>-4.4444444444444446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400</v>
      </c>
      <c r="K113" s="107"/>
      <c r="L113" s="10">
        <f>'05-09'!$K113+('05-09'!$J113/90)</f>
        <v>4.4444444444444446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900</v>
      </c>
      <c r="K114" s="107">
        <v>-10</v>
      </c>
      <c r="L114" s="10">
        <f>'05-09'!$K114+('05-09'!$J114/90)</f>
        <v>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39" t="s">
        <v>6</v>
      </c>
      <c r="I115" s="133" t="s">
        <v>95</v>
      </c>
      <c r="J115" s="131"/>
      <c r="K115" s="132">
        <v>285</v>
      </c>
      <c r="L115" s="140">
        <f>'05-09'!$K115+('05-09'!$J115/90)</f>
        <v>285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39" t="s">
        <v>40</v>
      </c>
      <c r="I116" s="133" t="s">
        <v>95</v>
      </c>
      <c r="J116" s="131"/>
      <c r="K116" s="132">
        <v>-285</v>
      </c>
      <c r="L116" s="140">
        <f>'05-09'!$K116+('05-09'!$J116/90)</f>
        <v>-285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40" t="s">
        <v>2624</v>
      </c>
      <c r="J117" s="112"/>
      <c r="K117" s="107">
        <v>-10</v>
      </c>
      <c r="L117" s="10">
        <f>'05-09'!$K117+('05-09'!$J117/90)</f>
        <v>-10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-450</v>
      </c>
      <c r="K118" s="107">
        <v>10</v>
      </c>
      <c r="L118" s="10">
        <f>'05-09'!$K118+('05-09'!$J118/90)</f>
        <v>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39" t="s">
        <v>6</v>
      </c>
      <c r="I119" s="133" t="s">
        <v>2585</v>
      </c>
      <c r="J119" s="131"/>
      <c r="K119" s="132">
        <v>300</v>
      </c>
      <c r="L119" s="140">
        <f>'05-09'!$K119+('05-09'!$J119/90)</f>
        <v>300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39" t="s">
        <v>40</v>
      </c>
      <c r="I120" s="133" t="s">
        <v>95</v>
      </c>
      <c r="J120" s="131"/>
      <c r="K120" s="132">
        <v>-300</v>
      </c>
      <c r="L120" s="140">
        <f>'05-09'!$K120+('05-09'!$J120/90)</f>
        <v>-300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450</v>
      </c>
      <c r="K121" s="107"/>
      <c r="L121" s="10">
        <f>'05-09'!$K121+('05-09'!$J121/90)</f>
        <v>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-400</v>
      </c>
      <c r="K122" s="107">
        <v>10</v>
      </c>
      <c r="L122" s="10">
        <f>'05-09'!$K122+('05-09'!$J122/90)</f>
        <v>5.5555555555555554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56</v>
      </c>
      <c r="J123" s="112">
        <v>675</v>
      </c>
      <c r="K123" s="107">
        <v>-315</v>
      </c>
      <c r="L123" s="10">
        <f>'05-09'!$K123+('05-09'!$J123/90)</f>
        <v>-307.5</v>
      </c>
      <c r="M123" s="3"/>
      <c r="N123" s="45" t="s">
        <v>118</v>
      </c>
      <c r="O123" s="9"/>
      <c r="P123" s="84">
        <v>1467</v>
      </c>
      <c r="Q123" s="9"/>
      <c r="R123" s="9"/>
      <c r="S123" s="85">
        <v>1820</v>
      </c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350</v>
      </c>
      <c r="K124" s="107"/>
      <c r="L124" s="10">
        <f>'05-09'!$K124+('05-09'!$J124/90)</f>
        <v>3.8888888888888888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43" t="s">
        <v>28</v>
      </c>
      <c r="I125" s="40" t="s">
        <v>1347</v>
      </c>
      <c r="J125" s="112"/>
      <c r="K125" s="107">
        <v>-10</v>
      </c>
      <c r="L125" s="10">
        <f>'05-09'!$K125+('05-09'!$J125/90)</f>
        <v>-10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28</v>
      </c>
      <c r="I126" s="40" t="s">
        <v>605</v>
      </c>
      <c r="J126" s="112"/>
      <c r="K126" s="107">
        <v>-30</v>
      </c>
      <c r="L126" s="10">
        <f>'05-09'!$K126+('05-09'!$J126/90)</f>
        <v>-30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-180</v>
      </c>
      <c r="K127" s="107">
        <v>40</v>
      </c>
      <c r="L127" s="10">
        <f>'05-09'!$K127+('05-09'!$J127/90)</f>
        <v>38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70</v>
      </c>
      <c r="K128" s="107"/>
      <c r="L128" s="10">
        <f>'05-09'!$K128+('05-09'!$J128/90)</f>
        <v>0.77777777777777779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40" t="s">
        <v>311</v>
      </c>
      <c r="J129" s="112"/>
      <c r="K129" s="107">
        <v>-10</v>
      </c>
      <c r="L129" s="10">
        <f>'05-09'!$K129+('05-09'!$J129/90)</f>
        <v>-10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43" t="s">
        <v>40</v>
      </c>
      <c r="I130" s="40" t="s">
        <v>95</v>
      </c>
      <c r="J130" s="112">
        <v>-1100</v>
      </c>
      <c r="K130" s="107">
        <v>-950</v>
      </c>
      <c r="L130" s="10">
        <f>'05-09'!$K130+('05-09'!$J130/90)</f>
        <v>-962.22222222222217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40</v>
      </c>
      <c r="I131" s="40" t="s">
        <v>311</v>
      </c>
      <c r="J131" s="112"/>
      <c r="K131" s="107">
        <v>-20</v>
      </c>
      <c r="L131" s="10">
        <f>'05-09'!$K131+('05-09'!$J131/90)</f>
        <v>-20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600</v>
      </c>
      <c r="K132" s="107"/>
      <c r="L132" s="10">
        <f>'05-09'!$K132+('05-09'!$J132/90)</f>
        <v>6.666666666666667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40</v>
      </c>
      <c r="I133" s="2"/>
      <c r="J133" s="112">
        <v>-600</v>
      </c>
      <c r="K133" s="107"/>
      <c r="L133" s="10">
        <f>'05-09'!$K133+('05-09'!$J133/90)</f>
        <v>-6.666666666666667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/>
      <c r="K134" s="107"/>
      <c r="L134" s="10">
        <f>'05-09'!$K134+('05-09'!$J134/90)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/>
      <c r="K135" s="107"/>
      <c r="L135" s="10">
        <f>'05-09'!$K135+('05-09'!$J135/90)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/>
      <c r="L136" s="10">
        <f>'05-09'!$K136+('05-09'!$J136/90)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6" xr:uid="{2BE11580-C33B-4634-8DF7-9269D644E0B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47F68-EA66-4CD5-B77E-226838953BAA}">
  <sheetPr codeName="Sheet138">
    <pageSetUpPr fitToPage="1"/>
  </sheetPr>
  <dimension ref="A1:Z165"/>
  <sheetViews>
    <sheetView rightToLeft="1" topLeftCell="A153" workbookViewId="0">
      <selection activeCell="I164" sqref="I16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1435</v>
      </c>
      <c r="K1" s="116">
        <f t="shared" si="0"/>
        <v>12</v>
      </c>
      <c r="L1" s="3">
        <f t="shared" si="0"/>
        <v>27.944444444444443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-100</v>
      </c>
      <c r="K3" s="107">
        <v>-5</v>
      </c>
      <c r="L3" s="10">
        <f t="shared" ref="L3:L18" si="1">K3+(J3/90)</f>
        <v>-6.1111111111111107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360</v>
      </c>
      <c r="K4" s="107"/>
      <c r="L4" s="10">
        <f t="shared" si="1"/>
        <v>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>
        <v>90</v>
      </c>
      <c r="K5" s="107">
        <v>10</v>
      </c>
      <c r="L5" s="10">
        <f t="shared" si="1"/>
        <v>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-450</v>
      </c>
      <c r="K6" s="107"/>
      <c r="L6" s="10">
        <f t="shared" si="1"/>
        <v>-5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-360</v>
      </c>
      <c r="K7" s="107">
        <v>10</v>
      </c>
      <c r="L7" s="10">
        <f t="shared" si="1"/>
        <v>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>
        <v>27</v>
      </c>
      <c r="L8" s="10">
        <f t="shared" si="1"/>
        <v>27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95</v>
      </c>
      <c r="J10" s="112"/>
      <c r="K10" s="107">
        <v>-5</v>
      </c>
      <c r="L10" s="10">
        <f t="shared" si="1"/>
        <v>-5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295</v>
      </c>
      <c r="J11" s="112">
        <v>495</v>
      </c>
      <c r="K11" s="107"/>
      <c r="L11" s="10">
        <f t="shared" si="1"/>
        <v>5.5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>
        <v>1400</v>
      </c>
      <c r="K12" s="107">
        <v>-30</v>
      </c>
      <c r="L12" s="10">
        <f t="shared" si="1"/>
        <v>-14.444444444444445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2622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SUM('07-09'!$J$22:$J$165)</f>
        <v>2935</v>
      </c>
      <c r="K20" s="116">
        <f>SUM('07-09'!$K$22:$K$165)</f>
        <v>1922</v>
      </c>
      <c r="L20" s="3">
        <f>SUM('07-09'!$L$22:$L$165)</f>
        <v>1954.6111111111113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18</v>
      </c>
      <c r="C22" s="14">
        <f t="shared" ref="C22:C27" si="2">A22*B22</f>
        <v>18</v>
      </c>
      <c r="D22" s="15">
        <v>5</v>
      </c>
      <c r="E22" s="1">
        <v>7</v>
      </c>
      <c r="F22" s="16">
        <f t="shared" ref="F22:F26" si="3">D22*E22</f>
        <v>35</v>
      </c>
      <c r="G22" s="7"/>
      <c r="H22" s="7" t="s">
        <v>6</v>
      </c>
      <c r="I22" s="2"/>
      <c r="J22" s="112">
        <v>-360</v>
      </c>
      <c r="K22" s="107">
        <v>110</v>
      </c>
      <c r="L22" s="10">
        <f>'07-09'!$K22+('07-09'!$J22/90)</f>
        <v>106</v>
      </c>
      <c r="M22" s="3"/>
      <c r="N22" s="13">
        <v>1</v>
      </c>
      <c r="O22" s="1">
        <v>25</v>
      </c>
      <c r="P22" s="14">
        <f t="shared" ref="P22:P27" si="4">N22*O22</f>
        <v>25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36</v>
      </c>
      <c r="F23" s="16">
        <f t="shared" si="3"/>
        <v>360</v>
      </c>
      <c r="G23" s="7"/>
      <c r="H23" s="7" t="s">
        <v>6</v>
      </c>
      <c r="I23" s="2" t="s">
        <v>2626</v>
      </c>
      <c r="J23" s="112"/>
      <c r="K23" s="107">
        <v>50</v>
      </c>
      <c r="L23" s="10">
        <f>'07-09'!$K23+('07-09'!$J23/90)</f>
        <v>50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14</v>
      </c>
      <c r="C24" s="14">
        <f t="shared" si="2"/>
        <v>140</v>
      </c>
      <c r="D24" s="15">
        <v>20</v>
      </c>
      <c r="E24" s="1">
        <v>10</v>
      </c>
      <c r="F24" s="16">
        <f t="shared" si="3"/>
        <v>200</v>
      </c>
      <c r="G24" s="7"/>
      <c r="H24" s="7" t="s">
        <v>6</v>
      </c>
      <c r="I24" s="2"/>
      <c r="J24" s="112">
        <v>-700</v>
      </c>
      <c r="K24" s="107">
        <v>10</v>
      </c>
      <c r="L24" s="10">
        <f>'07-09'!$K24+('07-09'!$J24/90)</f>
        <v>2.2222222222222223</v>
      </c>
      <c r="M24" s="3"/>
      <c r="N24" s="13">
        <v>10</v>
      </c>
      <c r="O24" s="1">
        <v>20</v>
      </c>
      <c r="P24" s="14">
        <f t="shared" si="4"/>
        <v>200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15</v>
      </c>
      <c r="C25" s="14">
        <f t="shared" si="2"/>
        <v>300</v>
      </c>
      <c r="D25" s="15">
        <v>50</v>
      </c>
      <c r="E25" s="1"/>
      <c r="F25" s="16">
        <f t="shared" si="3"/>
        <v>0</v>
      </c>
      <c r="G25" s="7"/>
      <c r="H25" s="7" t="s">
        <v>1796</v>
      </c>
      <c r="I25" s="2" t="s">
        <v>150</v>
      </c>
      <c r="J25" s="112"/>
      <c r="K25" s="107">
        <v>21</v>
      </c>
      <c r="L25" s="10">
        <f>'07-09'!$K25+('07-09'!$J25/90)</f>
        <v>21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18</v>
      </c>
      <c r="F26" s="16">
        <f t="shared" si="3"/>
        <v>1800</v>
      </c>
      <c r="G26" s="7"/>
      <c r="H26" s="7" t="s">
        <v>6</v>
      </c>
      <c r="I26" s="2"/>
      <c r="J26" s="112">
        <v>-45</v>
      </c>
      <c r="K26" s="107">
        <v>30</v>
      </c>
      <c r="L26" s="10">
        <f>'07-09'!$K26+('07-09'!$J26/90)</f>
        <v>29.5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25</v>
      </c>
      <c r="S26" s="16">
        <f t="shared" si="5"/>
        <v>2500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2395</v>
      </c>
      <c r="G27" s="7"/>
      <c r="H27" s="7" t="s">
        <v>6</v>
      </c>
      <c r="I27" s="2"/>
      <c r="J27" s="112">
        <v>180</v>
      </c>
      <c r="K27" s="107"/>
      <c r="L27" s="10">
        <f>'07-09'!$K27+('07-09'!$J27/90)</f>
        <v>2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2500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508</v>
      </c>
      <c r="D28" s="1"/>
      <c r="E28" s="1"/>
      <c r="F28" s="1"/>
      <c r="G28" s="1"/>
      <c r="H28" s="7" t="s">
        <v>6</v>
      </c>
      <c r="I28" s="2"/>
      <c r="J28" s="112">
        <v>540</v>
      </c>
      <c r="K28" s="107"/>
      <c r="L28" s="10">
        <f>'07-09'!$K28+('07-09'!$J28/90)</f>
        <v>6</v>
      </c>
      <c r="M28" s="3"/>
      <c r="N28" s="12" t="s">
        <v>11</v>
      </c>
      <c r="O28" s="12"/>
      <c r="P28" s="6">
        <f>SUM(P22:P27)</f>
        <v>2500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-5315</v>
      </c>
      <c r="G29" s="1"/>
      <c r="H29" s="7" t="s">
        <v>6</v>
      </c>
      <c r="I29" s="40" t="s">
        <v>78</v>
      </c>
      <c r="J29" s="112">
        <v>100</v>
      </c>
      <c r="K29" s="107"/>
      <c r="L29" s="10">
        <f>'07-09'!$K29+('07-09'!$J29/90)</f>
        <v>1.1111111111111112</v>
      </c>
      <c r="M29" s="3"/>
      <c r="N29" s="1"/>
      <c r="O29" s="1"/>
      <c r="P29" s="18"/>
      <c r="Q29" s="237" t="s">
        <v>21</v>
      </c>
      <c r="R29" s="238"/>
      <c r="S29" s="17">
        <f>SUM('07-09'!$J$22:$J$165)</f>
        <v>2935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-2669</v>
      </c>
      <c r="D30" s="1"/>
      <c r="E30" s="1"/>
      <c r="F30" s="8"/>
      <c r="G30" s="1"/>
      <c r="H30" s="7" t="s">
        <v>6</v>
      </c>
      <c r="I30" s="2"/>
      <c r="J30" s="112">
        <v>-400</v>
      </c>
      <c r="K30" s="107">
        <v>10</v>
      </c>
      <c r="L30" s="10">
        <f>'07-09'!$K30+('07-09'!$J30/90)</f>
        <v>5.5555555555555554</v>
      </c>
      <c r="M30" s="3"/>
      <c r="N30" s="237" t="s">
        <v>23</v>
      </c>
      <c r="O30" s="238"/>
      <c r="P30" s="6">
        <f>SUM('07-09'!$K$22:$K$165)</f>
        <v>1922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430</v>
      </c>
      <c r="K31" s="107"/>
      <c r="L31" s="10">
        <f>'07-09'!$K31+('07-09'!$J31/90)</f>
        <v>4.7777777777777777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-2830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28</v>
      </c>
      <c r="I32" s="40" t="s">
        <v>311</v>
      </c>
      <c r="J32" s="112"/>
      <c r="K32" s="107">
        <v>-30</v>
      </c>
      <c r="L32" s="10">
        <f>'07-09'!$K32+('07-09'!$J32/90)</f>
        <v>-30</v>
      </c>
      <c r="M32" s="3"/>
      <c r="N32" s="12" t="s">
        <v>25</v>
      </c>
      <c r="O32" s="12"/>
      <c r="P32" s="6">
        <f>P28-P30-C28</f>
        <v>70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/>
      <c r="K33" s="107">
        <v>8</v>
      </c>
      <c r="L33" s="10">
        <f>'07-09'!$K33+('07-09'!$J33/90)</f>
        <v>8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2627</v>
      </c>
      <c r="J34" s="112"/>
      <c r="K34" s="107">
        <v>475</v>
      </c>
      <c r="L34" s="10">
        <f>'07-09'!$K34+('07-09'!$J34/90)</f>
        <v>475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300</v>
      </c>
      <c r="K35" s="107"/>
      <c r="L35" s="10">
        <f>'07-09'!$K35+('07-09'!$J35/90)</f>
        <v>3.3333333333333335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/>
      <c r="K36" s="107">
        <v>10</v>
      </c>
      <c r="L36" s="10">
        <f>'07-09'!$K36+('07-09'!$J36/90)</f>
        <v>10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200</v>
      </c>
      <c r="L37" s="10">
        <f>'07-09'!$K37+('07-09'!$J37/90)</f>
        <v>200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100</v>
      </c>
      <c r="K38" s="107"/>
      <c r="L38" s="10">
        <f>'07-09'!$K38+('07-09'!$J38/90)</f>
        <v>1.1111111111111112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400</v>
      </c>
      <c r="K39" s="107"/>
      <c r="L39" s="10">
        <f>'07-09'!$K39+('07-09'!$J39/90)</f>
        <v>4.4444444444444446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630</v>
      </c>
      <c r="K40" s="107"/>
      <c r="L40" s="10">
        <f>'07-09'!$K40+('07-09'!$J40/90)</f>
        <v>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170</v>
      </c>
      <c r="K41" s="107"/>
      <c r="L41" s="10">
        <f>'07-09'!$K41+('07-09'!$J41/90)</f>
        <v>1.8888888888888888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-45</v>
      </c>
      <c r="K42" s="107">
        <v>14</v>
      </c>
      <c r="L42" s="10">
        <f>'07-09'!$K42+('07-09'!$J42/90)</f>
        <v>13.5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/>
      <c r="K43" s="107">
        <v>10</v>
      </c>
      <c r="L43" s="10">
        <f>'07-09'!$K43+('07-09'!$J43/90)</f>
        <v>10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-270</v>
      </c>
      <c r="K44" s="107">
        <v>35</v>
      </c>
      <c r="L44" s="10">
        <f>'07-09'!$K44+('07-09'!$J44/90)</f>
        <v>32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/>
      <c r="K45" s="107">
        <v>41</v>
      </c>
      <c r="L45" s="10">
        <f>'07-09'!$K45+('07-09'!$J45/90)</f>
        <v>41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360</v>
      </c>
      <c r="K46" s="107"/>
      <c r="L46" s="10">
        <f>'07-09'!$K46+('07-09'!$J46/90)</f>
        <v>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180</v>
      </c>
      <c r="K47" s="107">
        <v>20</v>
      </c>
      <c r="L47" s="10">
        <f>'07-09'!$K47+('07-09'!$J47/90)</f>
        <v>22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1796</v>
      </c>
      <c r="I48" s="40" t="s">
        <v>713</v>
      </c>
      <c r="J48" s="112"/>
      <c r="K48" s="107">
        <v>303</v>
      </c>
      <c r="L48" s="10">
        <f>'07-09'!$K48+('07-09'!$J48/90)</f>
        <v>303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800</v>
      </c>
      <c r="K49" s="107"/>
      <c r="L49" s="10">
        <f>'07-09'!$K49+('07-09'!$J49/90)</f>
        <v>8.8888888888888893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-400</v>
      </c>
      <c r="K50" s="107">
        <v>10</v>
      </c>
      <c r="L50" s="10">
        <f>'07-09'!$K50+('07-09'!$J50/90)</f>
        <v>5.5555555555555554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2628</v>
      </c>
      <c r="J51" s="112">
        <v>-180</v>
      </c>
      <c r="K51" s="107">
        <v>170</v>
      </c>
      <c r="L51" s="10">
        <f>'07-09'!$K51+('07-09'!$J51/90)</f>
        <v>168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-300</v>
      </c>
      <c r="K52" s="107">
        <v>40</v>
      </c>
      <c r="L52" s="10">
        <f>'07-09'!$K52+('07-09'!$J52/90)</f>
        <v>36.666666666666664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245</v>
      </c>
      <c r="K53" s="107"/>
      <c r="L53" s="10">
        <f>'07-09'!$K53+('07-09'!$J53/90)</f>
        <v>2.7222222222222223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200</v>
      </c>
      <c r="K54" s="107"/>
      <c r="L54" s="10">
        <f>'07-09'!$K54+('07-09'!$J54/90)</f>
        <v>2.2222222222222223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400</v>
      </c>
      <c r="K55" s="107"/>
      <c r="L55" s="10">
        <f>'07-09'!$K55+('07-09'!$J55/90)</f>
        <v>4.4444444444444446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1389</v>
      </c>
      <c r="J56" s="112"/>
      <c r="K56" s="107">
        <v>200</v>
      </c>
      <c r="L56" s="10">
        <f>'07-09'!$K56+('07-09'!$J56/90)</f>
        <v>200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150</v>
      </c>
      <c r="K57" s="107"/>
      <c r="L57" s="10">
        <f>'07-09'!$K57+('07-09'!$J57/90)</f>
        <v>1.6666666666666667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150</v>
      </c>
      <c r="K58" s="107"/>
      <c r="L58" s="10">
        <f>'07-09'!$K58+('07-09'!$J58/90)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39" t="s">
        <v>40</v>
      </c>
      <c r="I59" s="133" t="s">
        <v>57</v>
      </c>
      <c r="J59" s="131"/>
      <c r="K59" s="132">
        <v>22.73</v>
      </c>
      <c r="L59" s="140">
        <f>'07-09'!$K59+('07-09'!$J59/90)</f>
        <v>22.73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39" t="s">
        <v>28</v>
      </c>
      <c r="I60" s="133" t="s">
        <v>2629</v>
      </c>
      <c r="J60" s="131"/>
      <c r="K60" s="132">
        <v>-22.73</v>
      </c>
      <c r="L60" s="140">
        <f>'07-09'!$K60+('07-09'!$J60/90)</f>
        <v>-22.73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-720</v>
      </c>
      <c r="K61" s="107">
        <v>40</v>
      </c>
      <c r="L61" s="10">
        <f>'07-09'!$K61+('07-09'!$J61/90)</f>
        <v>32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300</v>
      </c>
      <c r="K62" s="107">
        <v>-40</v>
      </c>
      <c r="L62" s="10">
        <f>'07-09'!$K62+('07-09'!$J62/90)</f>
        <v>-36.666666666666664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-540</v>
      </c>
      <c r="K63" s="107">
        <v>30</v>
      </c>
      <c r="L63" s="10">
        <f>'07-09'!$K63+('07-09'!$J63/90)</f>
        <v>24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39" t="s">
        <v>6</v>
      </c>
      <c r="I64" s="133" t="s">
        <v>1790</v>
      </c>
      <c r="J64" s="131">
        <v>35500</v>
      </c>
      <c r="K64" s="132"/>
      <c r="L64" s="140">
        <f>'07-09'!$K64+('07-09'!$J64/90)</f>
        <v>394.44444444444446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39" t="s">
        <v>40</v>
      </c>
      <c r="I65" s="134" t="s">
        <v>239</v>
      </c>
      <c r="J65" s="135">
        <v>-35500</v>
      </c>
      <c r="K65" s="136"/>
      <c r="L65" s="141">
        <f>'07-09'!$K65+('07-09'!$J65/90)</f>
        <v>-394.44444444444446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28</v>
      </c>
      <c r="I66" s="44" t="s">
        <v>335</v>
      </c>
      <c r="J66" s="114">
        <v>-50</v>
      </c>
      <c r="K66" s="109"/>
      <c r="L66" s="37">
        <f>'07-09'!$K66+('07-09'!$J66/90)</f>
        <v>-0.55555555555555558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80</v>
      </c>
      <c r="K67" s="108"/>
      <c r="L67" s="37">
        <f>'07-09'!$K67+('07-09'!$J67/90)</f>
        <v>0.88888888888888884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-540</v>
      </c>
      <c r="K68" s="109">
        <v>60</v>
      </c>
      <c r="L68" s="37">
        <f>'07-09'!$K68+('07-09'!$J68/90)</f>
        <v>54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39" t="s">
        <v>6</v>
      </c>
      <c r="I69" s="134" t="s">
        <v>95</v>
      </c>
      <c r="J69" s="135"/>
      <c r="K69" s="136">
        <v>360</v>
      </c>
      <c r="L69" s="141">
        <f>'07-09'!$K69+('07-09'!$J69/90)</f>
        <v>360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39" t="s">
        <v>6</v>
      </c>
      <c r="I70" s="134" t="s">
        <v>95</v>
      </c>
      <c r="J70" s="135"/>
      <c r="K70" s="136">
        <v>100</v>
      </c>
      <c r="L70" s="141">
        <f>'07-09'!$K70+('07-09'!$J70/90)</f>
        <v>100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42" t="s">
        <v>40</v>
      </c>
      <c r="I71" s="134" t="s">
        <v>95</v>
      </c>
      <c r="J71" s="131"/>
      <c r="K71" s="132">
        <v>-460</v>
      </c>
      <c r="L71" s="140">
        <f>'07-09'!$K71+('07-09'!$J71/90)</f>
        <v>-460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28</v>
      </c>
      <c r="I72" s="40" t="s">
        <v>1248</v>
      </c>
      <c r="J72" s="112">
        <v>-300</v>
      </c>
      <c r="K72" s="107"/>
      <c r="L72" s="10">
        <f>'07-09'!$K72+('07-09'!$J72/90)</f>
        <v>-3.3333333333333335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-450</v>
      </c>
      <c r="K73" s="107">
        <v>30</v>
      </c>
      <c r="L73" s="10">
        <f>'07-09'!$K73+('07-09'!$J73/90)</f>
        <v>25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-450</v>
      </c>
      <c r="K74" s="107">
        <v>30</v>
      </c>
      <c r="L74" s="10">
        <f>'07-09'!$K74+('07-09'!$J74/90)</f>
        <v>25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180</v>
      </c>
      <c r="K75" s="107">
        <v>30</v>
      </c>
      <c r="L75" s="10">
        <f>'07-09'!$K75+('07-09'!$J75/90)</f>
        <v>32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150</v>
      </c>
      <c r="K76" s="107"/>
      <c r="L76" s="10">
        <f>'07-09'!$K76+('07-09'!$J76/90)</f>
        <v>1.6666666666666667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-450</v>
      </c>
      <c r="K77" s="107">
        <v>40</v>
      </c>
      <c r="L77" s="10">
        <f>'07-09'!$K77+('07-09'!$J77/90)</f>
        <v>35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-220</v>
      </c>
      <c r="K78" s="107">
        <v>10</v>
      </c>
      <c r="L78" s="10">
        <f>'07-09'!$K78+('07-09'!$J78/90)</f>
        <v>7.5555555555555554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200</v>
      </c>
      <c r="K79" s="107">
        <v>5</v>
      </c>
      <c r="L79" s="10">
        <f>'07-09'!$K79+('07-09'!$J79/90)</f>
        <v>7.2222222222222223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450</v>
      </c>
      <c r="K80" s="107"/>
      <c r="L80" s="10">
        <f>'07-09'!$K80+('07-09'!$J80/90)</f>
        <v>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200</v>
      </c>
      <c r="K81" s="107"/>
      <c r="L81" s="10">
        <f>'07-09'!$K81+('07-09'!$J81/90)</f>
        <v>2.2222222222222223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56</v>
      </c>
      <c r="J82" s="112">
        <v>355</v>
      </c>
      <c r="K82" s="107">
        <v>20</v>
      </c>
      <c r="L82" s="10">
        <f>'07-09'!$K82+('07-09'!$J82/90)</f>
        <v>23.944444444444443</v>
      </c>
      <c r="M82" s="3"/>
      <c r="N82" s="45" t="s">
        <v>118</v>
      </c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39" t="s">
        <v>1796</v>
      </c>
      <c r="I83" s="133" t="s">
        <v>95</v>
      </c>
      <c r="J83" s="131"/>
      <c r="K83" s="132">
        <v>163</v>
      </c>
      <c r="L83" s="140">
        <f>'07-09'!$K83+('07-09'!$J83/90)</f>
        <v>163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39" t="s">
        <v>40</v>
      </c>
      <c r="I84" s="133" t="s">
        <v>95</v>
      </c>
      <c r="J84" s="131"/>
      <c r="K84" s="132">
        <v>-163</v>
      </c>
      <c r="L84" s="140">
        <f>'07-09'!$K84+('07-09'!$J84/90)</f>
        <v>-163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42" t="s">
        <v>40</v>
      </c>
      <c r="I85" s="133" t="s">
        <v>95</v>
      </c>
      <c r="J85" s="131">
        <v>-180</v>
      </c>
      <c r="K85" s="132">
        <v>-35</v>
      </c>
      <c r="L85" s="140">
        <f>'07-09'!$K85+('07-09'!$J85/90)</f>
        <v>-37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-150</v>
      </c>
      <c r="K86" s="107">
        <v>10</v>
      </c>
      <c r="L86" s="10">
        <f>'07-09'!$K86+('07-09'!$J86/90)</f>
        <v>8.3333333333333339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-600</v>
      </c>
      <c r="K87" s="107">
        <v>10</v>
      </c>
      <c r="L87" s="10">
        <f>'07-09'!$K87+('07-09'!$J87/90)</f>
        <v>3.333333333333333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39" t="s">
        <v>6</v>
      </c>
      <c r="I88" s="133" t="s">
        <v>95</v>
      </c>
      <c r="J88" s="131"/>
      <c r="K88" s="132">
        <v>20</v>
      </c>
      <c r="L88" s="140">
        <f>'07-09'!$K88+('07-09'!$J88/90)</f>
        <v>20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39" t="s">
        <v>40</v>
      </c>
      <c r="I89" s="133" t="s">
        <v>95</v>
      </c>
      <c r="J89" s="131"/>
      <c r="K89" s="132">
        <v>-20</v>
      </c>
      <c r="L89" s="140">
        <f>'07-09'!$K89+('07-09'!$J89/90)</f>
        <v>-20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39" t="s">
        <v>6</v>
      </c>
      <c r="I90" s="133" t="s">
        <v>95</v>
      </c>
      <c r="J90" s="131"/>
      <c r="K90" s="132">
        <v>248</v>
      </c>
      <c r="L90" s="140">
        <f>'07-09'!$K90+('07-09'!$J90/90)</f>
        <v>248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39" t="s">
        <v>40</v>
      </c>
      <c r="I91" s="133" t="s">
        <v>95</v>
      </c>
      <c r="J91" s="131"/>
      <c r="K91" s="132">
        <v>-248</v>
      </c>
      <c r="L91" s="140">
        <f>'07-09'!$K91+('07-09'!$J91/90)</f>
        <v>-248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-200</v>
      </c>
      <c r="K92" s="107"/>
      <c r="L92" s="10">
        <f>'07-09'!$K92+('07-09'!$J92/90)</f>
        <v>-2.2222222222222223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39" t="s">
        <v>1796</v>
      </c>
      <c r="I93" s="133" t="s">
        <v>2630</v>
      </c>
      <c r="J93" s="131"/>
      <c r="K93" s="132">
        <v>610</v>
      </c>
      <c r="L93" s="140">
        <f>'07-09'!$K93+('07-09'!$J93/90)</f>
        <v>610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39" t="s">
        <v>40</v>
      </c>
      <c r="I94" s="133" t="s">
        <v>95</v>
      </c>
      <c r="J94" s="131"/>
      <c r="K94" s="132">
        <v>-610</v>
      </c>
      <c r="L94" s="140">
        <f>'07-09'!$K94+('07-09'!$J94/90)</f>
        <v>-610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50</v>
      </c>
      <c r="K95" s="107"/>
      <c r="L95" s="10">
        <f>'07-09'!$K95+('07-09'!$J95/90)</f>
        <v>0.55555555555555558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-450</v>
      </c>
      <c r="K96" s="107">
        <v>30</v>
      </c>
      <c r="L96" s="10">
        <f>'07-09'!$K96+('07-09'!$J96/90)</f>
        <v>25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-45</v>
      </c>
      <c r="K97" s="107">
        <v>10</v>
      </c>
      <c r="L97" s="10">
        <f>'07-09'!$K97+('07-09'!$J97/90)</f>
        <v>9.5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-100</v>
      </c>
      <c r="K98" s="107">
        <v>5</v>
      </c>
      <c r="L98" s="10">
        <f>'07-09'!$K98+('07-09'!$J98/90)</f>
        <v>3.8888888888888888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7</v>
      </c>
      <c r="L99" s="10">
        <f>'07-09'!$K99+('07-09'!$J99/90)</f>
        <v>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/>
      <c r="K100" s="107">
        <v>9</v>
      </c>
      <c r="L100" s="10">
        <f>'07-09'!$K100+('07-09'!$J100/90)</f>
        <v>9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95</v>
      </c>
      <c r="J101" s="112"/>
      <c r="K101" s="107">
        <v>200</v>
      </c>
      <c r="L101" s="10">
        <f>'07-09'!$K101+('07-09'!$J101/90)</f>
        <v>200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43" t="s">
        <v>40</v>
      </c>
      <c r="I102" s="40" t="s">
        <v>95</v>
      </c>
      <c r="J102" s="112"/>
      <c r="K102" s="107">
        <v>-200</v>
      </c>
      <c r="L102" s="10">
        <f>'07-09'!$K102+('07-09'!$J102/90)</f>
        <v>-200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/>
      <c r="L103" s="10">
        <f>'07-09'!$K103+('07-09'!$J103/90)</f>
        <v>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95</v>
      </c>
      <c r="J104" s="112">
        <v>250</v>
      </c>
      <c r="K104" s="107"/>
      <c r="L104" s="10">
        <f>'07-09'!$K104+('07-09'!$J104/90)</f>
        <v>2.7777777777777777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40</v>
      </c>
      <c r="I105" s="40" t="s">
        <v>95</v>
      </c>
      <c r="J105" s="112">
        <v>-250</v>
      </c>
      <c r="K105" s="107"/>
      <c r="L105" s="10">
        <f>'07-09'!$K105+('07-09'!$J105/90)</f>
        <v>-2.7777777777777777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200</v>
      </c>
      <c r="K106" s="107"/>
      <c r="L106" s="10">
        <f>'07-09'!$K106+('07-09'!$J106/90)</f>
        <v>2.2222222222222223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100</v>
      </c>
      <c r="K107" s="107"/>
      <c r="L107" s="10">
        <f>'07-09'!$K107+('07-09'!$J107/90)</f>
        <v>1.1111111111111112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40" t="s">
        <v>2248</v>
      </c>
      <c r="J108" s="112"/>
      <c r="K108" s="107">
        <v>30</v>
      </c>
      <c r="L108" s="10">
        <f>'07-09'!$K108+('07-09'!$J108/90)</f>
        <v>30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40" t="s">
        <v>95</v>
      </c>
      <c r="J109" s="112"/>
      <c r="K109" s="107">
        <v>-30</v>
      </c>
      <c r="L109" s="10">
        <f>'07-09'!$K109+('07-09'!$J109/90)</f>
        <v>-30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/>
      <c r="K110" s="107">
        <v>200</v>
      </c>
      <c r="L110" s="10">
        <f>'07-09'!$K110+('07-09'!$J110/90)</f>
        <v>200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200</v>
      </c>
      <c r="K111" s="107"/>
      <c r="L111" s="10">
        <f>'07-09'!$K111+('07-09'!$J111/90)</f>
        <v>2.2222222222222223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250</v>
      </c>
      <c r="K112" s="107"/>
      <c r="L112" s="10">
        <f>'07-09'!$K112+('07-09'!$J112/90)</f>
        <v>2.7777777777777777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100</v>
      </c>
      <c r="K113" s="107">
        <v>10</v>
      </c>
      <c r="L113" s="10">
        <f>'07-09'!$K113+('07-09'!$J113/90)</f>
        <v>11.111111111111111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330</v>
      </c>
      <c r="K114" s="107"/>
      <c r="L114" s="10">
        <f>'07-09'!$K114+('07-09'!$J114/90)</f>
        <v>3.6666666666666665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520</v>
      </c>
      <c r="K115" s="107"/>
      <c r="L115" s="10">
        <f>'07-09'!$K115+('07-09'!$J115/90)</f>
        <v>5.7777777777777777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35</v>
      </c>
      <c r="L116" s="10">
        <f>'07-09'!$K116+('07-09'!$J116/90)</f>
        <v>35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70</v>
      </c>
      <c r="K117" s="107"/>
      <c r="L117" s="10">
        <f>'07-09'!$K117+('07-09'!$J117/90)</f>
        <v>0.77777777777777779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229</v>
      </c>
      <c r="J118" s="112"/>
      <c r="K118" s="107">
        <v>-11</v>
      </c>
      <c r="L118" s="10">
        <f>'07-09'!$K118+('07-09'!$J118/90)</f>
        <v>-11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90</v>
      </c>
      <c r="K119" s="107">
        <v>11</v>
      </c>
      <c r="L119" s="10">
        <f>'07-09'!$K119+('07-09'!$J119/90)</f>
        <v>12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229</v>
      </c>
      <c r="J120" s="112">
        <v>-540</v>
      </c>
      <c r="K120" s="107">
        <v>-20</v>
      </c>
      <c r="L120" s="10">
        <f>'07-09'!$K120+('07-09'!$J120/90)</f>
        <v>-26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180</v>
      </c>
      <c r="K121" s="107"/>
      <c r="L121" s="10">
        <f>'07-09'!$K121+('07-09'!$J121/90)</f>
        <v>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100</v>
      </c>
      <c r="K122" s="107"/>
      <c r="L122" s="10">
        <f>'07-09'!$K122+('07-09'!$J122/90)</f>
        <v>1.1111111111111112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-540</v>
      </c>
      <c r="K123" s="107">
        <v>90</v>
      </c>
      <c r="L123" s="10">
        <f>'07-09'!$K123+('07-09'!$J123/90)</f>
        <v>84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1981</v>
      </c>
      <c r="J124" s="112">
        <v>250</v>
      </c>
      <c r="K124" s="107">
        <v>40</v>
      </c>
      <c r="L124" s="10">
        <f>'07-09'!$K124+('07-09'!$J124/90)</f>
        <v>42.777777777777779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>
        <v>80</v>
      </c>
      <c r="L125" s="10">
        <f>'07-09'!$K125+('07-09'!$J125/90)</f>
        <v>80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/>
      <c r="J126" s="112"/>
      <c r="K126" s="107">
        <v>-40</v>
      </c>
      <c r="L126" s="10">
        <f>'07-09'!$K126+('07-09'!$J126/90)</f>
        <v>-40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130</v>
      </c>
      <c r="K127" s="107"/>
      <c r="L127" s="10">
        <f>'07-09'!$K127+('07-09'!$J127/90)</f>
        <v>1.4444444444444444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40" t="s">
        <v>849</v>
      </c>
      <c r="J128" s="112">
        <v>2000</v>
      </c>
      <c r="K128" s="107"/>
      <c r="L128" s="10">
        <f>'07-09'!$K128+('07-09'!$J128/90)</f>
        <v>22.222222222222221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-630</v>
      </c>
      <c r="K129" s="107">
        <v>20</v>
      </c>
      <c r="L129" s="10">
        <f>'07-09'!$K129+('07-09'!$J129/90)</f>
        <v>13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150</v>
      </c>
      <c r="K130" s="107"/>
      <c r="L130" s="10">
        <f>'07-09'!$K130+('07-09'!$J130/90)</f>
        <v>1.6666666666666667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400</v>
      </c>
      <c r="K131" s="107"/>
      <c r="L131" s="10">
        <f>'07-09'!$K131+('07-09'!$J131/90)</f>
        <v>4.4444444444444446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229</v>
      </c>
      <c r="J132" s="112">
        <v>-200</v>
      </c>
      <c r="K132" s="107"/>
      <c r="L132" s="10">
        <f>'07-09'!$K132+('07-09'!$J132/90)</f>
        <v>-2.2222222222222223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/>
      <c r="K133" s="107">
        <v>30</v>
      </c>
      <c r="L133" s="10">
        <f>'07-09'!$K133+('07-09'!$J133/90)</f>
        <v>30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50</v>
      </c>
      <c r="K134" s="107"/>
      <c r="L134" s="10">
        <f>'07-09'!$K134+('07-09'!$J134/90)</f>
        <v>0.55555555555555558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50</v>
      </c>
      <c r="K135" s="107"/>
      <c r="L135" s="10">
        <f>'07-09'!$K135+('07-09'!$J135/90)</f>
        <v>0.55555555555555558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>
        <v>250</v>
      </c>
      <c r="K136" s="107">
        <v>15</v>
      </c>
      <c r="L136" s="10">
        <f>'07-09'!$K136+('07-09'!$J136/90)</f>
        <v>17.777777777777779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>
        <v>220</v>
      </c>
      <c r="K137" s="107">
        <v>-10</v>
      </c>
      <c r="L137" s="10">
        <f>'07-09'!$K137+('07-09'!$J137/90)</f>
        <v>-7.5555555555555554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350</v>
      </c>
      <c r="K138" s="107"/>
      <c r="L138" s="10">
        <f>'07-09'!$K138+('07-09'!$J138/90)</f>
        <v>3.8888888888888888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-150</v>
      </c>
      <c r="K139" s="107">
        <v>5</v>
      </c>
      <c r="L139" s="10">
        <f>'07-09'!$K139+('07-09'!$J139/90)</f>
        <v>3.333333333333333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>
        <v>70</v>
      </c>
      <c r="L140" s="10">
        <f>'07-09'!$K140+('07-09'!$J140/90)</f>
        <v>70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>
        <v>100</v>
      </c>
      <c r="K141" s="107"/>
      <c r="L141" s="10">
        <f>'07-09'!$K141+('07-09'!$J141/90)</f>
        <v>1.1111111111111112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>
        <v>180</v>
      </c>
      <c r="K142" s="107"/>
      <c r="L142" s="10">
        <f>'07-09'!$K142+('07-09'!$J142/90)</f>
        <v>2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>
        <v>400</v>
      </c>
      <c r="K143" s="107"/>
      <c r="L143" s="10">
        <f>'07-09'!$K143+('07-09'!$J143/90)</f>
        <v>4.4444444444444446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>
        <v>45</v>
      </c>
      <c r="L144" s="10">
        <f>'07-09'!$K144+('07-09'!$J144/90)</f>
        <v>45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/>
      <c r="K145" s="107">
        <v>-45</v>
      </c>
      <c r="L145" s="10">
        <f>'07-09'!$K145+('07-09'!$J145/90)</f>
        <v>-45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>
        <v>8</v>
      </c>
      <c r="L146" s="10">
        <f>'07-09'!$K146+('07-09'!$J146/90)</f>
        <v>8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>
        <v>-220</v>
      </c>
      <c r="K147" s="107">
        <v>10</v>
      </c>
      <c r="L147" s="10">
        <f>'07-09'!$K147+('07-09'!$J147/90)</f>
        <v>7.5555555555555554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>
        <v>-300</v>
      </c>
      <c r="K148" s="107">
        <v>15</v>
      </c>
      <c r="L148" s="10">
        <f>'07-09'!$K148+('07-09'!$J148/90)</f>
        <v>11.666666666666666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/>
      <c r="K149" s="107">
        <v>-1000</v>
      </c>
      <c r="L149" s="10">
        <f>'07-09'!$K149+('07-09'!$J149/90)</f>
        <v>-1000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/>
      <c r="K150" s="107">
        <v>18</v>
      </c>
      <c r="L150" s="10">
        <f>'07-09'!$K150+('07-09'!$J150/90)</f>
        <v>18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>
        <v>-540</v>
      </c>
      <c r="K151" s="107">
        <v>10</v>
      </c>
      <c r="L151" s="10">
        <f>'07-09'!$K151+('07-09'!$J151/90)</f>
        <v>4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112">
        <v>-20</v>
      </c>
      <c r="K152" s="107">
        <v>140</v>
      </c>
      <c r="L152" s="10">
        <f>'07-09'!$K152+('07-09'!$J152/90)</f>
        <v>139.77777777777777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112">
        <v>350</v>
      </c>
      <c r="K153" s="107"/>
      <c r="L153" s="10">
        <f>'07-09'!$K153+('07-09'!$J153/90)</f>
        <v>3.8888888888888888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112"/>
      <c r="K154" s="107">
        <v>3</v>
      </c>
      <c r="L154" s="10">
        <f>'07-09'!$K154+('07-09'!$J154/90)</f>
        <v>3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112"/>
      <c r="K155" s="107">
        <v>45</v>
      </c>
      <c r="L155" s="10">
        <f>'07-09'!$K155+('07-09'!$J155/90)</f>
        <v>45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112">
        <v>-100</v>
      </c>
      <c r="K156" s="107">
        <v>10</v>
      </c>
      <c r="L156" s="10">
        <f>'07-09'!$K156+('07-09'!$J156/90)</f>
        <v>8.8888888888888893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40" t="s">
        <v>95</v>
      </c>
      <c r="J157" s="112"/>
      <c r="K157" s="107">
        <v>5</v>
      </c>
      <c r="L157" s="10">
        <f>'07-09'!$K157+('07-09'!$J157/90)</f>
        <v>5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40</v>
      </c>
      <c r="I158" s="40" t="s">
        <v>95</v>
      </c>
      <c r="J158" s="112"/>
      <c r="K158" s="107">
        <v>-5</v>
      </c>
      <c r="L158" s="10">
        <f>'07-09'!$K158+('07-09'!$J158/90)</f>
        <v>-5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1796</v>
      </c>
      <c r="I159" s="40" t="s">
        <v>948</v>
      </c>
      <c r="J159" s="112"/>
      <c r="K159" s="107">
        <v>100</v>
      </c>
      <c r="L159" s="10">
        <f>'07-09'!$K159+('07-09'!$J159/90)</f>
        <v>100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40</v>
      </c>
      <c r="I160" s="40" t="s">
        <v>57</v>
      </c>
      <c r="J160" s="112"/>
      <c r="K160" s="107">
        <v>10</v>
      </c>
      <c r="L160" s="10">
        <f>'07-09'!$K160+('07-09'!$J160/90)</f>
        <v>10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28</v>
      </c>
      <c r="I161" s="40" t="s">
        <v>43</v>
      </c>
      <c r="J161" s="112"/>
      <c r="K161" s="107">
        <v>-10</v>
      </c>
      <c r="L161" s="10">
        <f>'07-09'!$K161+('07-09'!$J161/90)</f>
        <v>-10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112"/>
      <c r="K162" s="107"/>
      <c r="L162" s="10">
        <f>'07-09'!$K162+('07-09'!$J162/90)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112"/>
      <c r="K163" s="107"/>
      <c r="L163" s="10">
        <f>'07-09'!$K163+('07-09'!$J163/90)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112"/>
      <c r="K164" s="107"/>
      <c r="L164" s="10">
        <f>'07-09'!$K164+('07-09'!$J164/90)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112"/>
      <c r="K165" s="107"/>
      <c r="L165" s="10">
        <f>'07-09'!$K165+('07-09'!$J165/90)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5" xr:uid="{96D14502-7E8D-4ED2-AAC4-340DC459F75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31EA-BA10-4536-8915-1550D9B1180D}">
  <sheetPr codeName="Sheet139">
    <pageSetUpPr fitToPage="1"/>
  </sheetPr>
  <dimension ref="A1:Z134"/>
  <sheetViews>
    <sheetView rightToLeft="1" topLeftCell="A115" workbookViewId="0">
      <selection activeCell="I133" sqref="I13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-2170</v>
      </c>
      <c r="K1" s="116">
        <f t="shared" si="0"/>
        <v>58</v>
      </c>
      <c r="L1" s="3">
        <f t="shared" si="0"/>
        <v>33.8888888888889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-585</v>
      </c>
      <c r="K3" s="107">
        <v>20</v>
      </c>
      <c r="L3" s="10">
        <f t="shared" ref="L3:L18" si="1">K3+(J3/90)</f>
        <v>13.5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50</v>
      </c>
      <c r="K4" s="107">
        <v>10</v>
      </c>
      <c r="L4" s="10">
        <f t="shared" si="1"/>
        <v>10.555555555555555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437</v>
      </c>
      <c r="J5" s="112">
        <v>-300</v>
      </c>
      <c r="K5" s="107"/>
      <c r="L5" s="10">
        <f t="shared" si="1"/>
        <v>-3.3333333333333335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/>
      <c r="K6" s="107">
        <v>35</v>
      </c>
      <c r="L6" s="10">
        <f t="shared" si="1"/>
        <v>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-225</v>
      </c>
      <c r="K7" s="107">
        <v>10</v>
      </c>
      <c r="L7" s="10">
        <f t="shared" si="1"/>
        <v>7.5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10</v>
      </c>
      <c r="K8" s="107">
        <v>1</v>
      </c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-50</v>
      </c>
      <c r="K9" s="107">
        <v>10</v>
      </c>
      <c r="L9" s="10">
        <f t="shared" si="1"/>
        <v>9.4444444444444446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-720</v>
      </c>
      <c r="K10" s="107">
        <v>10</v>
      </c>
      <c r="L10" s="10">
        <f t="shared" si="1"/>
        <v>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112">
        <v>-350</v>
      </c>
      <c r="K11" s="107">
        <v>-38</v>
      </c>
      <c r="L11" s="10">
        <f t="shared" si="1"/>
        <v>-41.888888888888886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2625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SUM('08-09'!$J$22:$J$134)</f>
        <v>5105</v>
      </c>
      <c r="K20" s="116">
        <f>SUM('08-09'!$K$22:$K$134)</f>
        <v>832</v>
      </c>
      <c r="L20" s="3">
        <f>SUM('08-09'!$L$22:$L$134)</f>
        <v>888.72222222222229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18</v>
      </c>
      <c r="C22" s="14">
        <f t="shared" ref="C22:C27" si="2">A22*B22</f>
        <v>18</v>
      </c>
      <c r="D22" s="15">
        <v>5</v>
      </c>
      <c r="E22" s="1">
        <v>32</v>
      </c>
      <c r="F22" s="16">
        <f t="shared" ref="F22:F26" si="3">D22*E22</f>
        <v>160</v>
      </c>
      <c r="G22" s="7"/>
      <c r="H22" s="7" t="s">
        <v>6</v>
      </c>
      <c r="I22" s="2"/>
      <c r="J22" s="112">
        <v>100</v>
      </c>
      <c r="K22" s="107">
        <v>10</v>
      </c>
      <c r="L22" s="10">
        <f>'08-09'!$K22+('08-09'!$J22/90)</f>
        <v>11.111111111111111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118</v>
      </c>
      <c r="F23" s="16">
        <f t="shared" si="3"/>
        <v>1180</v>
      </c>
      <c r="G23" s="7"/>
      <c r="H23" s="7" t="s">
        <v>28</v>
      </c>
      <c r="I23" s="40" t="s">
        <v>43</v>
      </c>
      <c r="J23" s="112"/>
      <c r="K23" s="107">
        <v>-10</v>
      </c>
      <c r="L23" s="10">
        <f>'08-09'!$K23+('08-09'!$J23/90)</f>
        <v>-10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16</v>
      </c>
      <c r="C24" s="14">
        <f t="shared" si="2"/>
        <v>160</v>
      </c>
      <c r="D24" s="15">
        <v>20</v>
      </c>
      <c r="E24" s="1">
        <v>46</v>
      </c>
      <c r="F24" s="16">
        <f t="shared" si="3"/>
        <v>920</v>
      </c>
      <c r="G24" s="7"/>
      <c r="H24" s="7" t="s">
        <v>40</v>
      </c>
      <c r="I24" s="40" t="s">
        <v>95</v>
      </c>
      <c r="J24" s="112"/>
      <c r="K24" s="107">
        <v>-500</v>
      </c>
      <c r="L24" s="10">
        <f>'08-09'!$K24+('08-09'!$J24/90)</f>
        <v>-500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/>
      <c r="K25" s="107">
        <v>16</v>
      </c>
      <c r="L25" s="10">
        <f>'08-09'!$K25+('08-09'!$J25/90)</f>
        <v>16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11</v>
      </c>
      <c r="C26" s="14">
        <f t="shared" si="2"/>
        <v>550</v>
      </c>
      <c r="D26" s="15">
        <v>100</v>
      </c>
      <c r="E26" s="1">
        <v>9</v>
      </c>
      <c r="F26" s="16">
        <f t="shared" si="3"/>
        <v>900</v>
      </c>
      <c r="G26" s="7"/>
      <c r="H26" s="7" t="s">
        <v>6</v>
      </c>
      <c r="I26" s="2"/>
      <c r="J26" s="112"/>
      <c r="K26" s="107">
        <v>6</v>
      </c>
      <c r="L26" s="10">
        <f>'08-09'!$K26+('08-09'!$J26/90)</f>
        <v>6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14</v>
      </c>
      <c r="C27" s="14">
        <f t="shared" si="2"/>
        <v>1400</v>
      </c>
      <c r="D27" s="12" t="s">
        <v>11</v>
      </c>
      <c r="E27" s="12"/>
      <c r="F27" s="17">
        <f>SUM(F22:F26)</f>
        <v>3160</v>
      </c>
      <c r="G27" s="7"/>
      <c r="H27" s="7" t="s">
        <v>6</v>
      </c>
      <c r="I27" s="2"/>
      <c r="J27" s="112"/>
      <c r="K27" s="107">
        <v>140</v>
      </c>
      <c r="L27" s="10">
        <f>'08-09'!$K27+('08-09'!$J27/90)</f>
        <v>140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2488</v>
      </c>
      <c r="D28" s="1"/>
      <c r="E28" s="1"/>
      <c r="F28" s="1"/>
      <c r="G28" s="1"/>
      <c r="H28" s="7" t="s">
        <v>6</v>
      </c>
      <c r="I28" s="2"/>
      <c r="J28" s="112">
        <v>675</v>
      </c>
      <c r="K28" s="107"/>
      <c r="L28" s="10">
        <f>'08-09'!$K28+('08-09'!$J28/90)</f>
        <v>7.5</v>
      </c>
      <c r="M28" s="3"/>
      <c r="N28" s="12" t="s">
        <v>11</v>
      </c>
      <c r="O28" s="12"/>
      <c r="P28" s="6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765</v>
      </c>
      <c r="G29" s="1"/>
      <c r="H29" s="7" t="s">
        <v>1796</v>
      </c>
      <c r="I29" s="40" t="s">
        <v>64</v>
      </c>
      <c r="J29" s="112"/>
      <c r="K29" s="107">
        <v>500</v>
      </c>
      <c r="L29" s="10">
        <f>'08-09'!$K29+('08-09'!$J29/90)</f>
        <v>500</v>
      </c>
      <c r="M29" s="3"/>
      <c r="N29" s="1"/>
      <c r="O29" s="1"/>
      <c r="P29" s="18"/>
      <c r="Q29" s="237" t="s">
        <v>21</v>
      </c>
      <c r="R29" s="238"/>
      <c r="S29" s="17">
        <f>SUM('08-09'!$J$22:$J$134)</f>
        <v>5105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1980</v>
      </c>
      <c r="D30" s="1"/>
      <c r="E30" s="1"/>
      <c r="F30" s="8"/>
      <c r="G30" s="1"/>
      <c r="H30" s="43" t="s">
        <v>40</v>
      </c>
      <c r="I30" s="40" t="s">
        <v>95</v>
      </c>
      <c r="J30" s="112"/>
      <c r="K30" s="107">
        <v>-500</v>
      </c>
      <c r="L30" s="10">
        <f>'08-09'!$K30+('08-09'!$J30/90)</f>
        <v>-500</v>
      </c>
      <c r="M30" s="3"/>
      <c r="N30" s="237" t="s">
        <v>23</v>
      </c>
      <c r="O30" s="238"/>
      <c r="P30" s="6">
        <f>SUM('08-09'!$K$22:$K$134)</f>
        <v>832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400</v>
      </c>
      <c r="K31" s="107"/>
      <c r="L31" s="10">
        <f>'08-09'!$K31+('08-09'!$J31/90)</f>
        <v>4.4444444444444446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-8265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100</v>
      </c>
      <c r="K32" s="107"/>
      <c r="L32" s="10">
        <f>'08-09'!$K32+('08-09'!$J32/90)</f>
        <v>1.1111111111111112</v>
      </c>
      <c r="M32" s="3"/>
      <c r="N32" s="12" t="s">
        <v>25</v>
      </c>
      <c r="O32" s="12"/>
      <c r="P32" s="6">
        <f>P28-P30-C28</f>
        <v>-3320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800</v>
      </c>
      <c r="K33" s="107"/>
      <c r="L33" s="10">
        <f>'08-09'!$K33+('08-09'!$J33/90)</f>
        <v>8.8888888888888893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631</v>
      </c>
      <c r="J34" s="112"/>
      <c r="K34" s="107">
        <v>10</v>
      </c>
      <c r="L34" s="10">
        <f>'08-09'!$K34+('08-09'!$J34/90)</f>
        <v>10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112"/>
      <c r="K35" s="107">
        <v>-10</v>
      </c>
      <c r="L35" s="10">
        <f>'08-09'!$K35+('08-09'!$J35/90)</f>
        <v>-10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-720</v>
      </c>
      <c r="K36" s="107">
        <v>20</v>
      </c>
      <c r="L36" s="10">
        <f>'08-09'!$K36+('08-09'!$J36/90)</f>
        <v>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2561</v>
      </c>
      <c r="J37" s="112"/>
      <c r="K37" s="107">
        <v>100</v>
      </c>
      <c r="L37" s="10">
        <f>'08-09'!$K37+('08-09'!$J37/90)</f>
        <v>100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1796</v>
      </c>
      <c r="I38" s="40" t="s">
        <v>454</v>
      </c>
      <c r="J38" s="112"/>
      <c r="K38" s="107">
        <v>40</v>
      </c>
      <c r="L38" s="10">
        <f>'08-09'!$K38+('08-09'!$J38/90)</f>
        <v>40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-10</v>
      </c>
      <c r="K39" s="107">
        <v>20</v>
      </c>
      <c r="L39" s="10">
        <f>'08-09'!$K39+('08-09'!$J39/90)</f>
        <v>19.888888888888889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40" t="s">
        <v>2632</v>
      </c>
      <c r="J40" s="112">
        <v>200</v>
      </c>
      <c r="K40" s="107">
        <v>-30</v>
      </c>
      <c r="L40" s="10">
        <f>'08-09'!$K40+('08-09'!$J40/90)</f>
        <v>-27.777777777777779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-400</v>
      </c>
      <c r="K41" s="107">
        <v>10</v>
      </c>
      <c r="L41" s="10">
        <f>'08-09'!$K41+('08-09'!$J41/90)</f>
        <v>5.5555555555555554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/>
      <c r="K42" s="107">
        <v>17</v>
      </c>
      <c r="L42" s="10">
        <f>'08-09'!$K42+('08-09'!$J42/90)</f>
        <v>17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/>
      <c r="K43" s="107">
        <v>8</v>
      </c>
      <c r="L43" s="10">
        <f>'08-09'!$K43+('08-09'!$J43/90)</f>
        <v>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/>
      <c r="K44" s="107">
        <v>2</v>
      </c>
      <c r="L44" s="10">
        <f>'08-09'!$K44+('08-09'!$J44/90)</f>
        <v>2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2633</v>
      </c>
      <c r="J45" s="112"/>
      <c r="K45" s="107">
        <v>100</v>
      </c>
      <c r="L45" s="10">
        <f>'08-09'!$K45+('08-09'!$J45/90)</f>
        <v>100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40</v>
      </c>
      <c r="I46" s="40" t="s">
        <v>95</v>
      </c>
      <c r="J46" s="112"/>
      <c r="K46" s="107">
        <v>-100</v>
      </c>
      <c r="L46" s="10">
        <f>'08-09'!$K46+('08-09'!$J46/90)</f>
        <v>-100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-630</v>
      </c>
      <c r="K47" s="107">
        <v>20</v>
      </c>
      <c r="L47" s="10">
        <f>'08-09'!$K47+('08-09'!$J47/90)</f>
        <v>13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-130</v>
      </c>
      <c r="K48" s="107">
        <v>30</v>
      </c>
      <c r="L48" s="10">
        <f>'08-09'!$K48+('08-09'!$J48/90)</f>
        <v>28.555555555555557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30</v>
      </c>
      <c r="K49" s="107"/>
      <c r="L49" s="10">
        <f>'08-09'!$K49+('08-09'!$J49/90)</f>
        <v>0.33333333333333331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2634</v>
      </c>
      <c r="J50" s="112"/>
      <c r="K50" s="107">
        <v>10</v>
      </c>
      <c r="L50" s="10">
        <f>'08-09'!$K50+('08-09'!$J50/90)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43" t="s">
        <v>40</v>
      </c>
      <c r="I51" s="40" t="s">
        <v>95</v>
      </c>
      <c r="J51" s="112"/>
      <c r="K51" s="107">
        <v>-10</v>
      </c>
      <c r="L51" s="10">
        <f>'08-09'!$K51+('08-09'!$J51/90)</f>
        <v>-10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470</v>
      </c>
      <c r="K52" s="107"/>
      <c r="L52" s="10">
        <f>'08-09'!$K52+('08-09'!$J52/90)</f>
        <v>5.2222222222222223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/>
      <c r="K53" s="107">
        <v>6</v>
      </c>
      <c r="L53" s="10">
        <f>'08-09'!$K53+('08-09'!$J53/90)</f>
        <v>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2635</v>
      </c>
      <c r="J54" s="112"/>
      <c r="K54" s="107">
        <v>100</v>
      </c>
      <c r="L54" s="10">
        <f>'08-09'!$K54+('08-09'!$J54/90)</f>
        <v>100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229</v>
      </c>
      <c r="J55" s="112">
        <v>-30</v>
      </c>
      <c r="K55" s="107"/>
      <c r="L55" s="10">
        <f>'08-09'!$K55+('08-09'!$J55/90)</f>
        <v>-0.33333333333333331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125</v>
      </c>
      <c r="K56" s="107">
        <v>30</v>
      </c>
      <c r="L56" s="10">
        <f>'08-09'!$K56+('08-09'!$J56/90)</f>
        <v>31.388888888888889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270</v>
      </c>
      <c r="K57" s="107"/>
      <c r="L57" s="10">
        <f>'08-09'!$K57+('08-09'!$J57/90)</f>
        <v>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100</v>
      </c>
      <c r="K58" s="107"/>
      <c r="L58" s="10">
        <f>'08-09'!$K58+('08-09'!$J58/90)</f>
        <v>1.1111111111111112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2260</v>
      </c>
      <c r="J59" s="112">
        <v>400</v>
      </c>
      <c r="K59" s="107"/>
      <c r="L59" s="10">
        <f>'08-09'!$K59+('08-09'!$J59/90)</f>
        <v>4.4444444444444446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43" t="s">
        <v>40</v>
      </c>
      <c r="I60" s="40" t="s">
        <v>95</v>
      </c>
      <c r="J60" s="112">
        <v>-400</v>
      </c>
      <c r="K60" s="107"/>
      <c r="L60" s="10">
        <f>'08-09'!$K60+('08-09'!$J60/90)</f>
        <v>-4.4444444444444446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280</v>
      </c>
      <c r="K61" s="107"/>
      <c r="L61" s="10">
        <f>'08-09'!$K61+('08-09'!$J61/90)</f>
        <v>3.1111111111111112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90</v>
      </c>
      <c r="K62" s="107">
        <v>1</v>
      </c>
      <c r="L62" s="10">
        <f>'08-09'!$K62+('08-09'!$J62/90)</f>
        <v>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340</v>
      </c>
      <c r="K63" s="107"/>
      <c r="L63" s="10">
        <f>'08-09'!$K63+('08-09'!$J63/90)</f>
        <v>3.7777777777777777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200</v>
      </c>
      <c r="K64" s="107"/>
      <c r="L64" s="10">
        <f>'08-09'!$K64+('08-09'!$J64/90)</f>
        <v>2.2222222222222223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270</v>
      </c>
      <c r="K65" s="108">
        <v>10</v>
      </c>
      <c r="L65" s="37">
        <f>'08-09'!$K65+('08-09'!$J65/90)</f>
        <v>13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/>
      <c r="K66" s="109">
        <v>5</v>
      </c>
      <c r="L66" s="37">
        <f>'08-09'!$K66+('08-09'!$J66/90)</f>
        <v>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43" t="s">
        <v>40</v>
      </c>
      <c r="I67" s="44" t="s">
        <v>95</v>
      </c>
      <c r="J67" s="113">
        <v>-180</v>
      </c>
      <c r="K67" s="108">
        <v>75</v>
      </c>
      <c r="L67" s="37">
        <f>'08-09'!$K67+('08-09'!$J67/90)</f>
        <v>73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57</v>
      </c>
      <c r="J68" s="114">
        <v>1600</v>
      </c>
      <c r="K68" s="109"/>
      <c r="L68" s="37">
        <f>'08-09'!$K68+('08-09'!$J68/90)</f>
        <v>17.777777777777779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28</v>
      </c>
      <c r="I69" s="44" t="s">
        <v>648</v>
      </c>
      <c r="J69" s="113">
        <v>-1600</v>
      </c>
      <c r="K69" s="108"/>
      <c r="L69" s="37">
        <f>'08-09'!$K69+('08-09'!$J69/90)</f>
        <v>-17.777777777777779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129</v>
      </c>
      <c r="J70" s="113">
        <v>-450</v>
      </c>
      <c r="K70" s="108">
        <v>190</v>
      </c>
      <c r="L70" s="37">
        <f>'08-09'!$K70+('08-09'!$J70/90)</f>
        <v>185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500</v>
      </c>
      <c r="K71" s="107"/>
      <c r="L71" s="10">
        <f>'08-09'!$K71+('08-09'!$J71/90)</f>
        <v>5.5555555555555554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2</v>
      </c>
      <c r="L72" s="10">
        <f>'08-09'!$K72+('08-09'!$J72/90)</f>
        <v>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-360</v>
      </c>
      <c r="K73" s="107">
        <v>60</v>
      </c>
      <c r="L73" s="10">
        <f>'08-09'!$K73+('08-09'!$J73/90)</f>
        <v>56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/>
      <c r="K74" s="107">
        <v>20</v>
      </c>
      <c r="L74" s="10">
        <f>'08-09'!$K74+('08-09'!$J74/90)</f>
        <v>20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-300</v>
      </c>
      <c r="K75" s="107">
        <v>30</v>
      </c>
      <c r="L75" s="10">
        <f>'08-09'!$K75+('08-09'!$J75/90)</f>
        <v>26.666666666666668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450</v>
      </c>
      <c r="K76" s="107"/>
      <c r="L76" s="10">
        <f>'08-09'!$K76+('08-09'!$J76/90)</f>
        <v>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-1000</v>
      </c>
      <c r="K77" s="107"/>
      <c r="L77" s="10">
        <f>'08-09'!$K77+('08-09'!$J77/90)</f>
        <v>-11.111111111111111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-330</v>
      </c>
      <c r="K78" s="107">
        <v>10</v>
      </c>
      <c r="L78" s="10">
        <f>'08-09'!$K78+('08-09'!$J78/90)</f>
        <v>6.3333333333333339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1796</v>
      </c>
      <c r="I79" s="40" t="s">
        <v>95</v>
      </c>
      <c r="J79" s="112"/>
      <c r="K79" s="107">
        <v>110</v>
      </c>
      <c r="L79" s="10">
        <f>'08-09'!$K79+('08-09'!$J79/90)</f>
        <v>110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95</v>
      </c>
      <c r="J80" s="112"/>
      <c r="K80" s="107">
        <v>-110</v>
      </c>
      <c r="L80" s="10">
        <f>'08-09'!$K80+('08-09'!$J80/90)</f>
        <v>-110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900</v>
      </c>
      <c r="K81" s="107"/>
      <c r="L81" s="10">
        <f>'08-09'!$K81+('08-09'!$J81/90)</f>
        <v>10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180</v>
      </c>
      <c r="K82" s="107"/>
      <c r="L82" s="10">
        <f>'08-09'!$K82+('08-09'!$J82/90)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229</v>
      </c>
      <c r="J83" s="112">
        <v>-180</v>
      </c>
      <c r="K83" s="107"/>
      <c r="L83" s="10">
        <f>'08-09'!$K83+('08-09'!$J83/90)</f>
        <v>-2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229</v>
      </c>
      <c r="J84" s="112">
        <v>-400</v>
      </c>
      <c r="K84" s="107"/>
      <c r="L84" s="10">
        <f>'08-09'!$K84+('08-09'!$J84/90)</f>
        <v>-4.4444444444444446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-540</v>
      </c>
      <c r="K85" s="107">
        <v>10</v>
      </c>
      <c r="L85" s="10">
        <f>'08-09'!$K85+('08-09'!$J85/90)</f>
        <v>4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200</v>
      </c>
      <c r="K86" s="107"/>
      <c r="L86" s="10">
        <f>'08-09'!$K86+('08-09'!$J86/90)</f>
        <v>2.2222222222222223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/>
      <c r="K87" s="107">
        <v>9</v>
      </c>
      <c r="L87" s="10">
        <f>'08-09'!$K87+('08-09'!$J87/90)</f>
        <v>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-540</v>
      </c>
      <c r="K88" s="107">
        <v>40</v>
      </c>
      <c r="L88" s="10">
        <f>'08-09'!$K88+('08-09'!$J88/90)</f>
        <v>34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1553</v>
      </c>
      <c r="J89" s="112"/>
      <c r="K89" s="107">
        <v>-50</v>
      </c>
      <c r="L89" s="10">
        <f>'08-09'!$K89+('08-09'!$J89/90)</f>
        <v>-50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-310</v>
      </c>
      <c r="K90" s="107">
        <v>30</v>
      </c>
      <c r="L90" s="10">
        <f>'08-09'!$K90+('08-09'!$J90/90)</f>
        <v>26.555555555555557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-650</v>
      </c>
      <c r="K91" s="107">
        <v>70</v>
      </c>
      <c r="L91" s="10">
        <f>'08-09'!$K91+('08-09'!$J91/90)</f>
        <v>62.777777777777779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250</v>
      </c>
      <c r="K92" s="107"/>
      <c r="L92" s="10">
        <f>'08-09'!$K92+('08-09'!$J92/90)</f>
        <v>2.7777777777777777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40</v>
      </c>
      <c r="I93" s="40" t="s">
        <v>849</v>
      </c>
      <c r="J93" s="112">
        <v>3500</v>
      </c>
      <c r="K93" s="107"/>
      <c r="L93" s="10">
        <f>'08-09'!$K93+('08-09'!$J93/90)</f>
        <v>38.888888888888886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-180</v>
      </c>
      <c r="K94" s="107">
        <v>50</v>
      </c>
      <c r="L94" s="10">
        <f>'08-09'!$K94+('08-09'!$J94/90)</f>
        <v>48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-450</v>
      </c>
      <c r="K95" s="107">
        <v>40</v>
      </c>
      <c r="L95" s="10">
        <f>'08-09'!$K95+('08-09'!$J95/90)</f>
        <v>35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-20</v>
      </c>
      <c r="K96" s="107">
        <v>3</v>
      </c>
      <c r="L96" s="10">
        <f>'08-09'!$K96+('08-09'!$J96/90)</f>
        <v>2.7777777777777777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430</v>
      </c>
      <c r="K97" s="107"/>
      <c r="L97" s="10">
        <f>'08-09'!$K97+('08-09'!$J97/90)</f>
        <v>4.7777777777777777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/>
      <c r="K98" s="107">
        <v>10</v>
      </c>
      <c r="L98" s="10">
        <f>'08-09'!$K98+('08-09'!$J98/90)</f>
        <v>10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28</v>
      </c>
      <c r="I99" s="40" t="s">
        <v>437</v>
      </c>
      <c r="J99" s="112">
        <v>-300</v>
      </c>
      <c r="K99" s="107"/>
      <c r="L99" s="10">
        <f>'08-09'!$K99+('08-09'!$J99/90)</f>
        <v>-3.3333333333333335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1796</v>
      </c>
      <c r="I100" s="40" t="s">
        <v>2636</v>
      </c>
      <c r="J100" s="112"/>
      <c r="K100" s="107">
        <v>45</v>
      </c>
      <c r="L100" s="10">
        <f>'08-09'!$K100+('08-09'!$J100/90)</f>
        <v>45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56</v>
      </c>
      <c r="J101" s="112">
        <v>-850</v>
      </c>
      <c r="K101" s="107">
        <v>-5</v>
      </c>
      <c r="L101" s="10">
        <f>'08-09'!$K101+('08-09'!$J101/90)</f>
        <v>-14.444444444444445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229</v>
      </c>
      <c r="J102" s="112">
        <v>200</v>
      </c>
      <c r="K102" s="107">
        <v>-10</v>
      </c>
      <c r="L102" s="10">
        <f>'08-09'!$K102+('08-09'!$J102/90)</f>
        <v>-7.7777777777777777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250</v>
      </c>
      <c r="K103" s="107"/>
      <c r="L103" s="10">
        <f>'08-09'!$K103+('08-09'!$J103/90)</f>
        <v>2.7777777777777777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7</v>
      </c>
      <c r="L104" s="10">
        <f>'08-09'!$K104+('08-09'!$J104/90)</f>
        <v>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-300</v>
      </c>
      <c r="K105" s="107">
        <v>30</v>
      </c>
      <c r="L105" s="10">
        <f>'08-09'!$K105+('08-09'!$J105/90)</f>
        <v>26.666666666666668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350</v>
      </c>
      <c r="K106" s="107"/>
      <c r="L106" s="10">
        <f>'08-09'!$K106+('08-09'!$J106/90)</f>
        <v>3.8888888888888888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-330</v>
      </c>
      <c r="K107" s="107">
        <v>10</v>
      </c>
      <c r="L107" s="10">
        <f>'08-09'!$K107+('08-09'!$J107/90)</f>
        <v>6.3333333333333339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80</v>
      </c>
      <c r="L108" s="10">
        <f>'08-09'!$K108+('08-09'!$J108/90)</f>
        <v>80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300</v>
      </c>
      <c r="K109" s="107">
        <v>100</v>
      </c>
      <c r="L109" s="10">
        <f>'08-09'!$K109+('08-09'!$J109/90)</f>
        <v>103.33333333333333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150</v>
      </c>
      <c r="K110" s="107"/>
      <c r="L110" s="10">
        <f>'08-09'!$K110+('08-09'!$J110/90)</f>
        <v>1.6666666666666667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1000</v>
      </c>
      <c r="K111" s="107"/>
      <c r="L111" s="10">
        <f>'08-09'!$K111+('08-09'!$J111/90)</f>
        <v>11.111111111111111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675</v>
      </c>
      <c r="K112" s="107"/>
      <c r="L112" s="10">
        <f>'08-09'!$K112+('08-09'!$J112/90)</f>
        <v>7.5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-270</v>
      </c>
      <c r="K113" s="107">
        <v>10</v>
      </c>
      <c r="L113" s="10">
        <f>'08-09'!$K113+('08-09'!$J113/90)</f>
        <v>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50</v>
      </c>
      <c r="K114" s="107">
        <v>108</v>
      </c>
      <c r="L114" s="10">
        <f>'08-09'!$K114+('08-09'!$J114/90)</f>
        <v>108.55555555555556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>
        <v>15</v>
      </c>
      <c r="L115" s="10">
        <f>'08-09'!$K115+('08-09'!$J115/90)</f>
        <v>15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68</v>
      </c>
      <c r="L116" s="10">
        <f>'08-09'!$K116+('08-09'!$J116/90)</f>
        <v>68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40</v>
      </c>
      <c r="I117" s="2"/>
      <c r="J117" s="112"/>
      <c r="K117" s="107">
        <v>-411</v>
      </c>
      <c r="L117" s="10">
        <f>'08-09'!$K117+('08-09'!$J117/90)</f>
        <v>-411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50</v>
      </c>
      <c r="K118" s="107">
        <v>10</v>
      </c>
      <c r="L118" s="10">
        <f>'08-09'!$K118+('08-09'!$J118/90)</f>
        <v>10.555555555555555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90</v>
      </c>
      <c r="K119" s="107">
        <v>15</v>
      </c>
      <c r="L119" s="10">
        <f>'08-09'!$K119+('08-09'!$J119/90)</f>
        <v>16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180</v>
      </c>
      <c r="K120" s="107"/>
      <c r="L120" s="10">
        <f>'08-09'!$K120+('08-09'!$J120/90)</f>
        <v>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400</v>
      </c>
      <c r="K121" s="107"/>
      <c r="L121" s="10">
        <f>'08-09'!$K121+('08-09'!$J121/90)</f>
        <v>4.4444444444444446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150</v>
      </c>
      <c r="K122" s="107"/>
      <c r="L122" s="10">
        <f>'08-09'!$K122+('08-09'!$J122/90)</f>
        <v>1.6666666666666667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50</v>
      </c>
      <c r="K123" s="107">
        <v>10</v>
      </c>
      <c r="L123" s="10">
        <f>'08-09'!$K123+('08-09'!$J123/90)</f>
        <v>10.555555555555555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-400</v>
      </c>
      <c r="K124" s="107">
        <v>10</v>
      </c>
      <c r="L124" s="10">
        <f>'08-09'!$K124+('08-09'!$J124/90)</f>
        <v>5.5555555555555554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>
        <v>85</v>
      </c>
      <c r="L125" s="10">
        <f>'08-09'!$K125+('08-09'!$J125/90)</f>
        <v>85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15</v>
      </c>
      <c r="K126" s="107"/>
      <c r="L126" s="10">
        <f>'08-09'!$K126+('08-09'!$J126/90)</f>
        <v>0.16666666666666666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500</v>
      </c>
      <c r="K127" s="107"/>
      <c r="L127" s="10">
        <f>'08-09'!$K127+('08-09'!$J127/90)</f>
        <v>5.5555555555555554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90</v>
      </c>
      <c r="K128" s="107"/>
      <c r="L128" s="10">
        <f>'08-09'!$K128+('08-09'!$J128/90)</f>
        <v>1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250</v>
      </c>
      <c r="K129" s="107"/>
      <c r="L129" s="10">
        <f>'08-09'!$K129+('08-09'!$J129/90)</f>
        <v>2.7777777777777777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25</v>
      </c>
      <c r="K130" s="107"/>
      <c r="L130" s="10">
        <f>'08-09'!$K130+('08-09'!$J130/90)</f>
        <v>0.27777777777777779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-270</v>
      </c>
      <c r="K131" s="107">
        <v>5</v>
      </c>
      <c r="L131" s="10">
        <f>'08-09'!$K131+('08-09'!$J131/90)</f>
        <v>2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57</v>
      </c>
      <c r="J132" s="112"/>
      <c r="K132" s="107">
        <v>20</v>
      </c>
      <c r="L132" s="10">
        <f>'08-09'!$K132+('08-09'!$J132/90)</f>
        <v>20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40" t="s">
        <v>43</v>
      </c>
      <c r="J133" s="112"/>
      <c r="K133" s="107">
        <v>-20</v>
      </c>
      <c r="L133" s="10">
        <f>'08-09'!$K133+('08-09'!$J133/90)</f>
        <v>-20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/>
      <c r="K134" s="107"/>
      <c r="L134" s="10">
        <f>'08-09'!$K134+('08-09'!$J134/90)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4" xr:uid="{A5DB925C-FFDA-4C45-BA67-07E3BE766CA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95508-96D6-45C6-9179-09B5424B283C}">
  <sheetPr codeName="Sheet140">
    <pageSetUpPr fitToPage="1"/>
  </sheetPr>
  <dimension ref="A1:Z108"/>
  <sheetViews>
    <sheetView rightToLeft="1" topLeftCell="A96" workbookViewId="0">
      <selection activeCell="I106" sqref="I10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1345</v>
      </c>
      <c r="K1" s="116">
        <f t="shared" si="0"/>
        <v>305</v>
      </c>
      <c r="L1" s="3">
        <f t="shared" si="0"/>
        <v>319.94444444444446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5000</v>
      </c>
      <c r="K3" s="107">
        <v>300</v>
      </c>
      <c r="L3" s="10">
        <f t="shared" ref="L3:L18" si="1">K3+(J3/90)</f>
        <v>355.55555555555554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95</v>
      </c>
      <c r="J4" s="112">
        <v>-450</v>
      </c>
      <c r="K4" s="107"/>
      <c r="L4" s="10">
        <f t="shared" si="1"/>
        <v>-5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>
        <v>-900</v>
      </c>
      <c r="K5" s="107">
        <v>10</v>
      </c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-100</v>
      </c>
      <c r="K6" s="107">
        <v>20</v>
      </c>
      <c r="L6" s="10">
        <f t="shared" si="1"/>
        <v>18.888888888888889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-200</v>
      </c>
      <c r="K7" s="107">
        <v>10</v>
      </c>
      <c r="L7" s="10">
        <f t="shared" si="1"/>
        <v>7.7777777777777777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-100</v>
      </c>
      <c r="K8" s="107">
        <v>180</v>
      </c>
      <c r="L8" s="10">
        <f t="shared" si="1"/>
        <v>178.88888888888889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180</v>
      </c>
      <c r="K9" s="107"/>
      <c r="L9" s="10">
        <f t="shared" si="1"/>
        <v>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>
        <v>5</v>
      </c>
      <c r="L10" s="10">
        <f t="shared" si="1"/>
        <v>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28</v>
      </c>
      <c r="I11" s="11" t="s">
        <v>648</v>
      </c>
      <c r="J11" s="112">
        <v>-2000</v>
      </c>
      <c r="K11" s="107"/>
      <c r="L11" s="10">
        <f t="shared" si="1"/>
        <v>-22.222222222222221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>
        <v>-85</v>
      </c>
      <c r="K12" s="107">
        <v>-220</v>
      </c>
      <c r="L12" s="10">
        <f t="shared" si="1"/>
        <v>-220.94444444444446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2631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SUM('09-09'!$J$22:$J$108)</f>
        <v>4850</v>
      </c>
      <c r="K20" s="116">
        <f>SUM('09-09'!$K$22:$K$108)</f>
        <v>1905</v>
      </c>
      <c r="L20" s="3">
        <f>SUM('09-09'!$L$22:$L$108)</f>
        <v>1958.8888888888894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32</v>
      </c>
      <c r="F22" s="16">
        <f t="shared" ref="F22:F26" si="3">D22*E22</f>
        <v>160</v>
      </c>
      <c r="G22" s="7"/>
      <c r="H22" s="7" t="s">
        <v>6</v>
      </c>
      <c r="I22" s="2"/>
      <c r="J22" s="112">
        <v>80</v>
      </c>
      <c r="K22" s="107"/>
      <c r="L22" s="10">
        <f>'09-09'!$K22+('09-09'!$J22/90)</f>
        <v>0.88888888888888884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34</v>
      </c>
      <c r="S22" s="16">
        <f t="shared" ref="S22:S26" si="5">Q22*R22</f>
        <v>170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90</v>
      </c>
      <c r="F23" s="16">
        <f t="shared" si="3"/>
        <v>900</v>
      </c>
      <c r="G23" s="7"/>
      <c r="H23" s="7" t="s">
        <v>6</v>
      </c>
      <c r="I23" s="2" t="s">
        <v>95</v>
      </c>
      <c r="J23" s="112"/>
      <c r="K23" s="107">
        <v>105</v>
      </c>
      <c r="L23" s="10">
        <f>'09-09'!$K23+('09-09'!$J23/90)</f>
        <v>105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91</v>
      </c>
      <c r="S23" s="16">
        <f t="shared" si="5"/>
        <v>910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8</v>
      </c>
      <c r="C24" s="14">
        <f t="shared" si="2"/>
        <v>80</v>
      </c>
      <c r="D24" s="15">
        <v>20</v>
      </c>
      <c r="E24" s="1">
        <v>25</v>
      </c>
      <c r="F24" s="16">
        <f t="shared" si="3"/>
        <v>500</v>
      </c>
      <c r="G24" s="7"/>
      <c r="H24" s="7" t="s">
        <v>6</v>
      </c>
      <c r="I24" s="2" t="s">
        <v>95</v>
      </c>
      <c r="J24" s="112"/>
      <c r="K24" s="107">
        <v>35</v>
      </c>
      <c r="L24" s="10">
        <f>'09-09'!$K24+('09-09'!$J24/90)</f>
        <v>35</v>
      </c>
      <c r="M24" s="3"/>
      <c r="N24" s="13">
        <v>10</v>
      </c>
      <c r="O24" s="1">
        <v>16</v>
      </c>
      <c r="P24" s="14">
        <f t="shared" si="4"/>
        <v>160</v>
      </c>
      <c r="Q24" s="15">
        <v>20</v>
      </c>
      <c r="R24" s="1">
        <v>29</v>
      </c>
      <c r="S24" s="16">
        <f t="shared" si="5"/>
        <v>580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 t="s">
        <v>95</v>
      </c>
      <c r="J25" s="112"/>
      <c r="K25" s="107">
        <v>23</v>
      </c>
      <c r="L25" s="10">
        <f>'09-09'!$K25+('09-09'!$J25/90)</f>
        <v>23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5</v>
      </c>
      <c r="S25" s="16">
        <f t="shared" si="5"/>
        <v>250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14</v>
      </c>
      <c r="C26" s="14">
        <f t="shared" si="2"/>
        <v>700</v>
      </c>
      <c r="D26" s="15">
        <v>100</v>
      </c>
      <c r="E26" s="1">
        <v>78</v>
      </c>
      <c r="F26" s="16">
        <f t="shared" si="3"/>
        <v>7800</v>
      </c>
      <c r="G26" s="7"/>
      <c r="H26" s="7" t="s">
        <v>40</v>
      </c>
      <c r="I26" s="2" t="s">
        <v>95</v>
      </c>
      <c r="J26" s="112"/>
      <c r="K26" s="107">
        <v>-163</v>
      </c>
      <c r="L26" s="10">
        <f>'09-09'!$K26+('09-09'!$J26/90)</f>
        <v>-163</v>
      </c>
      <c r="M26" s="3"/>
      <c r="N26" s="13">
        <v>50</v>
      </c>
      <c r="O26" s="1">
        <v>14</v>
      </c>
      <c r="P26" s="14">
        <f t="shared" si="4"/>
        <v>700</v>
      </c>
      <c r="Q26" s="15">
        <v>100</v>
      </c>
      <c r="R26" s="1">
        <v>92</v>
      </c>
      <c r="S26" s="16">
        <f t="shared" si="5"/>
        <v>9200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27</v>
      </c>
      <c r="C27" s="14">
        <f t="shared" si="2"/>
        <v>2700</v>
      </c>
      <c r="D27" s="12" t="s">
        <v>11</v>
      </c>
      <c r="E27" s="12"/>
      <c r="F27" s="17">
        <f>SUM(F22:F26)</f>
        <v>9610</v>
      </c>
      <c r="G27" s="7"/>
      <c r="H27" s="7" t="s">
        <v>6</v>
      </c>
      <c r="I27" s="2" t="s">
        <v>95</v>
      </c>
      <c r="J27" s="112"/>
      <c r="K27" s="107">
        <v>150</v>
      </c>
      <c r="L27" s="10">
        <f>'09-09'!$K27+('09-09'!$J27/90)</f>
        <v>150</v>
      </c>
      <c r="M27" s="3"/>
      <c r="N27" s="13">
        <v>100</v>
      </c>
      <c r="O27" s="1">
        <v>40</v>
      </c>
      <c r="P27" s="14">
        <f t="shared" si="4"/>
        <v>4000</v>
      </c>
      <c r="Q27" s="12" t="s">
        <v>11</v>
      </c>
      <c r="R27" s="12"/>
      <c r="S27" s="17">
        <f>SUM(S22:S26)</f>
        <v>11110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3625</v>
      </c>
      <c r="D28" s="1"/>
      <c r="E28" s="1"/>
      <c r="F28" s="1"/>
      <c r="G28" s="1"/>
      <c r="H28" s="43" t="s">
        <v>40</v>
      </c>
      <c r="I28" s="2" t="s">
        <v>95</v>
      </c>
      <c r="J28" s="112"/>
      <c r="K28" s="107">
        <v>-150</v>
      </c>
      <c r="L28" s="10">
        <f>'09-09'!$K28+('09-09'!$J28/90)</f>
        <v>-150</v>
      </c>
      <c r="M28" s="3"/>
      <c r="N28" s="12" t="s">
        <v>11</v>
      </c>
      <c r="O28" s="12"/>
      <c r="P28" s="6">
        <f>SUM(P22:P27)</f>
        <v>4890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6450</v>
      </c>
      <c r="G29" s="1"/>
      <c r="H29" s="7" t="s">
        <v>1796</v>
      </c>
      <c r="I29" s="40" t="s">
        <v>64</v>
      </c>
      <c r="J29" s="112"/>
      <c r="K29" s="107">
        <v>300</v>
      </c>
      <c r="L29" s="10">
        <f>'09-09'!$K29+('09-09'!$J29/90)</f>
        <v>300</v>
      </c>
      <c r="M29" s="3"/>
      <c r="N29" s="1"/>
      <c r="O29" s="1"/>
      <c r="P29" s="18"/>
      <c r="Q29" s="237" t="s">
        <v>21</v>
      </c>
      <c r="R29" s="238"/>
      <c r="S29" s="17">
        <f>SUM('09-09'!$J$22:$J$108)</f>
        <v>4850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1137</v>
      </c>
      <c r="D30" s="1"/>
      <c r="E30" s="1"/>
      <c r="F30" s="8"/>
      <c r="G30" s="1"/>
      <c r="H30" s="7" t="s">
        <v>6</v>
      </c>
      <c r="I30" s="2"/>
      <c r="J30" s="112"/>
      <c r="K30" s="107">
        <v>5</v>
      </c>
      <c r="L30" s="10">
        <f>'09-09'!$K30+('09-09'!$J30/90)</f>
        <v>5</v>
      </c>
      <c r="M30" s="3"/>
      <c r="N30" s="237" t="s">
        <v>23</v>
      </c>
      <c r="O30" s="238"/>
      <c r="P30" s="6">
        <f>SUM('09-09'!$K$22:$K$108)</f>
        <v>1905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-450</v>
      </c>
      <c r="K31" s="107">
        <v>80</v>
      </c>
      <c r="L31" s="10">
        <f>'09-09'!$K31+('09-09'!$J31/90)</f>
        <v>75</v>
      </c>
      <c r="M31" s="3"/>
      <c r="N31" s="1"/>
      <c r="O31" s="1"/>
      <c r="P31" s="18"/>
      <c r="Q31" s="12" t="s">
        <v>25</v>
      </c>
      <c r="R31" s="12"/>
      <c r="S31" s="17">
        <f>S27-S29-F27</f>
        <v>-3350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100</v>
      </c>
      <c r="K32" s="107"/>
      <c r="L32" s="10">
        <f>'09-09'!$K32+('09-09'!$J32/90)</f>
        <v>1.1111111111111112</v>
      </c>
      <c r="M32" s="3"/>
      <c r="N32" s="12" t="s">
        <v>25</v>
      </c>
      <c r="O32" s="12"/>
      <c r="P32" s="6">
        <f>P28-P30-C28</f>
        <v>-640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-180</v>
      </c>
      <c r="K33" s="107">
        <v>10</v>
      </c>
      <c r="L33" s="10">
        <f>'09-09'!$K33+('09-09'!$J33/90)</f>
        <v>8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-670</v>
      </c>
      <c r="K34" s="107">
        <v>10</v>
      </c>
      <c r="L34" s="10">
        <f>'09-09'!$K34+('09-09'!$J34/90)</f>
        <v>2.5555555555555554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400</v>
      </c>
      <c r="K35" s="107"/>
      <c r="L35" s="10">
        <f>'09-09'!$K35+('09-09'!$J35/90)</f>
        <v>4.4444444444444446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/>
      <c r="K36" s="107">
        <v>30</v>
      </c>
      <c r="L36" s="10">
        <f>'09-09'!$K36+('09-09'!$J36/90)</f>
        <v>30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-90</v>
      </c>
      <c r="K37" s="107">
        <v>10</v>
      </c>
      <c r="L37" s="10">
        <f>'09-09'!$K37+('09-09'!$J37/90)</f>
        <v>9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350</v>
      </c>
      <c r="K38" s="107"/>
      <c r="L38" s="10">
        <f>'09-09'!$K38+('09-09'!$J38/90)</f>
        <v>3.8888888888888888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-50</v>
      </c>
      <c r="K39" s="107">
        <v>10</v>
      </c>
      <c r="L39" s="10">
        <f>'09-09'!$K39+('09-09'!$J39/90)</f>
        <v>9.4444444444444446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28</v>
      </c>
      <c r="I40" s="40" t="s">
        <v>35</v>
      </c>
      <c r="J40" s="112">
        <v>-300</v>
      </c>
      <c r="K40" s="107"/>
      <c r="L40" s="10">
        <f>'09-09'!$K40+('09-09'!$J40/90)</f>
        <v>-3.3333333333333335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50</v>
      </c>
      <c r="K41" s="107"/>
      <c r="L41" s="10">
        <f>'09-09'!$K41+('09-09'!$J41/90)</f>
        <v>0.55555555555555558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170</v>
      </c>
      <c r="K42" s="107">
        <v>-10</v>
      </c>
      <c r="L42" s="10">
        <f>'09-09'!$K42+('09-09'!$J42/90)</f>
        <v>-8.1111111111111107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150</v>
      </c>
      <c r="K43" s="107">
        <v>30</v>
      </c>
      <c r="L43" s="10">
        <f>'09-09'!$K43+('09-09'!$J43/90)</f>
        <v>31.666666666666668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300</v>
      </c>
      <c r="K44" s="107"/>
      <c r="L44" s="10">
        <f>'09-09'!$K44+('09-09'!$J44/90)</f>
        <v>3.3333333333333335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-450</v>
      </c>
      <c r="K45" s="107">
        <v>10</v>
      </c>
      <c r="L45" s="10">
        <f>'09-09'!$K45+('09-09'!$J45/90)</f>
        <v>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700</v>
      </c>
      <c r="K46" s="107"/>
      <c r="L46" s="10">
        <f>'09-09'!$K46+('09-09'!$J46/90)</f>
        <v>7.7777777777777777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771</v>
      </c>
      <c r="J47" s="112">
        <v>-10</v>
      </c>
      <c r="K47" s="107">
        <v>70</v>
      </c>
      <c r="L47" s="10">
        <f>'09-09'!$K47+('09-09'!$J47/90)</f>
        <v>69.888888888888886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130</v>
      </c>
      <c r="K48" s="107"/>
      <c r="L48" s="10">
        <f>'09-09'!$K48+('09-09'!$J48/90)</f>
        <v>1.4444444444444444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-450</v>
      </c>
      <c r="K49" s="107">
        <v>160</v>
      </c>
      <c r="L49" s="10">
        <f>'09-09'!$K49+('09-09'!$J49/90)</f>
        <v>155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450</v>
      </c>
      <c r="K50" s="107">
        <v>-5</v>
      </c>
      <c r="L50" s="10">
        <f>'09-09'!$K50+('09-09'!$J50/90)</f>
        <v>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300</v>
      </c>
      <c r="K51" s="107"/>
      <c r="L51" s="10">
        <f>'09-09'!$K51+('09-09'!$J51/90)</f>
        <v>3.3333333333333335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43" t="s">
        <v>1796</v>
      </c>
      <c r="I52" s="40" t="s">
        <v>1482</v>
      </c>
      <c r="J52" s="112"/>
      <c r="K52" s="107">
        <v>300</v>
      </c>
      <c r="L52" s="10">
        <f>'09-09'!$K52+('09-09'!$J52/90)</f>
        <v>300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1500</v>
      </c>
      <c r="K53" s="107"/>
      <c r="L53" s="10">
        <f>'09-09'!$K53+('09-09'!$J53/90)</f>
        <v>16.666666666666668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90</v>
      </c>
      <c r="K54" s="107"/>
      <c r="L54" s="10">
        <f>'09-09'!$K54+('09-09'!$J54/90)</f>
        <v>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-180</v>
      </c>
      <c r="K55" s="107">
        <v>10</v>
      </c>
      <c r="L55" s="10">
        <f>'09-09'!$K55+('09-09'!$J55/90)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-300</v>
      </c>
      <c r="K56" s="107"/>
      <c r="L56" s="10">
        <f>'09-09'!$K56+('09-09'!$J56/90)</f>
        <v>-3.3333333333333335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-270</v>
      </c>
      <c r="K57" s="107">
        <v>10</v>
      </c>
      <c r="L57" s="10">
        <f>'09-09'!$K57+('09-09'!$J57/90)</f>
        <v>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900</v>
      </c>
      <c r="K58" s="107"/>
      <c r="L58" s="10">
        <f>'09-09'!$K58+('09-09'!$J58/90)</f>
        <v>10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320</v>
      </c>
      <c r="K59" s="107"/>
      <c r="L59" s="10">
        <f>'09-09'!$K59+('09-09'!$J59/90)</f>
        <v>3.5555555555555554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300</v>
      </c>
      <c r="K60" s="107"/>
      <c r="L60" s="10">
        <f>'09-09'!$K60+('09-09'!$J60/90)</f>
        <v>3.3333333333333335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-90</v>
      </c>
      <c r="K61" s="107">
        <v>10</v>
      </c>
      <c r="L61" s="10">
        <f>'09-09'!$K61+('09-09'!$J61/90)</f>
        <v>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/>
      <c r="K62" s="107">
        <v>15</v>
      </c>
      <c r="L62" s="10">
        <f>'09-09'!$K62+('09-09'!$J62/90)</f>
        <v>15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-90</v>
      </c>
      <c r="K63" s="107">
        <v>15</v>
      </c>
      <c r="L63" s="10">
        <f>'09-09'!$K63+('09-09'!$J63/90)</f>
        <v>14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500</v>
      </c>
      <c r="K64" s="107"/>
      <c r="L64" s="10">
        <f>'09-09'!$K64+('09-09'!$J64/90)</f>
        <v>5.5555555555555554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100</v>
      </c>
      <c r="K65" s="108"/>
      <c r="L65" s="37">
        <f>'09-09'!$K65+('09-09'!$J65/90)</f>
        <v>1.1111111111111112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150</v>
      </c>
      <c r="K66" s="109">
        <v>5</v>
      </c>
      <c r="L66" s="37">
        <f>'09-09'!$K66+('09-09'!$J66/90)</f>
        <v>6.666666666666667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/>
      <c r="K67" s="108">
        <v>40</v>
      </c>
      <c r="L67" s="37">
        <f>'09-09'!$K67+('09-09'!$J67/90)</f>
        <v>40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40</v>
      </c>
      <c r="I68" s="44" t="s">
        <v>980</v>
      </c>
      <c r="J68" s="114"/>
      <c r="K68" s="109">
        <v>-122</v>
      </c>
      <c r="L68" s="37">
        <f>'09-09'!$K68+('09-09'!$J68/90)</f>
        <v>-122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-800</v>
      </c>
      <c r="K69" s="108">
        <v>10</v>
      </c>
      <c r="L69" s="37">
        <f>'09-09'!$K69+('09-09'!$J69/90)</f>
        <v>1.1111111111111107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50</v>
      </c>
      <c r="K70" s="108"/>
      <c r="L70" s="37">
        <f>'09-09'!$K70+('09-09'!$J70/90)</f>
        <v>0.55555555555555558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/>
      <c r="K71" s="107">
        <v>67</v>
      </c>
      <c r="L71" s="10">
        <f>'09-09'!$K71+('09-09'!$J71/90)</f>
        <v>67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5</v>
      </c>
      <c r="L72" s="10">
        <f>'09-09'!$K72+('09-09'!$J72/90)</f>
        <v>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57</v>
      </c>
      <c r="J73" s="112"/>
      <c r="K73" s="107">
        <v>40</v>
      </c>
      <c r="L73" s="10">
        <f>'09-09'!$K73+('09-09'!$J73/90)</f>
        <v>40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28</v>
      </c>
      <c r="I74" s="40" t="s">
        <v>43</v>
      </c>
      <c r="J74" s="112"/>
      <c r="K74" s="107">
        <v>-40</v>
      </c>
      <c r="L74" s="10">
        <f>'09-09'!$K74+('09-09'!$J74/90)</f>
        <v>-40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28</v>
      </c>
      <c r="I75" s="40" t="s">
        <v>2638</v>
      </c>
      <c r="J75" s="112">
        <v>-100</v>
      </c>
      <c r="K75" s="107"/>
      <c r="L75" s="10">
        <f>'09-09'!$K75+('09-09'!$J75/90)</f>
        <v>-1.1111111111111112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120</v>
      </c>
      <c r="K76" s="107">
        <v>10</v>
      </c>
      <c r="L76" s="10">
        <f>'09-09'!$K76+('09-09'!$J76/90)</f>
        <v>11.333333333333334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/>
      <c r="K77" s="107">
        <v>120</v>
      </c>
      <c r="L77" s="10">
        <f>'09-09'!$K77+('09-09'!$J77/90)</f>
        <v>120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325</v>
      </c>
      <c r="K78" s="107">
        <v>22</v>
      </c>
      <c r="L78" s="10">
        <f>'09-09'!$K78+('09-09'!$J78/90)</f>
        <v>25.611111111111111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-600</v>
      </c>
      <c r="K79" s="107">
        <v>10</v>
      </c>
      <c r="L79" s="10">
        <f>'09-09'!$K79+('09-09'!$J79/90)</f>
        <v>3.333333333333333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70</v>
      </c>
      <c r="K80" s="107"/>
      <c r="L80" s="10">
        <f>'09-09'!$K80+('09-09'!$J80/90)</f>
        <v>0.77777777777777779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/>
      <c r="K81" s="107">
        <v>28</v>
      </c>
      <c r="L81" s="10">
        <f>'09-09'!$K81+('09-09'!$J81/90)</f>
        <v>28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43" t="s">
        <v>28</v>
      </c>
      <c r="I82" s="40" t="s">
        <v>437</v>
      </c>
      <c r="J82" s="112">
        <v>-300</v>
      </c>
      <c r="K82" s="107"/>
      <c r="L82" s="10">
        <f>'09-09'!$K82+('09-09'!$J82/90)</f>
        <v>-3.3333333333333335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90</v>
      </c>
      <c r="K83" s="107"/>
      <c r="L83" s="10">
        <f>'09-09'!$K83+('09-09'!$J83/90)</f>
        <v>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180</v>
      </c>
      <c r="K84" s="107"/>
      <c r="L84" s="10">
        <f>'09-09'!$K84+('09-09'!$J84/90)</f>
        <v>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56</v>
      </c>
      <c r="J85" s="112">
        <v>-995</v>
      </c>
      <c r="K85" s="107"/>
      <c r="L85" s="10">
        <f>'09-09'!$K85+('09-09'!$J85/90)</f>
        <v>-11.055555555555555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270</v>
      </c>
      <c r="K86" s="107"/>
      <c r="L86" s="10">
        <f>'09-09'!$K86+('09-09'!$J86/90)</f>
        <v>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2539</v>
      </c>
      <c r="J87" s="112"/>
      <c r="K87" s="107">
        <v>10</v>
      </c>
      <c r="L87" s="10">
        <f>'09-09'!$K87+('09-09'!$J87/90)</f>
        <v>10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90</v>
      </c>
      <c r="J88" s="112"/>
      <c r="K88" s="107">
        <v>50</v>
      </c>
      <c r="L88" s="10">
        <f>'09-09'!$K88+('09-09'!$J88/90)</f>
        <v>50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1887</v>
      </c>
      <c r="J89" s="112">
        <v>-550</v>
      </c>
      <c r="K89" s="107">
        <v>10</v>
      </c>
      <c r="L89" s="10">
        <f>'09-09'!$K89+('09-09'!$J89/90)</f>
        <v>3.8888888888888893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-400</v>
      </c>
      <c r="K90" s="107">
        <v>10</v>
      </c>
      <c r="L90" s="10">
        <f>'09-09'!$K90+('09-09'!$J90/90)</f>
        <v>5.5555555555555554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1640</v>
      </c>
      <c r="J91" s="112">
        <v>70</v>
      </c>
      <c r="K91" s="107"/>
      <c r="L91" s="10">
        <f>'09-09'!$K91+('09-09'!$J91/90)</f>
        <v>0.77777777777777779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43" t="s">
        <v>1796</v>
      </c>
      <c r="I92" s="40" t="s">
        <v>487</v>
      </c>
      <c r="J92" s="112">
        <v>1520</v>
      </c>
      <c r="K92" s="107"/>
      <c r="L92" s="10">
        <f>'09-09'!$K92+('09-09'!$J92/90)</f>
        <v>16.888888888888889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430</v>
      </c>
      <c r="K93" s="107"/>
      <c r="L93" s="10">
        <f>'09-09'!$K93+('09-09'!$J93/90)</f>
        <v>4.7777777777777777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280</v>
      </c>
      <c r="K94" s="107"/>
      <c r="L94" s="10">
        <f>'09-09'!$K94+('09-09'!$J94/90)</f>
        <v>3.1111111111111112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/>
      <c r="K95" s="107">
        <v>75</v>
      </c>
      <c r="L95" s="10">
        <f>'09-09'!$K95+('09-09'!$J95/90)</f>
        <v>75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/>
      <c r="K96" s="107">
        <v>50</v>
      </c>
      <c r="L96" s="10">
        <f>'09-09'!$K96+('09-09'!$J96/90)</f>
        <v>50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1043</v>
      </c>
      <c r="J97" s="112"/>
      <c r="K97" s="107">
        <v>65</v>
      </c>
      <c r="L97" s="10">
        <f>'09-09'!$K97+('09-09'!$J97/90)</f>
        <v>65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1043</v>
      </c>
      <c r="J98" s="112"/>
      <c r="K98" s="107">
        <v>10</v>
      </c>
      <c r="L98" s="10">
        <f>'09-09'!$K98+('09-09'!$J98/90)</f>
        <v>10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400</v>
      </c>
      <c r="K99" s="107">
        <v>60</v>
      </c>
      <c r="L99" s="10">
        <f>'09-09'!$K99+('09-09'!$J99/90)</f>
        <v>64.444444444444443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250</v>
      </c>
      <c r="K100" s="107"/>
      <c r="L100" s="10">
        <f>'09-09'!$K100+('09-09'!$J100/90)</f>
        <v>2.7777777777777777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630</v>
      </c>
      <c r="K101" s="107"/>
      <c r="L101" s="10">
        <f>'09-09'!$K101+('09-09'!$J101/90)</f>
        <v>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2251</v>
      </c>
      <c r="J102" s="112"/>
      <c r="K102" s="107">
        <v>300</v>
      </c>
      <c r="L102" s="10">
        <f>'09-09'!$K102+('09-09'!$J102/90)</f>
        <v>300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250</v>
      </c>
      <c r="K103" s="107"/>
      <c r="L103" s="10">
        <f>'09-09'!$K103+('09-09'!$J103/90)</f>
        <v>2.7777777777777777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200</v>
      </c>
      <c r="K104" s="107"/>
      <c r="L104" s="10">
        <f>'09-09'!$K104+('09-09'!$J104/90)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/>
      <c r="K105" s="107"/>
      <c r="L105" s="10">
        <f>'09-09'!$K105+('09-09'!$J105/90)</f>
        <v>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/>
      <c r="K106" s="107"/>
      <c r="L106" s="10">
        <f>'09-09'!$K106+('09-09'!$J106/90)</f>
        <v>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/>
      <c r="K107" s="107"/>
      <c r="L107" s="10">
        <f>'09-09'!$K107+('09-09'!$J107/90)</f>
        <v>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/>
      <c r="L108" s="10">
        <f>'09-09'!$K108+('09-09'!$J108/90)</f>
        <v>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22:H108 H3:H18" xr:uid="{0CF84B36-7844-4B3D-91F2-6EB68B1DA22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DE13-BC9A-4D2D-8A1F-B094A952DD14}">
  <sheetPr codeName="Sheet141">
    <pageSetUpPr fitToPage="1"/>
  </sheetPr>
  <dimension ref="A1:Z113"/>
  <sheetViews>
    <sheetView rightToLeft="1" topLeftCell="A101" workbookViewId="0">
      <selection activeCell="I113" sqref="I11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-1825</v>
      </c>
      <c r="K1" s="116">
        <f t="shared" si="0"/>
        <v>-4835</v>
      </c>
      <c r="L1" s="3">
        <f t="shared" si="0"/>
        <v>-4855.2777777777783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/>
      <c r="K3" s="107">
        <v>1</v>
      </c>
      <c r="L3" s="10">
        <f t="shared" ref="L3:L18" si="1">K3+(J3/90)</f>
        <v>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40</v>
      </c>
      <c r="I4" s="2" t="s">
        <v>2487</v>
      </c>
      <c r="J4" s="112"/>
      <c r="K4" s="107">
        <v>-3000</v>
      </c>
      <c r="L4" s="10">
        <f t="shared" si="1"/>
        <v>-3000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112">
        <v>-1800</v>
      </c>
      <c r="K5" s="107">
        <v>-2000</v>
      </c>
      <c r="L5" s="10">
        <f t="shared" si="1"/>
        <v>-2020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2640</v>
      </c>
      <c r="J6" s="112"/>
      <c r="K6" s="107">
        <v>40</v>
      </c>
      <c r="L6" s="10">
        <f t="shared" si="1"/>
        <v>40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-135</v>
      </c>
      <c r="K7" s="107">
        <v>14</v>
      </c>
      <c r="L7" s="10">
        <f t="shared" si="1"/>
        <v>12.5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180</v>
      </c>
      <c r="K8" s="107"/>
      <c r="L8" s="10">
        <f t="shared" si="1"/>
        <v>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130</v>
      </c>
      <c r="K9" s="107"/>
      <c r="L9" s="10">
        <f t="shared" si="1"/>
        <v>1.4444444444444444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>
        <v>110</v>
      </c>
      <c r="L10" s="10">
        <f t="shared" si="1"/>
        <v>110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40</v>
      </c>
      <c r="I11" s="11"/>
      <c r="J11" s="112">
        <v>-200</v>
      </c>
      <c r="K11" s="107">
        <v>-10</v>
      </c>
      <c r="L11" s="10">
        <f t="shared" si="1"/>
        <v>-12.222222222222221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/>
      <c r="K12" s="107">
        <v>10</v>
      </c>
      <c r="L12" s="10">
        <f t="shared" si="1"/>
        <v>10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2637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SUM('10-09'!$J$22:$J$113)</f>
        <v>5075</v>
      </c>
      <c r="K20" s="116">
        <f>SUM('10-09'!$K$22:$K$113)</f>
        <v>3246</v>
      </c>
      <c r="L20" s="3">
        <f>SUM('10-09'!$L$22:$L$113)</f>
        <v>3302.3888888888896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35</v>
      </c>
      <c r="F22" s="16">
        <f t="shared" ref="F22:F26" si="3">D22*E22</f>
        <v>175</v>
      </c>
      <c r="G22" s="7"/>
      <c r="H22" s="7" t="s">
        <v>6</v>
      </c>
      <c r="I22" s="2"/>
      <c r="J22" s="112">
        <v>500</v>
      </c>
      <c r="K22" s="107">
        <v>90</v>
      </c>
      <c r="L22" s="10">
        <f>'10-09'!$K22+('10-09'!$J22/90)</f>
        <v>95.555555555555557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34</v>
      </c>
      <c r="S22" s="16">
        <f t="shared" ref="S22:S26" si="5">Q22*R22</f>
        <v>170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91</v>
      </c>
      <c r="F23" s="16">
        <f t="shared" si="3"/>
        <v>910</v>
      </c>
      <c r="G23" s="7"/>
      <c r="H23" s="7" t="s">
        <v>6</v>
      </c>
      <c r="I23" s="2"/>
      <c r="J23" s="112"/>
      <c r="K23" s="107">
        <v>1</v>
      </c>
      <c r="L23" s="10">
        <f>'10-09'!$K23+('10-09'!$J23/90)</f>
        <v>1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73</v>
      </c>
      <c r="S23" s="16">
        <f t="shared" si="5"/>
        <v>730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10</v>
      </c>
      <c r="C24" s="14">
        <f t="shared" si="2"/>
        <v>100</v>
      </c>
      <c r="D24" s="15">
        <v>20</v>
      </c>
      <c r="E24" s="1">
        <v>30</v>
      </c>
      <c r="F24" s="16">
        <f t="shared" si="3"/>
        <v>600</v>
      </c>
      <c r="G24" s="7"/>
      <c r="H24" s="7" t="s">
        <v>6</v>
      </c>
      <c r="I24" s="2"/>
      <c r="J24" s="112"/>
      <c r="K24" s="107">
        <v>14</v>
      </c>
      <c r="L24" s="10">
        <f>'10-09'!$K24+('10-09'!$J24/90)</f>
        <v>14</v>
      </c>
      <c r="M24" s="3"/>
      <c r="N24" s="13">
        <v>10</v>
      </c>
      <c r="O24" s="1">
        <v>21</v>
      </c>
      <c r="P24" s="14">
        <f t="shared" si="4"/>
        <v>210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4</v>
      </c>
      <c r="C25" s="14">
        <f t="shared" si="2"/>
        <v>80</v>
      </c>
      <c r="D25" s="15">
        <v>50</v>
      </c>
      <c r="E25" s="1">
        <v>5</v>
      </c>
      <c r="F25" s="16">
        <f t="shared" si="3"/>
        <v>250</v>
      </c>
      <c r="G25" s="7"/>
      <c r="H25" s="7" t="s">
        <v>6</v>
      </c>
      <c r="I25" s="2"/>
      <c r="J25" s="112">
        <v>70</v>
      </c>
      <c r="K25" s="107"/>
      <c r="L25" s="10">
        <f>'10-09'!$K25+('10-09'!$J25/90)</f>
        <v>0.77777777777777779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10</v>
      </c>
      <c r="C26" s="14">
        <f t="shared" si="2"/>
        <v>500</v>
      </c>
      <c r="D26" s="15">
        <v>100</v>
      </c>
      <c r="E26" s="1">
        <v>107</v>
      </c>
      <c r="F26" s="16">
        <f t="shared" si="3"/>
        <v>10700</v>
      </c>
      <c r="G26" s="7"/>
      <c r="H26" s="7" t="s">
        <v>6</v>
      </c>
      <c r="I26" s="2"/>
      <c r="J26" s="112">
        <v>-20</v>
      </c>
      <c r="K26" s="107">
        <v>5</v>
      </c>
      <c r="L26" s="10">
        <f>'10-09'!$K26+('10-09'!$J26/90)</f>
        <v>4.7777777777777777</v>
      </c>
      <c r="M26" s="3"/>
      <c r="N26" s="13">
        <v>50</v>
      </c>
      <c r="O26" s="1">
        <v>14</v>
      </c>
      <c r="P26" s="14">
        <f t="shared" si="4"/>
        <v>700</v>
      </c>
      <c r="Q26" s="15">
        <v>100</v>
      </c>
      <c r="R26" s="1">
        <v>170</v>
      </c>
      <c r="S26" s="16">
        <f t="shared" si="5"/>
        <v>17000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12635</v>
      </c>
      <c r="G27" s="7"/>
      <c r="H27" s="7" t="s">
        <v>6</v>
      </c>
      <c r="I27" s="40" t="s">
        <v>1526</v>
      </c>
      <c r="J27" s="112"/>
      <c r="K27" s="107">
        <v>1200</v>
      </c>
      <c r="L27" s="10">
        <f>'10-09'!$K27+('10-09'!$J27/90)</f>
        <v>1200</v>
      </c>
      <c r="M27" s="3"/>
      <c r="N27" s="13">
        <v>100</v>
      </c>
      <c r="O27" s="1">
        <v>19</v>
      </c>
      <c r="P27" s="14">
        <f t="shared" si="4"/>
        <v>1900</v>
      </c>
      <c r="Q27" s="12" t="s">
        <v>11</v>
      </c>
      <c r="R27" s="12"/>
      <c r="S27" s="17">
        <f>SUM(S22:S26)</f>
        <v>17940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695</v>
      </c>
      <c r="D28" s="1"/>
      <c r="E28" s="1"/>
      <c r="F28" s="1"/>
      <c r="G28" s="1"/>
      <c r="H28" s="7" t="s">
        <v>40</v>
      </c>
      <c r="I28" s="40" t="s">
        <v>95</v>
      </c>
      <c r="J28" s="112"/>
      <c r="K28" s="107">
        <v>-1200</v>
      </c>
      <c r="L28" s="10">
        <f>'10-09'!$K28+('10-09'!$J28/90)</f>
        <v>-1200</v>
      </c>
      <c r="M28" s="3"/>
      <c r="N28" s="12" t="s">
        <v>11</v>
      </c>
      <c r="O28" s="12"/>
      <c r="P28" s="6">
        <f>SUM(P22:P27)</f>
        <v>2853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3025</v>
      </c>
      <c r="G29" s="1"/>
      <c r="H29" s="7" t="s">
        <v>1796</v>
      </c>
      <c r="I29" s="40" t="s">
        <v>75</v>
      </c>
      <c r="J29" s="112"/>
      <c r="K29" s="107">
        <v>78</v>
      </c>
      <c r="L29" s="10">
        <f>'10-09'!$K29+('10-09'!$J29/90)</f>
        <v>78</v>
      </c>
      <c r="M29" s="3"/>
      <c r="N29" s="1"/>
      <c r="O29" s="1"/>
      <c r="P29" s="18"/>
      <c r="Q29" s="237" t="s">
        <v>21</v>
      </c>
      <c r="R29" s="238"/>
      <c r="S29" s="17">
        <f>SUM('10-09'!$J$22:$J$113)</f>
        <v>5075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-2930</v>
      </c>
      <c r="D30" s="1"/>
      <c r="E30" s="1"/>
      <c r="F30" s="8"/>
      <c r="G30" s="1"/>
      <c r="H30" s="7" t="s">
        <v>40</v>
      </c>
      <c r="I30" s="40" t="s">
        <v>95</v>
      </c>
      <c r="J30" s="112"/>
      <c r="K30" s="107">
        <v>-78</v>
      </c>
      <c r="L30" s="10">
        <f>'10-09'!$K30+('10-09'!$J30/90)</f>
        <v>-78</v>
      </c>
      <c r="M30" s="3"/>
      <c r="N30" s="237" t="s">
        <v>23</v>
      </c>
      <c r="O30" s="238"/>
      <c r="P30" s="6">
        <f>SUM('10-09'!$K$22:$K$113)</f>
        <v>3246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/>
      <c r="K31" s="107">
        <v>160</v>
      </c>
      <c r="L31" s="10">
        <f>'10-09'!$K31+('10-09'!$J31/90)</f>
        <v>160</v>
      </c>
      <c r="M31" s="3"/>
      <c r="N31" s="1"/>
      <c r="O31" s="1"/>
      <c r="P31" s="18"/>
      <c r="Q31" s="12" t="s">
        <v>25</v>
      </c>
      <c r="R31" s="12"/>
      <c r="S31" s="17">
        <f>S27-S29-F27</f>
        <v>230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43" t="s">
        <v>1796</v>
      </c>
      <c r="I32" s="40" t="s">
        <v>64</v>
      </c>
      <c r="J32" s="112"/>
      <c r="K32" s="107">
        <v>200</v>
      </c>
      <c r="L32" s="10">
        <f>'10-09'!$K32+('10-09'!$J32/90)</f>
        <v>200</v>
      </c>
      <c r="M32" s="3"/>
      <c r="N32" s="12" t="s">
        <v>25</v>
      </c>
      <c r="O32" s="12"/>
      <c r="P32" s="6">
        <f>P28-P30-C28</f>
        <v>-1088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-180</v>
      </c>
      <c r="K33" s="107">
        <v>10</v>
      </c>
      <c r="L33" s="10">
        <f>'10-09'!$K33+('10-09'!$J33/90)</f>
        <v>8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330</v>
      </c>
      <c r="L34" s="10">
        <f>'10-09'!$K34+('10-09'!$J34/90)</f>
        <v>330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-90</v>
      </c>
      <c r="K35" s="107">
        <v>30</v>
      </c>
      <c r="L35" s="10">
        <f>'10-09'!$K35+('10-09'!$J35/90)</f>
        <v>29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100</v>
      </c>
      <c r="K36" s="107">
        <v>40</v>
      </c>
      <c r="L36" s="10">
        <f>'10-09'!$K36+('10-09'!$J36/90)</f>
        <v>41.111111111111114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120</v>
      </c>
      <c r="L37" s="10">
        <f>'10-09'!$K37+('10-09'!$J37/90)</f>
        <v>120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40" t="s">
        <v>437</v>
      </c>
      <c r="J38" s="112">
        <v>-300</v>
      </c>
      <c r="K38" s="107"/>
      <c r="L38" s="10">
        <f>'10-09'!$K38+('10-09'!$J38/90)</f>
        <v>-3.3333333333333335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209</v>
      </c>
      <c r="J39" s="112"/>
      <c r="K39" s="107">
        <v>-24</v>
      </c>
      <c r="L39" s="10">
        <f>'10-09'!$K39+('10-09'!$J39/90)</f>
        <v>-24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600</v>
      </c>
      <c r="K40" s="107"/>
      <c r="L40" s="10">
        <f>'10-09'!$K40+('10-09'!$J40/90)</f>
        <v>6.666666666666667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100</v>
      </c>
      <c r="K41" s="107"/>
      <c r="L41" s="10">
        <f>'10-09'!$K41+('10-09'!$J41/90)</f>
        <v>1.1111111111111112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250</v>
      </c>
      <c r="K42" s="107"/>
      <c r="L42" s="10">
        <f>'10-09'!$K42+('10-09'!$J42/90)</f>
        <v>2.7777777777777777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-270</v>
      </c>
      <c r="K43" s="107">
        <v>385</v>
      </c>
      <c r="L43" s="10">
        <f>'10-09'!$K43+('10-09'!$J43/90)</f>
        <v>382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-180</v>
      </c>
      <c r="K44" s="107">
        <v>10</v>
      </c>
      <c r="L44" s="10">
        <f>'10-09'!$K44+('10-09'!$J44/90)</f>
        <v>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-360</v>
      </c>
      <c r="K45" s="107">
        <v>10</v>
      </c>
      <c r="L45" s="10">
        <f>'10-09'!$K45+('10-09'!$J45/90)</f>
        <v>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43" t="s">
        <v>40</v>
      </c>
      <c r="I46" s="40" t="s">
        <v>75</v>
      </c>
      <c r="J46" s="112"/>
      <c r="K46" s="107">
        <v>-50</v>
      </c>
      <c r="L46" s="10">
        <f>'10-09'!$K46+('10-09'!$J46/90)</f>
        <v>-50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160</v>
      </c>
      <c r="K47" s="107"/>
      <c r="L47" s="10">
        <f>'10-09'!$K47+('10-09'!$J47/90)</f>
        <v>1.7777777777777777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/>
      <c r="K48" s="107">
        <v>55</v>
      </c>
      <c r="L48" s="10">
        <f>'10-09'!$K48+('10-09'!$J48/90)</f>
        <v>55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-250</v>
      </c>
      <c r="K49" s="107">
        <v>50</v>
      </c>
      <c r="L49" s="10">
        <f>'10-09'!$K49+('10-09'!$J49/90)</f>
        <v>47.222222222222221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229</v>
      </c>
      <c r="J50" s="112">
        <v>-90</v>
      </c>
      <c r="K50" s="107"/>
      <c r="L50" s="10">
        <f>'10-09'!$K50+('10-09'!$J50/90)</f>
        <v>-1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43" t="s">
        <v>1796</v>
      </c>
      <c r="I51" s="40" t="s">
        <v>1482</v>
      </c>
      <c r="J51" s="112"/>
      <c r="K51" s="107">
        <v>500</v>
      </c>
      <c r="L51" s="10">
        <f>'10-09'!$K51+('10-09'!$J51/90)</f>
        <v>500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-90</v>
      </c>
      <c r="K52" s="107">
        <v>9</v>
      </c>
      <c r="L52" s="10">
        <f>'10-09'!$K52+('10-09'!$J52/90)</f>
        <v>8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-200</v>
      </c>
      <c r="K53" s="107">
        <v>-40</v>
      </c>
      <c r="L53" s="10">
        <f>'10-09'!$K53+('10-09'!$J53/90)</f>
        <v>-42.222222222222221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400</v>
      </c>
      <c r="K54" s="107"/>
      <c r="L54" s="10">
        <f>'10-09'!$K54+('10-09'!$J54/90)</f>
        <v>4.4444444444444446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550</v>
      </c>
      <c r="K55" s="107"/>
      <c r="L55" s="10">
        <f>'10-09'!$K55+('10-09'!$J55/90)</f>
        <v>6.1111111111111107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60</v>
      </c>
      <c r="K56" s="107">
        <v>15</v>
      </c>
      <c r="L56" s="10">
        <f>'10-09'!$K56+('10-09'!$J56/90)</f>
        <v>15.666666666666666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900</v>
      </c>
      <c r="K57" s="107">
        <v>25</v>
      </c>
      <c r="L57" s="10">
        <f>'10-09'!$K57+('10-09'!$J57/90)</f>
        <v>35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270</v>
      </c>
      <c r="K58" s="107"/>
      <c r="L58" s="10">
        <f>'10-09'!$K58+('10-09'!$J58/90)</f>
        <v>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43" t="s">
        <v>28</v>
      </c>
      <c r="I59" s="40" t="s">
        <v>335</v>
      </c>
      <c r="J59" s="112">
        <v>-50</v>
      </c>
      <c r="K59" s="107"/>
      <c r="L59" s="10">
        <f>'10-09'!$K59+('10-09'!$J59/90)</f>
        <v>-0.55555555555555558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200</v>
      </c>
      <c r="K60" s="107">
        <v>20</v>
      </c>
      <c r="L60" s="10">
        <f>'10-09'!$K60+('10-09'!$J60/90)</f>
        <v>22.222222222222221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230</v>
      </c>
      <c r="K61" s="107"/>
      <c r="L61" s="10">
        <f>'10-09'!$K61+('10-09'!$J61/90)</f>
        <v>2.5555555555555554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540</v>
      </c>
      <c r="K62" s="107">
        <v>22</v>
      </c>
      <c r="L62" s="10">
        <f>'10-09'!$K62+('10-09'!$J62/90)</f>
        <v>28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1796</v>
      </c>
      <c r="I63" s="40" t="s">
        <v>95</v>
      </c>
      <c r="J63" s="112"/>
      <c r="K63" s="107">
        <v>70</v>
      </c>
      <c r="L63" s="10">
        <f>'10-09'!$K63+('10-09'!$J63/90)</f>
        <v>70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112"/>
      <c r="K64" s="107">
        <v>-70</v>
      </c>
      <c r="L64" s="10">
        <f>'10-09'!$K64+('10-09'!$J64/90)</f>
        <v>-70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0" t="s">
        <v>95</v>
      </c>
      <c r="J65" s="113">
        <v>-100</v>
      </c>
      <c r="K65" s="108"/>
      <c r="L65" s="37">
        <f>'10-09'!$K65+('10-09'!$J65/90)</f>
        <v>-1.1111111111111112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1030</v>
      </c>
      <c r="K66" s="109">
        <v>10</v>
      </c>
      <c r="L66" s="37">
        <f>'10-09'!$K66+('10-09'!$J66/90)</f>
        <v>21.444444444444443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120</v>
      </c>
      <c r="K67" s="108"/>
      <c r="L67" s="37">
        <f>'10-09'!$K67+('10-09'!$J67/90)</f>
        <v>1.3333333333333333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44" t="s">
        <v>2641</v>
      </c>
      <c r="J68" s="114">
        <v>-620</v>
      </c>
      <c r="K68" s="109">
        <v>-10</v>
      </c>
      <c r="L68" s="37">
        <f>'10-09'!$K68+('10-09'!$J68/90)</f>
        <v>-16.888888888888889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78</v>
      </c>
      <c r="J69" s="113"/>
      <c r="K69" s="108">
        <v>200</v>
      </c>
      <c r="L69" s="37">
        <f>'10-09'!$K69+('10-09'!$J69/90)</f>
        <v>200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40</v>
      </c>
      <c r="I70" s="44" t="s">
        <v>95</v>
      </c>
      <c r="J70" s="113"/>
      <c r="K70" s="108">
        <v>-200</v>
      </c>
      <c r="L70" s="37">
        <f>'10-09'!$K70+('10-09'!$J70/90)</f>
        <v>-200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-70</v>
      </c>
      <c r="K71" s="107">
        <v>5</v>
      </c>
      <c r="L71" s="10">
        <f>'10-09'!$K71+('10-09'!$J71/90)</f>
        <v>4.2222222222222223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5</v>
      </c>
      <c r="K72" s="107"/>
      <c r="L72" s="10">
        <f>'10-09'!$K72+('10-09'!$J72/90)</f>
        <v>5.5555555555555552E-2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25</v>
      </c>
      <c r="K73" s="107"/>
      <c r="L73" s="10">
        <f>'10-09'!$K73+('10-09'!$J73/90)</f>
        <v>0.27777777777777779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700</v>
      </c>
      <c r="K74" s="107"/>
      <c r="L74" s="10">
        <f>'10-09'!$K74+('10-09'!$J74/90)</f>
        <v>7.7777777777777777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/>
      <c r="K75" s="107">
        <v>30</v>
      </c>
      <c r="L75" s="10">
        <f>'10-09'!$K75+('10-09'!$J75/90)</f>
        <v>30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-250</v>
      </c>
      <c r="K76" s="107">
        <v>5</v>
      </c>
      <c r="L76" s="10">
        <f>'10-09'!$K76+('10-09'!$J76/90)</f>
        <v>2.2222222222222223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100</v>
      </c>
      <c r="K77" s="107">
        <v>45</v>
      </c>
      <c r="L77" s="10">
        <f>'10-09'!$K77+('10-09'!$J77/90)</f>
        <v>46.111111111111114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50</v>
      </c>
      <c r="K78" s="107">
        <v>5</v>
      </c>
      <c r="L78" s="10">
        <f>'10-09'!$K78+('10-09'!$J78/90)</f>
        <v>5.5555555555555554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300</v>
      </c>
      <c r="K79" s="107">
        <v>10</v>
      </c>
      <c r="L79" s="10">
        <f>'10-09'!$K79+('10-09'!$J79/90)</f>
        <v>13.333333333333334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-360</v>
      </c>
      <c r="K80" s="107">
        <v>20</v>
      </c>
      <c r="L80" s="10">
        <f>'10-09'!$K80+('10-09'!$J80/90)</f>
        <v>16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40" t="s">
        <v>2642</v>
      </c>
      <c r="J81" s="112">
        <v>-400</v>
      </c>
      <c r="K81" s="107"/>
      <c r="L81" s="10">
        <f>'10-09'!$K81+('10-09'!$J81/90)</f>
        <v>-4.4444444444444446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300</v>
      </c>
      <c r="K82" s="107"/>
      <c r="L82" s="10">
        <f>'10-09'!$K82+('10-09'!$J82/90)</f>
        <v>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250</v>
      </c>
      <c r="K83" s="107"/>
      <c r="L83" s="10">
        <f>'10-09'!$K83+('10-09'!$J83/90)</f>
        <v>2.7777777777777777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250</v>
      </c>
      <c r="K84" s="107"/>
      <c r="L84" s="10">
        <f>'10-09'!$K84+('10-09'!$J84/90)</f>
        <v>2.7777777777777777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9</v>
      </c>
      <c r="L85" s="10">
        <f>'10-09'!$K85+('10-09'!$J85/90)</f>
        <v>9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/>
      <c r="K86" s="107">
        <v>4</v>
      </c>
      <c r="L86" s="10">
        <f>'10-09'!$K86+('10-09'!$J86/90)</f>
        <v>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400</v>
      </c>
      <c r="K87" s="107">
        <v>10</v>
      </c>
      <c r="L87" s="10">
        <f>'10-09'!$K87+('10-09'!$J87/90)</f>
        <v>14.444444444444445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-90</v>
      </c>
      <c r="K88" s="107">
        <v>10</v>
      </c>
      <c r="L88" s="10">
        <f>'10-09'!$K88+('10-09'!$J88/90)</f>
        <v>9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250</v>
      </c>
      <c r="K89" s="107"/>
      <c r="L89" s="10">
        <f>'10-09'!$K89+('10-09'!$J89/90)</f>
        <v>2.7777777777777777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43" t="s">
        <v>28</v>
      </c>
      <c r="I90" s="40" t="s">
        <v>43</v>
      </c>
      <c r="J90" s="112"/>
      <c r="K90" s="107">
        <v>-20</v>
      </c>
      <c r="L90" s="10">
        <f>'10-09'!$K90+('10-09'!$J90/90)</f>
        <v>-20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-100</v>
      </c>
      <c r="K91" s="107">
        <v>10</v>
      </c>
      <c r="L91" s="10">
        <f>'10-09'!$K91+('10-09'!$J91/90)</f>
        <v>8.8888888888888893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-180</v>
      </c>
      <c r="K92" s="107">
        <v>10</v>
      </c>
      <c r="L92" s="10">
        <f>'10-09'!$K92+('10-09'!$J92/90)</f>
        <v>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360</v>
      </c>
      <c r="K93" s="107">
        <v>5</v>
      </c>
      <c r="L93" s="10">
        <f>'10-09'!$K93+('10-09'!$J93/90)</f>
        <v>9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500</v>
      </c>
      <c r="K94" s="107"/>
      <c r="L94" s="10">
        <f>'10-09'!$K94+('10-09'!$J94/90)</f>
        <v>5.5555555555555554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450</v>
      </c>
      <c r="K95" s="107">
        <v>6</v>
      </c>
      <c r="L95" s="10">
        <f>'10-09'!$K95+('10-09'!$J95/90)</f>
        <v>11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40</v>
      </c>
      <c r="K96" s="107">
        <v>2</v>
      </c>
      <c r="L96" s="10">
        <f>'10-09'!$K96+('10-09'!$J96/90)</f>
        <v>2.4444444444444446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-20</v>
      </c>
      <c r="K97" s="107">
        <v>5</v>
      </c>
      <c r="L97" s="10">
        <f>'10-09'!$K97+('10-09'!$J97/90)</f>
        <v>4.7777777777777777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28</v>
      </c>
      <c r="I98" s="40" t="s">
        <v>1816</v>
      </c>
      <c r="J98" s="112">
        <v>-200</v>
      </c>
      <c r="K98" s="107"/>
      <c r="L98" s="10">
        <f>'10-09'!$K98+('10-09'!$J98/90)</f>
        <v>-2.2222222222222223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28</v>
      </c>
      <c r="I99" s="40" t="s">
        <v>605</v>
      </c>
      <c r="J99" s="112"/>
      <c r="K99" s="107">
        <v>-10</v>
      </c>
      <c r="L99" s="10">
        <f>'10-09'!$K99+('10-09'!$J99/90)</f>
        <v>-10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40" t="s">
        <v>2643</v>
      </c>
      <c r="J100" s="112"/>
      <c r="K100" s="107">
        <v>-10</v>
      </c>
      <c r="L100" s="10">
        <f>'10-09'!$K100+('10-09'!$J100/90)</f>
        <v>-10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56</v>
      </c>
      <c r="J101" s="112">
        <v>-285</v>
      </c>
      <c r="K101" s="107">
        <v>20</v>
      </c>
      <c r="L101" s="10">
        <f>'10-09'!$K101+('10-09'!$J101/90)</f>
        <v>16.833333333333332</v>
      </c>
      <c r="M101" s="3"/>
      <c r="N101" s="45" t="s">
        <v>118</v>
      </c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100</v>
      </c>
      <c r="K102" s="107"/>
      <c r="L102" s="10">
        <f>'10-09'!$K102+('10-09'!$J102/90)</f>
        <v>1.1111111111111112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-180</v>
      </c>
      <c r="K103" s="107">
        <v>10</v>
      </c>
      <c r="L103" s="10">
        <f>'10-09'!$K103+('10-09'!$J103/90)</f>
        <v>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286</v>
      </c>
      <c r="L104" s="10">
        <f>'10-09'!$K104+('10-09'!$J104/90)</f>
        <v>286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/>
      <c r="K105" s="107">
        <v>410</v>
      </c>
      <c r="L105" s="10">
        <f>'10-09'!$K105+('10-09'!$J105/90)</f>
        <v>410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150</v>
      </c>
      <c r="K106" s="107"/>
      <c r="L106" s="10">
        <f>'10-09'!$K106+('10-09'!$J106/90)</f>
        <v>1.6666666666666667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1660</v>
      </c>
      <c r="J107" s="112"/>
      <c r="K107" s="107">
        <v>100</v>
      </c>
      <c r="L107" s="10">
        <f>'10-09'!$K107+('10-09'!$J107/90)</f>
        <v>100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-300</v>
      </c>
      <c r="K108" s="107">
        <v>220</v>
      </c>
      <c r="L108" s="10">
        <f>'10-09'!$K108+('10-09'!$J108/90)</f>
        <v>216.66666666666666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/>
      <c r="K109" s="107">
        <v>51</v>
      </c>
      <c r="L109" s="10">
        <f>'10-09'!$K109+('10-09'!$J109/90)</f>
        <v>51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/>
      <c r="K110" s="107">
        <v>11</v>
      </c>
      <c r="L110" s="10">
        <f>'10-09'!$K110+('10-09'!$J110/90)</f>
        <v>11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/>
      <c r="K111" s="107"/>
      <c r="L111" s="10">
        <f>'10-09'!$K111+('10-09'!$J111/90)</f>
        <v>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/>
      <c r="K112" s="107"/>
      <c r="L112" s="10">
        <f>'10-09'!$K112+('10-09'!$J112/90)</f>
        <v>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/>
      <c r="K113" s="107"/>
      <c r="L113" s="10">
        <f>'10-09'!$K113+('10-09'!$J113/90)</f>
        <v>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13" xr:uid="{E388AFCB-7022-4D5C-AAAA-42A8CD0F2CF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5EA6-F3F2-4F9E-8642-6C724D30724A}">
  <sheetPr codeName="Sheet142">
    <pageSetUpPr fitToPage="1"/>
  </sheetPr>
  <dimension ref="A1:Z124"/>
  <sheetViews>
    <sheetView rightToLeft="1" topLeftCell="A103" workbookViewId="0">
      <selection activeCell="I123" sqref="I12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-2500</v>
      </c>
      <c r="K1" s="116">
        <f t="shared" si="0"/>
        <v>779</v>
      </c>
      <c r="L1" s="3">
        <f t="shared" si="0"/>
        <v>751.22222222222217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/>
      <c r="K3" s="107">
        <v>15</v>
      </c>
      <c r="L3" s="10">
        <f t="shared" ref="L3:L18" si="1">K3+(J3/90)</f>
        <v>15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250</v>
      </c>
      <c r="K4" s="107"/>
      <c r="L4" s="10">
        <f t="shared" si="1"/>
        <v>2.7777777777777777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112">
        <v>-500</v>
      </c>
      <c r="K5" s="107"/>
      <c r="L5" s="10">
        <f t="shared" si="1"/>
        <v>-5.5555555555555554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648</v>
      </c>
      <c r="J6" s="112">
        <v>-2000</v>
      </c>
      <c r="K6" s="107"/>
      <c r="L6" s="10">
        <f t="shared" si="1"/>
        <v>-22.222222222222221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95</v>
      </c>
      <c r="J7" s="112">
        <v>-500</v>
      </c>
      <c r="K7" s="107"/>
      <c r="L7" s="10">
        <f t="shared" si="1"/>
        <v>-5.5555555555555554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140</v>
      </c>
      <c r="K8" s="107"/>
      <c r="L8" s="10">
        <f t="shared" si="1"/>
        <v>1.5555555555555556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120</v>
      </c>
      <c r="K9" s="107"/>
      <c r="L9" s="10">
        <f t="shared" si="1"/>
        <v>1.3333333333333333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>
        <v>93</v>
      </c>
      <c r="L10" s="10">
        <f t="shared" si="1"/>
        <v>93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>
        <v>-600</v>
      </c>
      <c r="K11" s="107">
        <v>10</v>
      </c>
      <c r="L11" s="10">
        <f t="shared" si="1"/>
        <v>3.333333333333333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800</v>
      </c>
      <c r="K12" s="107"/>
      <c r="L12" s="10">
        <f t="shared" si="1"/>
        <v>8.8888888888888893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>
        <v>45</v>
      </c>
      <c r="L13" s="10">
        <f t="shared" si="1"/>
        <v>45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1796</v>
      </c>
      <c r="I14" s="2" t="s">
        <v>713</v>
      </c>
      <c r="J14" s="112"/>
      <c r="K14" s="107">
        <v>398</v>
      </c>
      <c r="L14" s="10">
        <f t="shared" si="1"/>
        <v>398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 t="s">
        <v>137</v>
      </c>
      <c r="J15" s="112"/>
      <c r="K15" s="107">
        <v>200</v>
      </c>
      <c r="L15" s="10">
        <f t="shared" si="1"/>
        <v>200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112">
        <v>-210</v>
      </c>
      <c r="K16" s="107">
        <v>18</v>
      </c>
      <c r="L16" s="10">
        <f t="shared" si="1"/>
        <v>15.666666666666666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20" t="s">
        <v>2639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SUM('11-09'!$J$22:$J$124)</f>
        <v>7525</v>
      </c>
      <c r="K20" s="116">
        <f>SUM('11-09'!$K$22:$K$124)</f>
        <v>1085</v>
      </c>
      <c r="L20" s="3">
        <f>SUM('11-09'!$L$22:$L$124)</f>
        <v>1168.6111111111113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34</v>
      </c>
      <c r="F22" s="16">
        <f t="shared" ref="F22:F26" si="3">D22*E22</f>
        <v>170</v>
      </c>
      <c r="G22" s="7"/>
      <c r="H22" s="7" t="s">
        <v>6</v>
      </c>
      <c r="I22" s="2"/>
      <c r="J22" s="112">
        <v>-110</v>
      </c>
      <c r="K22" s="107">
        <v>5</v>
      </c>
      <c r="L22" s="10">
        <f>'11-09'!$K22+('11-09'!$J22/90)</f>
        <v>3.7777777777777777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23</v>
      </c>
      <c r="S22" s="16">
        <f t="shared" ref="S22:S26" si="5">Q22*R22</f>
        <v>115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65</v>
      </c>
      <c r="F23" s="16">
        <f t="shared" si="3"/>
        <v>650</v>
      </c>
      <c r="G23" s="7"/>
      <c r="H23" s="7" t="s">
        <v>6</v>
      </c>
      <c r="I23" s="2"/>
      <c r="J23" s="112">
        <v>-30</v>
      </c>
      <c r="K23" s="107">
        <v>2</v>
      </c>
      <c r="L23" s="10">
        <f>'11-09'!$K23+('11-09'!$J23/90)</f>
        <v>1.6666666666666667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6</v>
      </c>
      <c r="S23" s="16">
        <f t="shared" si="5"/>
        <v>60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21</v>
      </c>
      <c r="C24" s="14">
        <f t="shared" si="2"/>
        <v>210</v>
      </c>
      <c r="D24" s="15">
        <v>20</v>
      </c>
      <c r="E24" s="1">
        <v>2</v>
      </c>
      <c r="F24" s="16">
        <f t="shared" si="3"/>
        <v>40</v>
      </c>
      <c r="G24" s="7"/>
      <c r="H24" s="7" t="s">
        <v>28</v>
      </c>
      <c r="I24" s="2" t="s">
        <v>437</v>
      </c>
      <c r="J24" s="112">
        <v>-300</v>
      </c>
      <c r="K24" s="107"/>
      <c r="L24" s="10">
        <f>'11-09'!$K24+('11-09'!$J24/90)</f>
        <v>-3.3333333333333335</v>
      </c>
      <c r="M24" s="3"/>
      <c r="N24" s="13">
        <v>10</v>
      </c>
      <c r="O24" s="1">
        <v>24</v>
      </c>
      <c r="P24" s="14">
        <f t="shared" si="4"/>
        <v>240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/>
      <c r="C25" s="14">
        <f t="shared" si="2"/>
        <v>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 t="s">
        <v>953</v>
      </c>
      <c r="J25" s="112"/>
      <c r="K25" s="107">
        <v>50</v>
      </c>
      <c r="L25" s="10">
        <f>'11-09'!$K25+('11-09'!$J25/90)</f>
        <v>50</v>
      </c>
      <c r="M25" s="3"/>
      <c r="N25" s="13">
        <v>20</v>
      </c>
      <c r="O25" s="1">
        <v>9</v>
      </c>
      <c r="P25" s="14">
        <f t="shared" si="4"/>
        <v>180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12</v>
      </c>
      <c r="C26" s="14">
        <f t="shared" si="2"/>
        <v>600</v>
      </c>
      <c r="D26" s="15">
        <v>100</v>
      </c>
      <c r="E26" s="1">
        <v>143</v>
      </c>
      <c r="F26" s="16">
        <f t="shared" si="3"/>
        <v>14300</v>
      </c>
      <c r="G26" s="7"/>
      <c r="H26" s="7" t="s">
        <v>6</v>
      </c>
      <c r="I26" s="2"/>
      <c r="J26" s="112">
        <v>450</v>
      </c>
      <c r="K26" s="107"/>
      <c r="L26" s="10">
        <f>'11-09'!$K26+('11-09'!$J26/90)</f>
        <v>5</v>
      </c>
      <c r="M26" s="3"/>
      <c r="N26" s="13">
        <v>50</v>
      </c>
      <c r="O26" s="1">
        <v>14</v>
      </c>
      <c r="P26" s="14">
        <f t="shared" si="4"/>
        <v>700</v>
      </c>
      <c r="Q26" s="15">
        <v>100</v>
      </c>
      <c r="R26" s="1">
        <v>228</v>
      </c>
      <c r="S26" s="16">
        <f t="shared" si="5"/>
        <v>22800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39</v>
      </c>
      <c r="C27" s="14">
        <f t="shared" si="2"/>
        <v>3900</v>
      </c>
      <c r="D27" s="12" t="s">
        <v>11</v>
      </c>
      <c r="E27" s="12"/>
      <c r="F27" s="17">
        <f>SUM(F22:F26)</f>
        <v>15210</v>
      </c>
      <c r="G27" s="7"/>
      <c r="H27" s="7" t="s">
        <v>1796</v>
      </c>
      <c r="I27" s="2" t="s">
        <v>1520</v>
      </c>
      <c r="J27" s="112">
        <v>-270</v>
      </c>
      <c r="K27" s="107">
        <v>60</v>
      </c>
      <c r="L27" s="10">
        <f>'11-09'!$K27+('11-09'!$J27/90)</f>
        <v>57</v>
      </c>
      <c r="M27" s="3"/>
      <c r="N27" s="13">
        <v>100</v>
      </c>
      <c r="O27" s="1">
        <v>47</v>
      </c>
      <c r="P27" s="14">
        <f t="shared" si="4"/>
        <v>4700</v>
      </c>
      <c r="Q27" s="12" t="s">
        <v>11</v>
      </c>
      <c r="R27" s="12"/>
      <c r="S27" s="17">
        <f>SUM(S22:S26)</f>
        <v>23015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4720</v>
      </c>
      <c r="D28" s="1"/>
      <c r="E28" s="1"/>
      <c r="F28" s="1"/>
      <c r="G28" s="1"/>
      <c r="H28" s="7" t="s">
        <v>6</v>
      </c>
      <c r="I28" s="2"/>
      <c r="J28" s="112">
        <v>-15</v>
      </c>
      <c r="K28" s="107">
        <v>85</v>
      </c>
      <c r="L28" s="10">
        <f>'11-09'!$K28+('11-09'!$J28/90)</f>
        <v>84.833333333333329</v>
      </c>
      <c r="M28" s="3"/>
      <c r="N28" s="12" t="s">
        <v>11</v>
      </c>
      <c r="O28" s="12"/>
      <c r="P28" s="6">
        <f>SUM(P22:P27)</f>
        <v>5830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2575</v>
      </c>
      <c r="G29" s="1"/>
      <c r="H29" s="7" t="s">
        <v>6</v>
      </c>
      <c r="I29" s="2"/>
      <c r="J29" s="112">
        <v>450</v>
      </c>
      <c r="K29" s="107"/>
      <c r="L29" s="10">
        <f>'11-09'!$K29+('11-09'!$J29/90)</f>
        <v>5</v>
      </c>
      <c r="M29" s="3"/>
      <c r="N29" s="1"/>
      <c r="O29" s="1"/>
      <c r="P29" s="18"/>
      <c r="Q29" s="237" t="s">
        <v>21</v>
      </c>
      <c r="R29" s="238"/>
      <c r="S29" s="17">
        <f>SUM('11-09'!$J$22:$J$124)</f>
        <v>7525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4025</v>
      </c>
      <c r="D30" s="1"/>
      <c r="E30" s="1"/>
      <c r="F30" s="8"/>
      <c r="G30" s="1"/>
      <c r="H30" s="7" t="s">
        <v>6</v>
      </c>
      <c r="I30" s="2"/>
      <c r="J30" s="112">
        <v>70</v>
      </c>
      <c r="K30" s="107"/>
      <c r="L30" s="10">
        <f>'11-09'!$K30+('11-09'!$J30/90)</f>
        <v>0.77777777777777779</v>
      </c>
      <c r="M30" s="3"/>
      <c r="N30" s="237" t="s">
        <v>23</v>
      </c>
      <c r="O30" s="238"/>
      <c r="P30" s="6">
        <f>SUM('11-09'!$K$22:$K$124)</f>
        <v>1085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2"/>
      <c r="J31" s="112">
        <v>-720</v>
      </c>
      <c r="K31" s="107">
        <v>70</v>
      </c>
      <c r="L31" s="10">
        <f>'11-09'!$K31+('11-09'!$J31/90)</f>
        <v>62</v>
      </c>
      <c r="M31" s="3"/>
      <c r="N31" s="1"/>
      <c r="O31" s="1"/>
      <c r="P31" s="18"/>
      <c r="Q31" s="12" t="s">
        <v>25</v>
      </c>
      <c r="R31" s="12"/>
      <c r="S31" s="17">
        <f>S27-S29-F27</f>
        <v>280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2" t="s">
        <v>64</v>
      </c>
      <c r="J32" s="112"/>
      <c r="K32" s="107">
        <v>300</v>
      </c>
      <c r="L32" s="10">
        <f>'11-09'!$K32+('11-09'!$J32/90)</f>
        <v>300</v>
      </c>
      <c r="M32" s="3"/>
      <c r="N32" s="12" t="s">
        <v>25</v>
      </c>
      <c r="O32" s="12"/>
      <c r="P32" s="6">
        <f>P28-P30-C28</f>
        <v>25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95</v>
      </c>
      <c r="J33" s="112"/>
      <c r="K33" s="107">
        <v>27</v>
      </c>
      <c r="L33" s="10">
        <f>'11-09'!$K33+('11-09'!$J33/90)</f>
        <v>27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2" t="s">
        <v>95</v>
      </c>
      <c r="J34" s="112"/>
      <c r="K34" s="107">
        <v>-27</v>
      </c>
      <c r="L34" s="10">
        <f>'11-09'!$K34+('11-09'!$J34/90)</f>
        <v>-27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/>
      <c r="K35" s="107">
        <v>10</v>
      </c>
      <c r="L35" s="10">
        <f>'11-09'!$K35+('11-09'!$J35/90)</f>
        <v>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-450</v>
      </c>
      <c r="K36" s="107">
        <v>110</v>
      </c>
      <c r="L36" s="10">
        <f>'11-09'!$K36+('11-09'!$J36/90)</f>
        <v>105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300</v>
      </c>
      <c r="K37" s="107"/>
      <c r="L37" s="10">
        <f>'11-09'!$K37+('11-09'!$J37/90)</f>
        <v>3.3333333333333335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-700</v>
      </c>
      <c r="K38" s="107">
        <v>10</v>
      </c>
      <c r="L38" s="10">
        <f>'11-09'!$K38+('11-09'!$J38/90)</f>
        <v>2.2222222222222223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200</v>
      </c>
      <c r="K39" s="107"/>
      <c r="L39" s="10">
        <f>'11-09'!$K39+('11-09'!$J39/90)</f>
        <v>2.2222222222222223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1791</v>
      </c>
      <c r="J40" s="112">
        <v>-450</v>
      </c>
      <c r="K40" s="107">
        <v>-910</v>
      </c>
      <c r="L40" s="10">
        <f>'11-09'!$K40+('11-09'!$J40/90)</f>
        <v>-915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-400</v>
      </c>
      <c r="K41" s="107">
        <v>20</v>
      </c>
      <c r="L41" s="10">
        <f>'11-09'!$K41+('11-09'!$J41/90)</f>
        <v>15.555555555555555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270</v>
      </c>
      <c r="K42" s="107"/>
      <c r="L42" s="10">
        <f>'11-09'!$K42+('11-09'!$J42/90)</f>
        <v>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7" t="s">
        <v>1796</v>
      </c>
      <c r="I43" s="40" t="s">
        <v>75</v>
      </c>
      <c r="J43" s="112"/>
      <c r="K43" s="107">
        <v>350</v>
      </c>
      <c r="L43" s="10">
        <f>'11-09'!$K43+('11-09'!$J43/90)</f>
        <v>350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135</v>
      </c>
      <c r="K44" s="107"/>
      <c r="L44" s="10">
        <f>'11-09'!$K44+('11-09'!$J44/90)</f>
        <v>1.5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43" t="s">
        <v>28</v>
      </c>
      <c r="I45" s="40" t="s">
        <v>43</v>
      </c>
      <c r="J45" s="112"/>
      <c r="K45" s="107">
        <v>-20</v>
      </c>
      <c r="L45" s="10">
        <f>'11-09'!$K45+('11-09'!$J45/90)</f>
        <v>-20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790</v>
      </c>
      <c r="K46" s="107"/>
      <c r="L46" s="10">
        <f>'11-09'!$K46+('11-09'!$J46/90)</f>
        <v>8.7777777777777786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2645</v>
      </c>
      <c r="J47" s="112"/>
      <c r="K47" s="107">
        <v>10</v>
      </c>
      <c r="L47" s="10">
        <f>'11-09'!$K47+('11-09'!$J47/90)</f>
        <v>10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-400</v>
      </c>
      <c r="K48" s="107">
        <v>10</v>
      </c>
      <c r="L48" s="10">
        <f>'11-09'!$K48+('11-09'!$J48/90)</f>
        <v>5.5555555555555554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-450</v>
      </c>
      <c r="K49" s="107">
        <v>60</v>
      </c>
      <c r="L49" s="10">
        <f>'11-09'!$K49+('11-09'!$J49/90)</f>
        <v>55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-100</v>
      </c>
      <c r="K50" s="107">
        <v>68</v>
      </c>
      <c r="L50" s="10">
        <f>'11-09'!$K50+('11-09'!$J50/90)</f>
        <v>66.888888888888886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700</v>
      </c>
      <c r="K51" s="107"/>
      <c r="L51" s="10">
        <f>'11-09'!$K51+('11-09'!$J51/90)</f>
        <v>7.7777777777777777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150</v>
      </c>
      <c r="K52" s="107"/>
      <c r="L52" s="10">
        <f>'11-09'!$K52+('11-09'!$J52/90)</f>
        <v>1.6666666666666667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-200</v>
      </c>
      <c r="K53" s="107">
        <v>10</v>
      </c>
      <c r="L53" s="10">
        <f>'11-09'!$K53+('11-09'!$J53/90)</f>
        <v>7.7777777777777777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/>
      <c r="K54" s="107">
        <v>10</v>
      </c>
      <c r="L54" s="10">
        <f>'11-09'!$K54+('11-09'!$J54/90)</f>
        <v>10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2646</v>
      </c>
      <c r="J55" s="112">
        <v>50</v>
      </c>
      <c r="K55" s="107"/>
      <c r="L55" s="10">
        <f>'11-09'!$K55+('11-09'!$J55/90)</f>
        <v>0.55555555555555558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43" t="s">
        <v>28</v>
      </c>
      <c r="I56" s="40" t="s">
        <v>1441</v>
      </c>
      <c r="J56" s="112">
        <v>-300</v>
      </c>
      <c r="K56" s="107"/>
      <c r="L56" s="10">
        <f>'11-09'!$K56+('11-09'!$J56/90)</f>
        <v>-3.3333333333333335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1981</v>
      </c>
      <c r="J57" s="112">
        <v>-100</v>
      </c>
      <c r="K57" s="107">
        <v>10</v>
      </c>
      <c r="L57" s="10">
        <f>'11-09'!$K57+('11-09'!$J57/90)</f>
        <v>8.8888888888888893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1796</v>
      </c>
      <c r="I58" s="40" t="s">
        <v>878</v>
      </c>
      <c r="J58" s="112">
        <v>90</v>
      </c>
      <c r="K58" s="107">
        <v>10</v>
      </c>
      <c r="L58" s="10">
        <f>'11-09'!$K58+('11-09'!$J58/90)</f>
        <v>11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60</v>
      </c>
      <c r="K59" s="107"/>
      <c r="L59" s="10">
        <f>'11-09'!$K59+('11-09'!$J59/90)</f>
        <v>0.66666666666666663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-630</v>
      </c>
      <c r="K60" s="107">
        <v>40</v>
      </c>
      <c r="L60" s="10">
        <f>'11-09'!$K60+('11-09'!$J60/90)</f>
        <v>33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1955</v>
      </c>
      <c r="J61" s="112"/>
      <c r="K61" s="107">
        <v>-100</v>
      </c>
      <c r="L61" s="10">
        <f>'11-09'!$K61+('11-09'!$J61/90)</f>
        <v>-100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40" t="s">
        <v>2310</v>
      </c>
      <c r="J62" s="112"/>
      <c r="K62" s="107">
        <v>-500</v>
      </c>
      <c r="L62" s="10">
        <f>'11-09'!$K62+('11-09'!$J62/90)</f>
        <v>-500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-180</v>
      </c>
      <c r="K63" s="107">
        <v>20</v>
      </c>
      <c r="L63" s="10">
        <f>'11-09'!$K63+('11-09'!$J63/90)</f>
        <v>18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100</v>
      </c>
      <c r="K64" s="107"/>
      <c r="L64" s="10">
        <f>'11-09'!$K64+('11-09'!$J64/90)</f>
        <v>1.1111111111111112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/>
      <c r="K65" s="108">
        <v>10</v>
      </c>
      <c r="L65" s="37">
        <f>'11-09'!$K65+('11-09'!$J65/90)</f>
        <v>10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160</v>
      </c>
      <c r="K66" s="109"/>
      <c r="L66" s="37">
        <f>'11-09'!$K66+('11-09'!$J66/90)</f>
        <v>1.7777777777777777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-250</v>
      </c>
      <c r="K67" s="108">
        <v>10</v>
      </c>
      <c r="L67" s="37">
        <f>'11-09'!$K67+('11-09'!$J67/90)</f>
        <v>7.2222222222222223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370</v>
      </c>
      <c r="K68" s="109"/>
      <c r="L68" s="37">
        <f>'11-09'!$K68+('11-09'!$J68/90)</f>
        <v>4.1111111111111107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1796</v>
      </c>
      <c r="I69" s="44" t="s">
        <v>1341</v>
      </c>
      <c r="J69" s="113">
        <v>40</v>
      </c>
      <c r="K69" s="108">
        <v>70</v>
      </c>
      <c r="L69" s="37">
        <f>'11-09'!$K69+('11-09'!$J69/90)</f>
        <v>70.444444444444443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160</v>
      </c>
      <c r="K70" s="108"/>
      <c r="L70" s="37">
        <f>'11-09'!$K70+('11-09'!$J70/90)</f>
        <v>1.7777777777777777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40</v>
      </c>
      <c r="I71" s="40" t="s">
        <v>2489</v>
      </c>
      <c r="J71" s="112"/>
      <c r="K71" s="107">
        <v>-340</v>
      </c>
      <c r="L71" s="10">
        <f>'11-09'!$K71+('11-09'!$J71/90)</f>
        <v>-340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150</v>
      </c>
      <c r="K72" s="107"/>
      <c r="L72" s="10">
        <f>'11-09'!$K72+('11-09'!$J72/90)</f>
        <v>1.6666666666666667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-500</v>
      </c>
      <c r="K73" s="107">
        <v>10</v>
      </c>
      <c r="L73" s="10">
        <f>'11-09'!$K73+('11-09'!$J73/90)</f>
        <v>4.4444444444444446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-100</v>
      </c>
      <c r="K74" s="107">
        <v>10</v>
      </c>
      <c r="L74" s="10">
        <f>'11-09'!$K74+('11-09'!$J74/90)</f>
        <v>8.8888888888888893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300</v>
      </c>
      <c r="K75" s="107"/>
      <c r="L75" s="10">
        <f>'11-09'!$K75+('11-09'!$J75/90)</f>
        <v>3.3333333333333335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450</v>
      </c>
      <c r="K76" s="107"/>
      <c r="L76" s="10">
        <f>'11-09'!$K76+('11-09'!$J76/90)</f>
        <v>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-500</v>
      </c>
      <c r="K77" s="107"/>
      <c r="L77" s="10">
        <f>'11-09'!$K77+('11-09'!$J77/90)</f>
        <v>-5.5555555555555554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-500</v>
      </c>
      <c r="K78" s="107">
        <v>20</v>
      </c>
      <c r="L78" s="10">
        <f>'11-09'!$K78+('11-09'!$J78/90)</f>
        <v>14.444444444444445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150</v>
      </c>
      <c r="K79" s="107"/>
      <c r="L79" s="10">
        <f>'11-09'!$K79+('11-09'!$J79/90)</f>
        <v>1.6666666666666667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45</v>
      </c>
      <c r="K80" s="107"/>
      <c r="L80" s="10">
        <f>'11-09'!$K80+('11-09'!$J80/90)</f>
        <v>0.5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180</v>
      </c>
      <c r="K81" s="107"/>
      <c r="L81" s="10">
        <f>'11-09'!$K81+('11-09'!$J81/90)</f>
        <v>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-360</v>
      </c>
      <c r="K82" s="107">
        <v>170</v>
      </c>
      <c r="L82" s="10">
        <f>'11-09'!$K82+('11-09'!$J82/90)</f>
        <v>166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-300</v>
      </c>
      <c r="K83" s="107">
        <v>10</v>
      </c>
      <c r="L83" s="10">
        <f>'11-09'!$K83+('11-09'!$J83/90)</f>
        <v>6.6666666666666661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-450</v>
      </c>
      <c r="K84" s="107">
        <v>20</v>
      </c>
      <c r="L84" s="10">
        <f>'11-09'!$K84+('11-09'!$J84/90)</f>
        <v>15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260</v>
      </c>
      <c r="J85" s="112"/>
      <c r="K85" s="107">
        <v>230</v>
      </c>
      <c r="L85" s="10">
        <f>'11-09'!$K85+('11-09'!$J85/90)</f>
        <v>230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320</v>
      </c>
      <c r="K86" s="107">
        <v>30</v>
      </c>
      <c r="L86" s="10">
        <f>'11-09'!$K86+('11-09'!$J86/90)</f>
        <v>33.555555555555557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/>
      <c r="K87" s="107">
        <v>20</v>
      </c>
      <c r="L87" s="10">
        <f>'11-09'!$K87+('11-09'!$J87/90)</f>
        <v>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43" t="s">
        <v>40</v>
      </c>
      <c r="I88" s="2"/>
      <c r="J88" s="112"/>
      <c r="K88" s="107">
        <v>-20</v>
      </c>
      <c r="L88" s="10">
        <f>'11-09'!$K88+('11-09'!$J88/90)</f>
        <v>-20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200</v>
      </c>
      <c r="K89" s="107"/>
      <c r="L89" s="10">
        <f>'11-09'!$K89+('11-09'!$J89/90)</f>
        <v>2.2222222222222223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700</v>
      </c>
      <c r="K90" s="107"/>
      <c r="L90" s="10">
        <f>'11-09'!$K90+('11-09'!$J90/90)</f>
        <v>7.7777777777777777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4500</v>
      </c>
      <c r="K91" s="107"/>
      <c r="L91" s="10">
        <f>'11-09'!$K91+('11-09'!$J91/90)</f>
        <v>50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/>
      <c r="K92" s="107">
        <v>45</v>
      </c>
      <c r="L92" s="10">
        <f>'11-09'!$K92+('11-09'!$J92/90)</f>
        <v>45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130</v>
      </c>
      <c r="K93" s="107"/>
      <c r="L93" s="10">
        <f>'11-09'!$K93+('11-09'!$J93/90)</f>
        <v>1.4444444444444444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28</v>
      </c>
      <c r="I94" s="40" t="s">
        <v>1430</v>
      </c>
      <c r="J94" s="112">
        <v>-300</v>
      </c>
      <c r="K94" s="107"/>
      <c r="L94" s="10">
        <f>'11-09'!$K94+('11-09'!$J94/90)</f>
        <v>-3.3333333333333335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/>
      <c r="K95" s="107">
        <v>40</v>
      </c>
      <c r="L95" s="10">
        <f>'11-09'!$K95+('11-09'!$J95/90)</f>
        <v>40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/>
      <c r="K96" s="107">
        <v>70</v>
      </c>
      <c r="L96" s="10">
        <f>'11-09'!$K96+('11-09'!$J96/90)</f>
        <v>70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1980</v>
      </c>
      <c r="K97" s="107"/>
      <c r="L97" s="10">
        <f>'11-09'!$K97+('11-09'!$J97/90)</f>
        <v>22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1796</v>
      </c>
      <c r="I98" s="40" t="s">
        <v>881</v>
      </c>
      <c r="J98" s="112">
        <v>350</v>
      </c>
      <c r="K98" s="107">
        <v>280</v>
      </c>
      <c r="L98" s="10">
        <f>'11-09'!$K98+('11-09'!$J98/90)</f>
        <v>283.88888888888891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300</v>
      </c>
      <c r="K99" s="107"/>
      <c r="L99" s="10">
        <f>'11-09'!$K99+('11-09'!$J99/90)</f>
        <v>3.3333333333333335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130</v>
      </c>
      <c r="K100" s="107"/>
      <c r="L100" s="10">
        <f>'11-09'!$K100+('11-09'!$J100/90)</f>
        <v>1.4444444444444444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70</v>
      </c>
      <c r="K101" s="107"/>
      <c r="L101" s="10">
        <f>'11-09'!$K101+('11-09'!$J101/90)</f>
        <v>0.77777777777777779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440</v>
      </c>
      <c r="K102" s="107"/>
      <c r="L102" s="10">
        <f>'11-09'!$K102+('11-09'!$J102/90)</f>
        <v>4.8888888888888893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1796</v>
      </c>
      <c r="I103" s="40" t="s">
        <v>1482</v>
      </c>
      <c r="J103" s="112"/>
      <c r="K103" s="107">
        <v>300</v>
      </c>
      <c r="L103" s="10">
        <f>'11-09'!$K103+('11-09'!$J103/90)</f>
        <v>300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400</v>
      </c>
      <c r="K104" s="107"/>
      <c r="L104" s="10">
        <f>'11-09'!$K104+('11-09'!$J104/90)</f>
        <v>4.4444444444444446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43" t="s">
        <v>28</v>
      </c>
      <c r="I105" s="40" t="s">
        <v>2647</v>
      </c>
      <c r="J105" s="112"/>
      <c r="K105" s="107">
        <v>-20</v>
      </c>
      <c r="L105" s="10">
        <f>'11-09'!$K105+('11-09'!$J105/90)</f>
        <v>-20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/>
      <c r="K106" s="107">
        <v>5</v>
      </c>
      <c r="L106" s="10">
        <f>'11-09'!$K106+('11-09'!$J106/90)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/>
      <c r="K107" s="107">
        <v>110</v>
      </c>
      <c r="L107" s="10">
        <f>'11-09'!$K107+('11-09'!$J107/90)</f>
        <v>110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120</v>
      </c>
      <c r="K108" s="107"/>
      <c r="L108" s="10">
        <f>'11-09'!$K108+('11-09'!$J108/90)</f>
        <v>1.3333333333333333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56</v>
      </c>
      <c r="J109" s="112">
        <v>1410</v>
      </c>
      <c r="K109" s="107">
        <v>240</v>
      </c>
      <c r="L109" s="10">
        <f>'11-09'!$K109+('11-09'!$J109/90)</f>
        <v>255.66666666666666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540</v>
      </c>
      <c r="K110" s="107">
        <v>50</v>
      </c>
      <c r="L110" s="10">
        <f>'11-09'!$K110+('11-09'!$J110/90)</f>
        <v>56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-270</v>
      </c>
      <c r="K111" s="107">
        <v>10</v>
      </c>
      <c r="L111" s="10">
        <f>'11-09'!$K111+('11-09'!$J111/90)</f>
        <v>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/>
      <c r="K112" s="107">
        <v>5</v>
      </c>
      <c r="L112" s="10">
        <f>'11-09'!$K112+('11-09'!$J112/90)</f>
        <v>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ht="15.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350</v>
      </c>
      <c r="K113" s="107"/>
      <c r="L113" s="10">
        <f>'11-09'!$K113+('11-09'!$J113/90)</f>
        <v>3.8888888888888888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ht="15.6" x14ac:dyDescent="0.3">
      <c r="A114" s="9"/>
      <c r="B114" s="9"/>
      <c r="C114" s="9"/>
      <c r="D114" s="9"/>
      <c r="E114" s="9"/>
      <c r="F114" s="9"/>
      <c r="G114" s="9"/>
      <c r="H114" s="7" t="s">
        <v>28</v>
      </c>
      <c r="I114" s="2" t="s">
        <v>1347</v>
      </c>
      <c r="J114" s="112"/>
      <c r="K114" s="107">
        <v>-100</v>
      </c>
      <c r="L114" s="10">
        <f>'11-09'!$K114+('11-09'!$J114/90)</f>
        <v>-100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ht="15.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-200</v>
      </c>
      <c r="K115" s="107">
        <v>10</v>
      </c>
      <c r="L115" s="10">
        <f>'11-09'!$K115+('11-09'!$J115/90)</f>
        <v>7.7777777777777777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ht="15.6" x14ac:dyDescent="0.3">
      <c r="A116" s="9"/>
      <c r="B116" s="9"/>
      <c r="C116" s="9"/>
      <c r="D116" s="9"/>
      <c r="E116" s="9"/>
      <c r="F116" s="9"/>
      <c r="G116" s="9"/>
      <c r="H116" s="7" t="s">
        <v>28</v>
      </c>
      <c r="I116" s="40" t="s">
        <v>605</v>
      </c>
      <c r="J116" s="112"/>
      <c r="K116" s="107">
        <v>-10</v>
      </c>
      <c r="L116" s="10">
        <f>'11-09'!$K116+('11-09'!$J116/90)</f>
        <v>-10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ht="15.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-700</v>
      </c>
      <c r="K117" s="107">
        <v>10</v>
      </c>
      <c r="L117" s="10">
        <f>'11-09'!$K117+('11-09'!$J117/90)</f>
        <v>2.2222222222222223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ht="15.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95</v>
      </c>
      <c r="J118" s="112"/>
      <c r="K118" s="107">
        <v>130</v>
      </c>
      <c r="L118" s="10">
        <f>'11-09'!$K118+('11-09'!$J118/90)</f>
        <v>130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ht="15.6" x14ac:dyDescent="0.3">
      <c r="A119" s="9"/>
      <c r="B119" s="9"/>
      <c r="C119" s="9"/>
      <c r="D119" s="9"/>
      <c r="E119" s="9"/>
      <c r="F119" s="9"/>
      <c r="G119" s="9"/>
      <c r="H119" s="43" t="s">
        <v>40</v>
      </c>
      <c r="I119" s="40" t="s">
        <v>95</v>
      </c>
      <c r="J119" s="112"/>
      <c r="K119" s="107">
        <v>-130</v>
      </c>
      <c r="L119" s="10">
        <f>'11-09'!$K119+('11-09'!$J119/90)</f>
        <v>-130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ht="15.6" x14ac:dyDescent="0.3">
      <c r="A120" s="9"/>
      <c r="B120" s="9"/>
      <c r="C120" s="9"/>
      <c r="D120" s="9"/>
      <c r="E120" s="9"/>
      <c r="F120" s="9"/>
      <c r="G120" s="9"/>
      <c r="H120" s="43" t="s">
        <v>40</v>
      </c>
      <c r="I120" s="40" t="s">
        <v>57</v>
      </c>
      <c r="J120" s="112"/>
      <c r="K120" s="107">
        <v>20</v>
      </c>
      <c r="L120" s="10">
        <f>'11-09'!$K120+('11-09'!$J120/90)</f>
        <v>20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ht="15.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40" t="s">
        <v>43</v>
      </c>
      <c r="J121" s="112"/>
      <c r="K121" s="107">
        <v>-20</v>
      </c>
      <c r="L121" s="10">
        <f>'11-09'!$K121+('11-09'!$J121/90)</f>
        <v>-20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ht="15.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/>
      <c r="J122" s="112"/>
      <c r="K122" s="107"/>
      <c r="L122" s="10">
        <f>'11-09'!$K122+('11-09'!$J122/90)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ht="15.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/>
      <c r="J123" s="112"/>
      <c r="K123" s="107"/>
      <c r="L123" s="10">
        <f>'11-09'!$K123+('11-09'!$J123/90)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ht="15.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/>
      <c r="L124" s="10">
        <f>'11-09'!$K124+('11-09'!$J124/90)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4" xr:uid="{448D78DF-52FF-42CC-A658-E6057FB6439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6077-3CD7-49D1-A646-73B16B7D2B9A}">
  <sheetPr codeName="Sheet143">
    <pageSetUpPr fitToPage="1"/>
  </sheetPr>
  <dimension ref="A1:Z140"/>
  <sheetViews>
    <sheetView rightToLeft="1" topLeftCell="A118" workbookViewId="0">
      <selection activeCell="I134" sqref="I13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435</v>
      </c>
      <c r="K1" s="116">
        <f t="shared" si="0"/>
        <v>-1184</v>
      </c>
      <c r="L1" s="3">
        <f t="shared" si="0"/>
        <v>-1179.1666666666667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350</v>
      </c>
      <c r="K3" s="107"/>
      <c r="L3" s="10">
        <f t="shared" ref="L3:L18" si="1">K3+(J3/90)</f>
        <v>3.8888888888888888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1796</v>
      </c>
      <c r="I4" s="2" t="s">
        <v>75</v>
      </c>
      <c r="J4" s="112"/>
      <c r="K4" s="107">
        <v>180</v>
      </c>
      <c r="L4" s="10">
        <f t="shared" si="1"/>
        <v>180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/>
      <c r="K5" s="107">
        <v>5</v>
      </c>
      <c r="L5" s="10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/>
      <c r="K6" s="107">
        <v>11</v>
      </c>
      <c r="L6" s="10">
        <f t="shared" si="1"/>
        <v>11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229</v>
      </c>
      <c r="J7" s="112"/>
      <c r="K7" s="107">
        <v>-10</v>
      </c>
      <c r="L7" s="10">
        <f t="shared" si="1"/>
        <v>-10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100</v>
      </c>
      <c r="K8" s="107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>
        <v>400</v>
      </c>
      <c r="L9" s="10">
        <f t="shared" si="1"/>
        <v>400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40</v>
      </c>
      <c r="I10" s="2" t="s">
        <v>2648</v>
      </c>
      <c r="J10" s="112"/>
      <c r="K10" s="107">
        <v>-1800</v>
      </c>
      <c r="L10" s="10">
        <f t="shared" si="1"/>
        <v>-1800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328</v>
      </c>
      <c r="J11" s="112">
        <v>-360</v>
      </c>
      <c r="K11" s="107">
        <v>50</v>
      </c>
      <c r="L11" s="10">
        <f t="shared" si="1"/>
        <v>46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>
        <v>345</v>
      </c>
      <c r="K12" s="107"/>
      <c r="L12" s="10">
        <f t="shared" si="1"/>
        <v>3.8333333333333335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28</v>
      </c>
      <c r="I13" s="40" t="s">
        <v>2651</v>
      </c>
      <c r="J13" s="112"/>
      <c r="K13" s="107">
        <v>-20</v>
      </c>
      <c r="L13" s="10">
        <f t="shared" si="1"/>
        <v>-20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2649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SUM('12-09'!$J$22:$J$140)</f>
        <v>-18005</v>
      </c>
      <c r="K20" s="116">
        <f>SUM('12-09'!$K$22:$K$140)</f>
        <v>-4291</v>
      </c>
      <c r="L20" s="3">
        <f>SUM('12-09'!$L$22:$L$140)</f>
        <v>-4491.0555555555547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24</v>
      </c>
      <c r="F22" s="16">
        <f t="shared" ref="F22:F26" si="3">D22*E22</f>
        <v>120</v>
      </c>
      <c r="G22" s="7"/>
      <c r="H22" s="7" t="s">
        <v>6</v>
      </c>
      <c r="I22" s="2"/>
      <c r="J22" s="112">
        <v>-270</v>
      </c>
      <c r="K22" s="107">
        <v>10</v>
      </c>
      <c r="L22" s="10">
        <f>'12-09'!$K22+('12-09'!$J22/90)</f>
        <v>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23</v>
      </c>
      <c r="S22" s="16">
        <f t="shared" ref="S22:S26" si="5">Q22*R22</f>
        <v>115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4</v>
      </c>
      <c r="F23" s="16">
        <f t="shared" si="3"/>
        <v>40</v>
      </c>
      <c r="G23" s="7"/>
      <c r="H23" s="7" t="s">
        <v>6</v>
      </c>
      <c r="I23" s="2" t="s">
        <v>2332</v>
      </c>
      <c r="J23" s="112"/>
      <c r="K23" s="107">
        <v>240</v>
      </c>
      <c r="L23" s="10">
        <f>'12-09'!$K23+('12-09'!$J23/90)</f>
        <v>240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3</v>
      </c>
      <c r="S23" s="16">
        <f t="shared" si="5"/>
        <v>30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27</v>
      </c>
      <c r="C24" s="14">
        <f t="shared" si="2"/>
        <v>270</v>
      </c>
      <c r="D24" s="15">
        <v>20</v>
      </c>
      <c r="E24" s="1">
        <v>3</v>
      </c>
      <c r="F24" s="16">
        <f t="shared" si="3"/>
        <v>60</v>
      </c>
      <c r="G24" s="7"/>
      <c r="H24" s="7" t="s">
        <v>40</v>
      </c>
      <c r="I24" s="2" t="s">
        <v>95</v>
      </c>
      <c r="J24" s="112"/>
      <c r="K24" s="107">
        <v>-240</v>
      </c>
      <c r="L24" s="10">
        <f>'12-09'!$K24+('12-09'!$J24/90)</f>
        <v>-240</v>
      </c>
      <c r="M24" s="3"/>
      <c r="N24" s="13">
        <v>10</v>
      </c>
      <c r="O24" s="1">
        <v>30</v>
      </c>
      <c r="P24" s="14">
        <f t="shared" si="4"/>
        <v>300</v>
      </c>
      <c r="Q24" s="15">
        <v>20</v>
      </c>
      <c r="R24" s="1">
        <v>11</v>
      </c>
      <c r="S24" s="16">
        <f t="shared" si="5"/>
        <v>220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>
        <v>3</v>
      </c>
      <c r="F25" s="16">
        <f t="shared" si="3"/>
        <v>150</v>
      </c>
      <c r="G25" s="7"/>
      <c r="H25" s="7" t="s">
        <v>6</v>
      </c>
      <c r="I25" s="2" t="s">
        <v>95</v>
      </c>
      <c r="J25" s="112"/>
      <c r="K25" s="107">
        <v>23</v>
      </c>
      <c r="L25" s="10">
        <f>'12-09'!$K25+('12-09'!$J25/90)</f>
        <v>23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14</v>
      </c>
      <c r="C26" s="14">
        <f t="shared" si="2"/>
        <v>700</v>
      </c>
      <c r="D26" s="15">
        <v>100</v>
      </c>
      <c r="E26" s="1">
        <v>228</v>
      </c>
      <c r="F26" s="16">
        <f t="shared" si="3"/>
        <v>22800</v>
      </c>
      <c r="G26" s="7"/>
      <c r="H26" s="7" t="s">
        <v>40</v>
      </c>
      <c r="I26" s="2" t="s">
        <v>95</v>
      </c>
      <c r="J26" s="112"/>
      <c r="K26" s="107">
        <v>-23</v>
      </c>
      <c r="L26" s="10">
        <f>'12-09'!$K26+('12-09'!$J26/90)</f>
        <v>-23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>
        <v>48</v>
      </c>
      <c r="S26" s="16">
        <f t="shared" si="5"/>
        <v>4800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35</v>
      </c>
      <c r="C27" s="14">
        <f t="shared" si="2"/>
        <v>3500</v>
      </c>
      <c r="D27" s="12" t="s">
        <v>11</v>
      </c>
      <c r="E27" s="12"/>
      <c r="F27" s="17">
        <f>SUM(F22:F26)</f>
        <v>23170</v>
      </c>
      <c r="G27" s="7"/>
      <c r="H27" s="7" t="s">
        <v>6</v>
      </c>
      <c r="I27" s="2" t="s">
        <v>637</v>
      </c>
      <c r="J27" s="112"/>
      <c r="K27" s="107">
        <v>2000</v>
      </c>
      <c r="L27" s="10">
        <f>'12-09'!$K27+('12-09'!$J27/90)</f>
        <v>2000</v>
      </c>
      <c r="M27" s="3"/>
      <c r="N27" s="13">
        <v>100</v>
      </c>
      <c r="O27" s="1">
        <v>10</v>
      </c>
      <c r="P27" s="14">
        <f t="shared" si="4"/>
        <v>1000</v>
      </c>
      <c r="Q27" s="12" t="s">
        <v>11</v>
      </c>
      <c r="R27" s="12"/>
      <c r="S27" s="17">
        <f>SUM(S22:S26)</f>
        <v>5165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4621</v>
      </c>
      <c r="D28" s="1"/>
      <c r="E28" s="1"/>
      <c r="F28" s="1"/>
      <c r="G28" s="1"/>
      <c r="H28" s="7" t="s">
        <v>6</v>
      </c>
      <c r="I28" s="2"/>
      <c r="J28" s="112">
        <v>200</v>
      </c>
      <c r="K28" s="107"/>
      <c r="L28" s="10">
        <f>'12-09'!$K28+('12-09'!$J28/90)</f>
        <v>2.2222222222222223</v>
      </c>
      <c r="M28" s="3"/>
      <c r="N28" s="12" t="s">
        <v>11</v>
      </c>
      <c r="O28" s="12"/>
      <c r="P28" s="6">
        <f>SUM(P22:P27)</f>
        <v>1930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7960</v>
      </c>
      <c r="G29" s="1"/>
      <c r="H29" s="7" t="s">
        <v>40</v>
      </c>
      <c r="I29" s="2" t="s">
        <v>239</v>
      </c>
      <c r="J29" s="112">
        <v>-20000</v>
      </c>
      <c r="K29" s="107"/>
      <c r="L29" s="10">
        <f>'12-09'!$K29+('12-09'!$J29/90)</f>
        <v>-222.22222222222223</v>
      </c>
      <c r="M29" s="3"/>
      <c r="N29" s="1"/>
      <c r="O29" s="1"/>
      <c r="P29" s="18"/>
      <c r="Q29" s="237" t="s">
        <v>21</v>
      </c>
      <c r="R29" s="238"/>
      <c r="S29" s="17">
        <f>SUM('12-09'!$J$22:$J$140)</f>
        <v>-18005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-99</v>
      </c>
      <c r="D30" s="1"/>
      <c r="E30" s="1"/>
      <c r="F30" s="8"/>
      <c r="G30" s="1"/>
      <c r="H30" s="7" t="s">
        <v>6</v>
      </c>
      <c r="I30" s="2"/>
      <c r="J30" s="112">
        <v>-360</v>
      </c>
      <c r="K30" s="107">
        <v>20</v>
      </c>
      <c r="L30" s="10">
        <f>'12-09'!$K30+('12-09'!$J30/90)</f>
        <v>16</v>
      </c>
      <c r="M30" s="3"/>
      <c r="N30" s="237" t="s">
        <v>23</v>
      </c>
      <c r="O30" s="238"/>
      <c r="P30" s="6">
        <f>SUM('12-09'!$K$22:$K$140)</f>
        <v>-4291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/>
      <c r="K31" s="107">
        <v>190</v>
      </c>
      <c r="L31" s="10">
        <f>'12-09'!$K31+('12-09'!$J31/90)</f>
        <v>190</v>
      </c>
      <c r="M31" s="3"/>
      <c r="N31" s="1"/>
      <c r="O31" s="1"/>
      <c r="P31" s="18"/>
      <c r="Q31" s="12" t="s">
        <v>25</v>
      </c>
      <c r="R31" s="12"/>
      <c r="S31" s="17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40" t="s">
        <v>750</v>
      </c>
      <c r="J32" s="112">
        <v>7200</v>
      </c>
      <c r="K32" s="107">
        <v>20</v>
      </c>
      <c r="L32" s="10">
        <f>'12-09'!$K32+('12-09'!$J32/90)</f>
        <v>100</v>
      </c>
      <c r="M32" s="3"/>
      <c r="N32" s="12" t="s">
        <v>25</v>
      </c>
      <c r="O32" s="12"/>
      <c r="P32" s="6">
        <f>P28-P30-C28</f>
        <v>1600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-720</v>
      </c>
      <c r="K33" s="107">
        <v>10</v>
      </c>
      <c r="L33" s="10">
        <f>'12-09'!$K33+('12-09'!$J33/90)</f>
        <v>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2650</v>
      </c>
      <c r="J34" s="112">
        <v>-270</v>
      </c>
      <c r="K34" s="107">
        <v>-3070</v>
      </c>
      <c r="L34" s="10">
        <f>'12-09'!$K34+('12-09'!$J34/90)</f>
        <v>-3073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350</v>
      </c>
      <c r="K35" s="107"/>
      <c r="L35" s="10">
        <f>'12-09'!$K35+('12-09'!$J35/90)</f>
        <v>3.8888888888888888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40" t="s">
        <v>1441</v>
      </c>
      <c r="J36" s="112">
        <v>-2000</v>
      </c>
      <c r="K36" s="107"/>
      <c r="L36" s="10">
        <f>'12-09'!$K36+('12-09'!$J36/90)</f>
        <v>-22.222222222222221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225</v>
      </c>
      <c r="K37" s="107"/>
      <c r="L37" s="10">
        <f>'12-09'!$K37+('12-09'!$J37/90)</f>
        <v>2.5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/>
      <c r="K38" s="107">
        <v>4</v>
      </c>
      <c r="L38" s="10">
        <f>'12-09'!$K38+('12-09'!$J38/90)</f>
        <v>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40" t="s">
        <v>648</v>
      </c>
      <c r="J39" s="112">
        <v>-2000</v>
      </c>
      <c r="K39" s="107"/>
      <c r="L39" s="10">
        <f>'12-09'!$K39+('12-09'!$J39/90)</f>
        <v>-22.222222222222221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28</v>
      </c>
      <c r="I40" s="40" t="s">
        <v>43</v>
      </c>
      <c r="J40" s="112">
        <v>-2000</v>
      </c>
      <c r="K40" s="107"/>
      <c r="L40" s="10">
        <f>'12-09'!$K40+('12-09'!$J40/90)</f>
        <v>-22.222222222222221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-300</v>
      </c>
      <c r="K41" s="107">
        <v>100</v>
      </c>
      <c r="L41" s="10">
        <f>'12-09'!$K41+('12-09'!$J41/90)</f>
        <v>96.666666666666671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40" t="s">
        <v>2259</v>
      </c>
      <c r="J42" s="112"/>
      <c r="K42" s="107">
        <v>-1000</v>
      </c>
      <c r="L42" s="10">
        <f>'12-09'!$K42+('12-09'!$J42/90)</f>
        <v>-1000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-400</v>
      </c>
      <c r="K43" s="107">
        <v>10</v>
      </c>
      <c r="L43" s="10">
        <f>'12-09'!$K43+('12-09'!$J43/90)</f>
        <v>5.5555555555555554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1796</v>
      </c>
      <c r="I44" s="40" t="s">
        <v>457</v>
      </c>
      <c r="J44" s="112"/>
      <c r="K44" s="107">
        <v>164</v>
      </c>
      <c r="L44" s="10">
        <f>'12-09'!$K44+('12-09'!$J44/90)</f>
        <v>164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40</v>
      </c>
      <c r="I45" s="40" t="s">
        <v>95</v>
      </c>
      <c r="J45" s="112"/>
      <c r="K45" s="107">
        <v>-164</v>
      </c>
      <c r="L45" s="10">
        <f>'12-09'!$K45+('12-09'!$J45/90)</f>
        <v>-164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50</v>
      </c>
      <c r="K46" s="107"/>
      <c r="L46" s="10">
        <f>'12-09'!$K46+('12-09'!$J46/90)</f>
        <v>0.55555555555555558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28</v>
      </c>
      <c r="I47" s="40" t="s">
        <v>35</v>
      </c>
      <c r="J47" s="112">
        <v>-300</v>
      </c>
      <c r="K47" s="107"/>
      <c r="L47" s="10">
        <f>'12-09'!$K47+('12-09'!$J47/90)</f>
        <v>-3.3333333333333335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250</v>
      </c>
      <c r="K48" s="107"/>
      <c r="L48" s="10">
        <f>'12-09'!$K48+('12-09'!$J48/90)</f>
        <v>2.7777777777777777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-100</v>
      </c>
      <c r="K49" s="107">
        <v>10</v>
      </c>
      <c r="L49" s="10">
        <f>'12-09'!$K49+('12-09'!$J49/90)</f>
        <v>8.8888888888888893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100</v>
      </c>
      <c r="K50" s="107"/>
      <c r="L50" s="10">
        <f>'12-09'!$K50+('12-09'!$J50/90)</f>
        <v>1.1111111111111112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170</v>
      </c>
      <c r="K51" s="107">
        <v>100</v>
      </c>
      <c r="L51" s="10">
        <f>'12-09'!$K51+('12-09'!$J51/90)</f>
        <v>101.88888888888889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-30</v>
      </c>
      <c r="K52" s="107">
        <v>15</v>
      </c>
      <c r="L52" s="10">
        <f>'12-09'!$K52+('12-09'!$J52/90)</f>
        <v>14.666666666666666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-270</v>
      </c>
      <c r="K53" s="107">
        <v>30</v>
      </c>
      <c r="L53" s="10">
        <f>'12-09'!$K53+('12-09'!$J53/90)</f>
        <v>27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-400</v>
      </c>
      <c r="K54" s="107">
        <v>5</v>
      </c>
      <c r="L54" s="10">
        <f>'12-09'!$K54+('12-09'!$J54/90)</f>
        <v>0.55555555555555536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40</v>
      </c>
      <c r="I55" s="40" t="s">
        <v>1657</v>
      </c>
      <c r="J55" s="112"/>
      <c r="K55" s="107">
        <v>-500</v>
      </c>
      <c r="L55" s="10">
        <f>'12-09'!$K55+('12-09'!$J55/90)</f>
        <v>-500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100</v>
      </c>
      <c r="K56" s="107"/>
      <c r="L56" s="10">
        <f>'12-09'!$K56+('12-09'!$J56/90)</f>
        <v>1.1111111111111112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-300</v>
      </c>
      <c r="K57" s="107">
        <v>20</v>
      </c>
      <c r="L57" s="10">
        <f>'12-09'!$K57+('12-09'!$J57/90)</f>
        <v>16.666666666666668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705</v>
      </c>
      <c r="J58" s="112"/>
      <c r="K58" s="107">
        <v>25</v>
      </c>
      <c r="L58" s="10">
        <f>'12-09'!$K58+('12-09'!$J58/90)</f>
        <v>25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-100</v>
      </c>
      <c r="K59" s="107">
        <v>10</v>
      </c>
      <c r="L59" s="10">
        <f>'12-09'!$K59+('12-09'!$J59/90)</f>
        <v>8.8888888888888893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/>
      <c r="K60" s="107">
        <v>10</v>
      </c>
      <c r="L60" s="10">
        <f>'12-09'!$K60+('12-09'!$J60/90)</f>
        <v>10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/>
      <c r="K61" s="107">
        <v>100</v>
      </c>
      <c r="L61" s="10">
        <f>'12-09'!$K61+('12-09'!$J61/90)</f>
        <v>100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-200</v>
      </c>
      <c r="K62" s="107">
        <v>10</v>
      </c>
      <c r="L62" s="10">
        <f>'12-09'!$K62+('12-09'!$J62/90)</f>
        <v>7.7777777777777777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/>
      <c r="K63" s="107">
        <v>5</v>
      </c>
      <c r="L63" s="10">
        <f>'12-09'!$K63+('12-09'!$J63/90)</f>
        <v>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180</v>
      </c>
      <c r="K64" s="107"/>
      <c r="L64" s="10">
        <f>'12-09'!$K64+('12-09'!$J64/90)</f>
        <v>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635</v>
      </c>
      <c r="K65" s="108"/>
      <c r="L65" s="37">
        <f>'12-09'!$K65+('12-09'!$J65/90)</f>
        <v>7.0555555555555554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/>
      <c r="K66" s="109">
        <v>15</v>
      </c>
      <c r="L66" s="37">
        <f>'12-09'!$K66+('12-09'!$J66/90)</f>
        <v>15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90</v>
      </c>
      <c r="K67" s="108"/>
      <c r="L67" s="37">
        <f>'12-09'!$K67+('12-09'!$J67/90)</f>
        <v>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-720</v>
      </c>
      <c r="K68" s="109">
        <v>50</v>
      </c>
      <c r="L68" s="37">
        <f>'12-09'!$K68+('12-09'!$J68/90)</f>
        <v>42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40</v>
      </c>
      <c r="I69" s="44" t="s">
        <v>2447</v>
      </c>
      <c r="J69" s="113"/>
      <c r="K69" s="108">
        <v>-1500</v>
      </c>
      <c r="L69" s="37">
        <f>'12-09'!$K69+('12-09'!$J69/90)</f>
        <v>-1500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-180</v>
      </c>
      <c r="K70" s="108">
        <v>20</v>
      </c>
      <c r="L70" s="37">
        <f>'12-09'!$K70+('12-09'!$J70/90)</f>
        <v>18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30</v>
      </c>
      <c r="K71" s="107"/>
      <c r="L71" s="10">
        <f>'12-09'!$K71+('12-09'!$J71/90)</f>
        <v>0.33333333333333331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1553</v>
      </c>
      <c r="J72" s="112"/>
      <c r="K72" s="107">
        <v>200</v>
      </c>
      <c r="L72" s="10">
        <f>'12-09'!$K72+('12-09'!$J72/90)</f>
        <v>200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2652</v>
      </c>
      <c r="J73" s="112"/>
      <c r="K73" s="107">
        <v>20</v>
      </c>
      <c r="L73" s="10">
        <f>'12-09'!$K73+('12-09'!$J73/90)</f>
        <v>20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-300</v>
      </c>
      <c r="K74" s="107">
        <v>40</v>
      </c>
      <c r="L74" s="10">
        <f>'12-09'!$K74+('12-09'!$J74/90)</f>
        <v>36.666666666666664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30</v>
      </c>
      <c r="K75" s="107"/>
      <c r="L75" s="10">
        <f>'12-09'!$K75+('12-09'!$J75/90)</f>
        <v>0.33333333333333331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40</v>
      </c>
      <c r="I76" s="40" t="s">
        <v>1522</v>
      </c>
      <c r="J76" s="112"/>
      <c r="K76" s="107">
        <v>-500</v>
      </c>
      <c r="L76" s="10">
        <f>'12-09'!$K76+('12-09'!$J76/90)</f>
        <v>-500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200</v>
      </c>
      <c r="K77" s="107"/>
      <c r="L77" s="10">
        <f>'12-09'!$K77+('12-09'!$J77/90)</f>
        <v>2.2222222222222223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400</v>
      </c>
      <c r="K78" s="107"/>
      <c r="L78" s="10">
        <f>'12-09'!$K78+('12-09'!$J78/90)</f>
        <v>4.4444444444444446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-220</v>
      </c>
      <c r="K79" s="107">
        <v>5</v>
      </c>
      <c r="L79" s="10">
        <f>'12-09'!$K79+('12-09'!$J79/90)</f>
        <v>2.5555555555555554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/>
      <c r="K80" s="107">
        <v>20</v>
      </c>
      <c r="L80" s="10">
        <f>'12-09'!$K80+('12-09'!$J80/90)</f>
        <v>20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-720</v>
      </c>
      <c r="K81" s="107">
        <v>10</v>
      </c>
      <c r="L81" s="10">
        <f>'12-09'!$K81+('12-09'!$J81/90)</f>
        <v>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-270</v>
      </c>
      <c r="K82" s="107">
        <v>30</v>
      </c>
      <c r="L82" s="10">
        <f>'12-09'!$K82+('12-09'!$J82/90)</f>
        <v>27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40" t="s">
        <v>849</v>
      </c>
      <c r="J83" s="112">
        <v>10000</v>
      </c>
      <c r="K83" s="107"/>
      <c r="L83" s="10">
        <f>'12-09'!$K83+('12-09'!$J83/90)</f>
        <v>111.11111111111111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-540</v>
      </c>
      <c r="K84" s="107">
        <v>10</v>
      </c>
      <c r="L84" s="10">
        <f>'12-09'!$K84+('12-09'!$J84/90)</f>
        <v>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2209</v>
      </c>
      <c r="J85" s="112"/>
      <c r="K85" s="107">
        <v>400</v>
      </c>
      <c r="L85" s="10">
        <f>'12-09'!$K85+('12-09'!$J85/90)</f>
        <v>400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363</v>
      </c>
      <c r="J86" s="112"/>
      <c r="K86" s="107">
        <v>200</v>
      </c>
      <c r="L86" s="10">
        <f>'12-09'!$K86+('12-09'!$J86/90)</f>
        <v>200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270</v>
      </c>
      <c r="K87" s="107"/>
      <c r="L87" s="10">
        <f>'12-09'!$K87+('12-09'!$J87/90)</f>
        <v>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600</v>
      </c>
      <c r="K88" s="107"/>
      <c r="L88" s="10">
        <f>'12-09'!$K88+('12-09'!$J88/90)</f>
        <v>6.666666666666667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100</v>
      </c>
      <c r="K89" s="107"/>
      <c r="L89" s="10">
        <f>'12-09'!$K89+('12-09'!$J89/90)</f>
        <v>1.1111111111111112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-270</v>
      </c>
      <c r="K90" s="107">
        <v>5</v>
      </c>
      <c r="L90" s="10">
        <f>'12-09'!$K90+('12-09'!$J90/90)</f>
        <v>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90</v>
      </c>
      <c r="J91" s="112">
        <v>-270</v>
      </c>
      <c r="K91" s="107">
        <v>120</v>
      </c>
      <c r="L91" s="10">
        <f>'12-09'!$K91+('12-09'!$J91/90)</f>
        <v>117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60</v>
      </c>
      <c r="K92" s="107"/>
      <c r="L92" s="10">
        <f>'12-09'!$K92+('12-09'!$J92/90)</f>
        <v>0.66666666666666663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-200</v>
      </c>
      <c r="K93" s="107">
        <v>80</v>
      </c>
      <c r="L93" s="10">
        <f>'12-09'!$K93+('12-09'!$J93/90)</f>
        <v>77.777777777777771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700</v>
      </c>
      <c r="L94" s="10">
        <f>'12-09'!$K94+('12-09'!$J94/90)</f>
        <v>700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-270</v>
      </c>
      <c r="K95" s="107">
        <v>-120</v>
      </c>
      <c r="L95" s="10">
        <f>'12-09'!$K95+('12-09'!$J95/90)</f>
        <v>-123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-270</v>
      </c>
      <c r="K96" s="107">
        <v>45</v>
      </c>
      <c r="L96" s="10">
        <f>'12-09'!$K96+('12-09'!$J96/90)</f>
        <v>42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20</v>
      </c>
      <c r="K97" s="107"/>
      <c r="L97" s="10">
        <f>'12-09'!$K97+('12-09'!$J97/90)</f>
        <v>0.22222222222222221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400</v>
      </c>
      <c r="K98" s="107"/>
      <c r="L98" s="10">
        <f>'12-09'!$K98+('12-09'!$J98/90)</f>
        <v>4.4444444444444446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-500</v>
      </c>
      <c r="K99" s="107">
        <v>10</v>
      </c>
      <c r="L99" s="10">
        <f>'12-09'!$K99+('12-09'!$J99/90)</f>
        <v>4.4444444444444446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1080</v>
      </c>
      <c r="K100" s="107"/>
      <c r="L100" s="10">
        <f>'12-09'!$K100+('12-09'!$J100/90)</f>
        <v>12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2653</v>
      </c>
      <c r="J101" s="112">
        <v>-720</v>
      </c>
      <c r="K101" s="107">
        <v>70</v>
      </c>
      <c r="L101" s="10">
        <f>'12-09'!$K101+('12-09'!$J101/90)</f>
        <v>62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30</v>
      </c>
      <c r="K102" s="107"/>
      <c r="L102" s="10">
        <f>'12-09'!$K102+('12-09'!$J102/90)</f>
        <v>0.33333333333333331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28</v>
      </c>
      <c r="I103" s="40" t="s">
        <v>2669</v>
      </c>
      <c r="J103" s="112"/>
      <c r="K103" s="107">
        <v>-50</v>
      </c>
      <c r="L103" s="10">
        <f>'12-09'!$K103+('12-09'!$J103/90)</f>
        <v>-50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-400</v>
      </c>
      <c r="K104" s="107">
        <v>10</v>
      </c>
      <c r="L104" s="10">
        <f>'12-09'!$K104+('12-09'!$J104/90)</f>
        <v>5.5555555555555554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-630</v>
      </c>
      <c r="K105" s="107">
        <v>20</v>
      </c>
      <c r="L105" s="10">
        <f>'12-09'!$K105+('12-09'!$J105/90)</f>
        <v>13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900</v>
      </c>
      <c r="K106" s="107"/>
      <c r="L106" s="10">
        <f>'12-09'!$K106+('12-09'!$J106/90)</f>
        <v>10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250</v>
      </c>
      <c r="K107" s="107"/>
      <c r="L107" s="10">
        <f>'12-09'!$K107+('12-09'!$J107/90)</f>
        <v>2.7777777777777777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150</v>
      </c>
      <c r="K108" s="107"/>
      <c r="L108" s="10">
        <f>'12-09'!$K108+('12-09'!$J108/90)</f>
        <v>1.6666666666666667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/>
      <c r="K109" s="107">
        <v>10</v>
      </c>
      <c r="L109" s="10">
        <f>'12-09'!$K109+('12-09'!$J109/90)</f>
        <v>10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550</v>
      </c>
      <c r="K110" s="107"/>
      <c r="L110" s="10">
        <f>'12-09'!$K110+('12-09'!$J110/90)</f>
        <v>6.1111111111111107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-450</v>
      </c>
      <c r="K111" s="107">
        <v>20</v>
      </c>
      <c r="L111" s="10">
        <f>'12-09'!$K111+('12-09'!$J111/90)</f>
        <v>15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130</v>
      </c>
      <c r="K112" s="107"/>
      <c r="L112" s="10">
        <f>'12-09'!$K112+('12-09'!$J112/90)</f>
        <v>1.4444444444444444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225</v>
      </c>
      <c r="K113" s="107">
        <v>5</v>
      </c>
      <c r="L113" s="10">
        <f>'12-09'!$K113+('12-09'!$J113/90)</f>
        <v>7.5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-500</v>
      </c>
      <c r="K114" s="107">
        <v>20</v>
      </c>
      <c r="L114" s="10">
        <f>'12-09'!$K114+('12-09'!$J114/90)</f>
        <v>14.444444444444445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>
        <v>40</v>
      </c>
      <c r="L115" s="10">
        <f>'12-09'!$K115+('12-09'!$J115/90)</f>
        <v>40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-180</v>
      </c>
      <c r="K116" s="107">
        <v>5</v>
      </c>
      <c r="L116" s="10">
        <f>'12-09'!$K116+('12-09'!$J116/90)</f>
        <v>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300</v>
      </c>
      <c r="K117" s="107"/>
      <c r="L117" s="10">
        <f>'12-09'!$K117+('12-09'!$J117/90)</f>
        <v>3.3333333333333335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-720</v>
      </c>
      <c r="K118" s="107">
        <v>230</v>
      </c>
      <c r="L118" s="10">
        <f>'12-09'!$K118+('12-09'!$J118/90)</f>
        <v>222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/>
      <c r="K119" s="107">
        <v>109</v>
      </c>
      <c r="L119" s="10">
        <f>'12-09'!$K119+('12-09'!$J119/90)</f>
        <v>109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-450</v>
      </c>
      <c r="K120" s="107">
        <v>20</v>
      </c>
      <c r="L120" s="10">
        <f>'12-09'!$K120+('12-09'!$J120/90)</f>
        <v>15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250</v>
      </c>
      <c r="K121" s="107"/>
      <c r="L121" s="10">
        <f>'12-09'!$K121+('12-09'!$J121/90)</f>
        <v>2.7777777777777777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540</v>
      </c>
      <c r="K122" s="107"/>
      <c r="L122" s="10">
        <f>'12-09'!$K122+('12-09'!$J122/90)</f>
        <v>6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-270</v>
      </c>
      <c r="K123" s="107">
        <v>20</v>
      </c>
      <c r="L123" s="10">
        <f>'12-09'!$K123+('12-09'!$J123/90)</f>
        <v>17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>
        <v>50</v>
      </c>
      <c r="L124" s="10">
        <f>'12-09'!$K124+('12-09'!$J124/90)</f>
        <v>50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40</v>
      </c>
      <c r="I125" s="40" t="s">
        <v>95</v>
      </c>
      <c r="J125" s="112"/>
      <c r="K125" s="107">
        <v>-100</v>
      </c>
      <c r="L125" s="10">
        <f>'12-09'!$K125+('12-09'!$J125/90)</f>
        <v>-100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270</v>
      </c>
      <c r="K126" s="107">
        <v>50</v>
      </c>
      <c r="L126" s="10">
        <f>'12-09'!$K126+('12-09'!$J126/90)</f>
        <v>53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 t="s">
        <v>2414</v>
      </c>
      <c r="J127" s="112"/>
      <c r="K127" s="107">
        <v>300</v>
      </c>
      <c r="L127" s="10">
        <f>'12-09'!$K127+('12-09'!$J127/90)</f>
        <v>300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>
        <v>40</v>
      </c>
      <c r="L128" s="10">
        <f>'12-09'!$K128+('12-09'!$J128/90)</f>
        <v>40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40</v>
      </c>
      <c r="I129" s="40" t="s">
        <v>2654</v>
      </c>
      <c r="J129" s="112"/>
      <c r="K129" s="107">
        <v>-1000</v>
      </c>
      <c r="L129" s="10">
        <f>'12-09'!$K129+('12-09'!$J129/90)</f>
        <v>-1000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1666</v>
      </c>
      <c r="J130" s="112"/>
      <c r="K130" s="107">
        <v>-10</v>
      </c>
      <c r="L130" s="10">
        <f>'12-09'!$K130+('12-09'!$J130/90)</f>
        <v>-10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56</v>
      </c>
      <c r="J131" s="112">
        <v>-5270</v>
      </c>
      <c r="K131" s="107">
        <v>-544</v>
      </c>
      <c r="L131" s="10">
        <f>'12-09'!$K131+('12-09'!$J131/90)</f>
        <v>-602.55555555555554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95</v>
      </c>
      <c r="J132" s="112"/>
      <c r="K132" s="107">
        <v>-1600</v>
      </c>
      <c r="L132" s="10">
        <f>'12-09'!$K132+('12-09'!$J132/90)</f>
        <v>-1600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/>
      <c r="K133" s="107"/>
      <c r="L133" s="10">
        <f>'12-09'!$K133+('12-09'!$J133/90)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/>
      <c r="K134" s="107"/>
      <c r="L134" s="10">
        <f>'12-09'!$K134+('12-09'!$J134/90)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/>
      <c r="K135" s="107"/>
      <c r="L135" s="10">
        <f>'12-09'!$K135+('12-09'!$J135/90)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/>
      <c r="L136" s="10">
        <f>'12-09'!$K136+('12-09'!$J136/90)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/>
      <c r="L137" s="10">
        <f>'12-09'!$K137+('12-09'!$J137/90)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/>
      <c r="K138" s="107"/>
      <c r="L138" s="10">
        <f>'12-09'!$K138+('12-09'!$J138/90)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/>
      <c r="L139" s="10">
        <f>'12-09'!$K139+('12-09'!$J139/90)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/>
      <c r="L140" s="10">
        <f>'12-09'!$K140+('12-09'!$J140/90)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0" xr:uid="{34107639-D21D-4296-84EA-536A3F1ECA3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479F-1A29-4235-8CFC-949A2B475764}">
  <sheetPr codeName="Sheet144">
    <pageSetUpPr fitToPage="1"/>
  </sheetPr>
  <dimension ref="A1:Z165"/>
  <sheetViews>
    <sheetView rightToLeft="1" topLeftCell="A153" workbookViewId="0">
      <selection activeCell="J164" sqref="J16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20</v>
      </c>
      <c r="K1" s="116">
        <f t="shared" si="0"/>
        <v>-70</v>
      </c>
      <c r="L1" s="3">
        <f t="shared" si="0"/>
        <v>-69.777777777777771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1098</v>
      </c>
      <c r="J3" s="112">
        <v>-100</v>
      </c>
      <c r="K3" s="107">
        <v>-10</v>
      </c>
      <c r="L3" s="10">
        <f t="shared" ref="L3:L18" si="1">K3+(J3/90)</f>
        <v>-11.111111111111111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1268</v>
      </c>
      <c r="J4" s="112"/>
      <c r="K4" s="107">
        <v>-60</v>
      </c>
      <c r="L4" s="10">
        <f t="shared" si="1"/>
        <v>-60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99</v>
      </c>
      <c r="J5" s="112">
        <v>-300</v>
      </c>
      <c r="K5" s="107"/>
      <c r="L5" s="10">
        <f t="shared" si="1"/>
        <v>-3.3333333333333335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154</v>
      </c>
      <c r="J6" s="112">
        <v>-50</v>
      </c>
      <c r="K6" s="107">
        <v>5</v>
      </c>
      <c r="L6" s="10">
        <f t="shared" si="1"/>
        <v>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40</v>
      </c>
      <c r="I7" s="2" t="s">
        <v>99</v>
      </c>
      <c r="J7" s="112">
        <v>-300</v>
      </c>
      <c r="K7" s="107"/>
      <c r="L7" s="10">
        <f t="shared" si="1"/>
        <v>-3.3333333333333335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2187</v>
      </c>
      <c r="J8" s="112">
        <v>100</v>
      </c>
      <c r="K8" s="107"/>
      <c r="L8" s="10">
        <f t="shared" si="1"/>
        <v>1.1111111111111112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>
        <v>5</v>
      </c>
      <c r="L9" s="10">
        <f t="shared" si="1"/>
        <v>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660</v>
      </c>
      <c r="K10" s="107"/>
      <c r="L10" s="10">
        <f t="shared" si="1"/>
        <v>7.333333333333333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112">
        <v>10</v>
      </c>
      <c r="K11" s="107">
        <v>-10</v>
      </c>
      <c r="L11" s="10">
        <f t="shared" si="1"/>
        <v>-9.8888888888888893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2644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SUM('14-09'!$J$22:$J$165)</f>
        <v>3105</v>
      </c>
      <c r="K20" s="116">
        <f>SUM('14-09'!$K$22:$K$165)</f>
        <v>2710</v>
      </c>
      <c r="L20" s="3">
        <f>SUM('14-09'!$L$22:$L$165)</f>
        <v>2744.5000000000009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21</v>
      </c>
      <c r="F22" s="16">
        <f t="shared" ref="F22:F26" si="3">D22*E22</f>
        <v>105</v>
      </c>
      <c r="G22" s="7"/>
      <c r="H22" s="7" t="s">
        <v>6</v>
      </c>
      <c r="I22" s="2"/>
      <c r="J22" s="112">
        <v>-450</v>
      </c>
      <c r="K22" s="107">
        <v>80</v>
      </c>
      <c r="L22" s="10">
        <f>'14-09'!$K22+('14-09'!$J22/90)</f>
        <v>75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15</v>
      </c>
      <c r="S22" s="16">
        <f t="shared" ref="S22:S26" si="5">Q22*R22</f>
        <v>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4</v>
      </c>
      <c r="F23" s="16">
        <f t="shared" si="3"/>
        <v>40</v>
      </c>
      <c r="G23" s="7"/>
      <c r="H23" s="7" t="s">
        <v>6</v>
      </c>
      <c r="I23" s="2"/>
      <c r="J23" s="112">
        <v>500</v>
      </c>
      <c r="K23" s="107">
        <v>20</v>
      </c>
      <c r="L23" s="10">
        <f>'14-09'!$K23+('14-09'!$J23/90)</f>
        <v>25.555555555555557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22</v>
      </c>
      <c r="S23" s="16">
        <f t="shared" si="5"/>
        <v>220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26</v>
      </c>
      <c r="C24" s="14">
        <f t="shared" si="2"/>
        <v>260</v>
      </c>
      <c r="D24" s="15">
        <v>20</v>
      </c>
      <c r="E24" s="1">
        <v>7</v>
      </c>
      <c r="F24" s="16">
        <f t="shared" si="3"/>
        <v>140</v>
      </c>
      <c r="G24" s="7"/>
      <c r="H24" s="7" t="s">
        <v>6</v>
      </c>
      <c r="I24" s="2"/>
      <c r="J24" s="112">
        <v>650</v>
      </c>
      <c r="K24" s="107"/>
      <c r="L24" s="10">
        <f>'14-09'!$K24+('14-09'!$J24/90)</f>
        <v>7.2222222222222223</v>
      </c>
      <c r="M24" s="3"/>
      <c r="N24" s="13">
        <v>10</v>
      </c>
      <c r="O24" s="1">
        <v>30</v>
      </c>
      <c r="P24" s="14">
        <f t="shared" si="4"/>
        <v>300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139" t="s">
        <v>6</v>
      </c>
      <c r="I25" s="130" t="s">
        <v>95</v>
      </c>
      <c r="J25" s="131"/>
      <c r="K25" s="132">
        <v>187</v>
      </c>
      <c r="L25" s="140">
        <f>'14-09'!$K25+('14-09'!$J25/90)</f>
        <v>187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49</v>
      </c>
      <c r="F26" s="16">
        <f t="shared" si="3"/>
        <v>4900</v>
      </c>
      <c r="G26" s="7"/>
      <c r="H26" s="139" t="s">
        <v>40</v>
      </c>
      <c r="I26" s="130" t="s">
        <v>95</v>
      </c>
      <c r="J26" s="131"/>
      <c r="K26" s="132">
        <v>-187</v>
      </c>
      <c r="L26" s="140">
        <f>'14-09'!$K26+('14-09'!$J26/90)</f>
        <v>-187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82</v>
      </c>
      <c r="S26" s="16">
        <f t="shared" si="5"/>
        <v>8200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5185</v>
      </c>
      <c r="G27" s="7"/>
      <c r="H27" s="7" t="s">
        <v>6</v>
      </c>
      <c r="I27" s="2"/>
      <c r="J27" s="112">
        <v>-600</v>
      </c>
      <c r="K27" s="107">
        <v>10</v>
      </c>
      <c r="L27" s="10">
        <f>'14-09'!$K27+('14-09'!$J27/90)</f>
        <v>3.333333333333333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8665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260</v>
      </c>
      <c r="D28" s="1"/>
      <c r="E28" s="1"/>
      <c r="F28" s="1"/>
      <c r="G28" s="1"/>
      <c r="H28" s="7" t="s">
        <v>6</v>
      </c>
      <c r="I28" s="2"/>
      <c r="J28" s="112"/>
      <c r="K28" s="107">
        <v>13</v>
      </c>
      <c r="L28" s="10">
        <f>'14-09'!$K28+('14-09'!$J28/90)</f>
        <v>13</v>
      </c>
      <c r="M28" s="3"/>
      <c r="N28" s="12" t="s">
        <v>11</v>
      </c>
      <c r="O28" s="12"/>
      <c r="P28" s="6">
        <f>SUM(P22:P27)</f>
        <v>2550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-17985</v>
      </c>
      <c r="G29" s="1"/>
      <c r="H29" s="7" t="s">
        <v>6</v>
      </c>
      <c r="I29" s="2"/>
      <c r="J29" s="112"/>
      <c r="K29" s="107">
        <v>18</v>
      </c>
      <c r="L29" s="10">
        <f>'14-09'!$K29+('14-09'!$J29/90)</f>
        <v>18</v>
      </c>
      <c r="M29" s="3"/>
      <c r="N29" s="1"/>
      <c r="O29" s="1"/>
      <c r="P29" s="18"/>
      <c r="Q29" s="237" t="s">
        <v>21</v>
      </c>
      <c r="R29" s="238"/>
      <c r="S29" s="17">
        <f>SUM('14-09'!$J$22:$J$165)</f>
        <v>3105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-4361</v>
      </c>
      <c r="D30" s="1"/>
      <c r="E30" s="1"/>
      <c r="F30" s="8"/>
      <c r="G30" s="1"/>
      <c r="H30" s="7" t="s">
        <v>6</v>
      </c>
      <c r="I30" s="2"/>
      <c r="J30" s="112"/>
      <c r="K30" s="107">
        <v>320</v>
      </c>
      <c r="L30" s="10">
        <f>'14-09'!$K30+('14-09'!$J30/90)</f>
        <v>320</v>
      </c>
      <c r="M30" s="3"/>
      <c r="N30" s="237" t="s">
        <v>23</v>
      </c>
      <c r="O30" s="238"/>
      <c r="P30" s="6">
        <f>SUM('14-09'!$K$22:$K$165)</f>
        <v>2710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/>
      <c r="K31" s="107">
        <v>1</v>
      </c>
      <c r="L31" s="10">
        <f>'14-09'!$K31+('14-09'!$J31/90)</f>
        <v>1</v>
      </c>
      <c r="M31" s="3"/>
      <c r="N31" s="1"/>
      <c r="O31" s="1"/>
      <c r="P31" s="18"/>
      <c r="Q31" s="12" t="s">
        <v>25</v>
      </c>
      <c r="R31" s="12"/>
      <c r="S31" s="17">
        <f>S27-S29-F27</f>
        <v>375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229</v>
      </c>
      <c r="J32" s="112">
        <v>-100</v>
      </c>
      <c r="K32" s="107">
        <v>-12</v>
      </c>
      <c r="L32" s="10">
        <f>'14-09'!$K32+('14-09'!$J32/90)</f>
        <v>-13.111111111111111</v>
      </c>
      <c r="M32" s="3"/>
      <c r="N32" s="12" t="s">
        <v>25</v>
      </c>
      <c r="O32" s="12"/>
      <c r="P32" s="6">
        <f>P28-P30-C28</f>
        <v>-420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-270</v>
      </c>
      <c r="K33" s="107">
        <v>45</v>
      </c>
      <c r="L33" s="10">
        <f>'14-09'!$K33+('14-09'!$J33/90)</f>
        <v>42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-200</v>
      </c>
      <c r="K34" s="107">
        <v>30</v>
      </c>
      <c r="L34" s="10">
        <f>'14-09'!$K34+('14-09'!$J34/90)</f>
        <v>27.777777777777779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-450</v>
      </c>
      <c r="K35" s="107">
        <v>20</v>
      </c>
      <c r="L35" s="10">
        <f>'14-09'!$K35+('14-09'!$J35/90)</f>
        <v>15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2" t="s">
        <v>64</v>
      </c>
      <c r="J36" s="112"/>
      <c r="K36" s="107">
        <v>300</v>
      </c>
      <c r="L36" s="10">
        <f>'14-09'!$K36+('14-09'!$J36/90)</f>
        <v>300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2" t="s">
        <v>64</v>
      </c>
      <c r="J37" s="112"/>
      <c r="K37" s="107">
        <v>262</v>
      </c>
      <c r="L37" s="10">
        <f>'14-09'!$K37+('14-09'!$J37/90)</f>
        <v>262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50</v>
      </c>
      <c r="K38" s="107">
        <v>5</v>
      </c>
      <c r="L38" s="10">
        <f>'14-09'!$K38+('14-09'!$J38/90)</f>
        <v>5.5555555555555554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-200</v>
      </c>
      <c r="K39" s="107">
        <v>5</v>
      </c>
      <c r="L39" s="10">
        <f>'14-09'!$K39+('14-09'!$J39/90)</f>
        <v>2.7777777777777777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850</v>
      </c>
      <c r="J40" s="112">
        <v>180</v>
      </c>
      <c r="K40" s="107">
        <v>70</v>
      </c>
      <c r="L40" s="10">
        <f>'14-09'!$K40+('14-09'!$J40/90)</f>
        <v>72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60</v>
      </c>
      <c r="K41" s="107"/>
      <c r="L41" s="10">
        <f>'14-09'!$K41+('14-09'!$J41/90)</f>
        <v>0.66666666666666663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180</v>
      </c>
      <c r="K42" s="107"/>
      <c r="L42" s="10">
        <f>'14-09'!$K42+('14-09'!$J42/90)</f>
        <v>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/>
      <c r="K43" s="107">
        <v>83</v>
      </c>
      <c r="L43" s="10">
        <f>'14-09'!$K43+('14-09'!$J43/90)</f>
        <v>83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43" t="s">
        <v>1796</v>
      </c>
      <c r="I44" s="40" t="s">
        <v>2656</v>
      </c>
      <c r="J44" s="112"/>
      <c r="K44" s="107">
        <v>260</v>
      </c>
      <c r="L44" s="10">
        <f>'14-09'!$K44+('14-09'!$J44/90)</f>
        <v>260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229</v>
      </c>
      <c r="J45" s="112">
        <v>-180</v>
      </c>
      <c r="K45" s="107">
        <v>-5</v>
      </c>
      <c r="L45" s="10">
        <f>'14-09'!$K45+('14-09'!$J45/90)</f>
        <v>-7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1213</v>
      </c>
      <c r="J46" s="112">
        <v>-450</v>
      </c>
      <c r="K46" s="107">
        <v>20</v>
      </c>
      <c r="L46" s="10">
        <f>'14-09'!$K46+('14-09'!$J46/90)</f>
        <v>15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-600</v>
      </c>
      <c r="K47" s="107">
        <v>30</v>
      </c>
      <c r="L47" s="10">
        <f>'14-09'!$K47+('14-09'!$J47/90)</f>
        <v>23.333333333333332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100</v>
      </c>
      <c r="K48" s="107"/>
      <c r="L48" s="10">
        <f>'14-09'!$K48+('14-09'!$J48/90)</f>
        <v>1.1111111111111112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-540</v>
      </c>
      <c r="K49" s="107">
        <v>100</v>
      </c>
      <c r="L49" s="10">
        <f>'14-09'!$K49+('14-09'!$J49/90)</f>
        <v>94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/>
      <c r="K50" s="107">
        <v>20</v>
      </c>
      <c r="L50" s="10">
        <f>'14-09'!$K50+('14-09'!$J50/90)</f>
        <v>20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/>
      <c r="J51" s="112"/>
      <c r="K51" s="107"/>
      <c r="L51" s="10">
        <f>'14-09'!$K51+('14-09'!$J51/90)</f>
        <v>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2"/>
      <c r="J52" s="112">
        <v>200</v>
      </c>
      <c r="K52" s="107">
        <v>346</v>
      </c>
      <c r="L52" s="10">
        <f>'14-09'!$K52+('14-09'!$J52/90)</f>
        <v>348.22222222222223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230</v>
      </c>
      <c r="K53" s="107">
        <v>50</v>
      </c>
      <c r="L53" s="10">
        <f>'14-09'!$K53+('14-09'!$J53/90)</f>
        <v>52.555555555555557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220</v>
      </c>
      <c r="K54" s="107"/>
      <c r="L54" s="10">
        <f>'14-09'!$K54+('14-09'!$J54/90)</f>
        <v>2.4444444444444446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-270</v>
      </c>
      <c r="K55" s="107">
        <v>20</v>
      </c>
      <c r="L55" s="10">
        <f>'14-09'!$K55+('14-09'!$J55/90)</f>
        <v>17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30</v>
      </c>
      <c r="K56" s="107"/>
      <c r="L56" s="10">
        <f>'14-09'!$K56+('14-09'!$J56/90)</f>
        <v>0.33333333333333331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45"/>
      <c r="H57" s="7" t="s">
        <v>1796</v>
      </c>
      <c r="I57" s="40" t="s">
        <v>75</v>
      </c>
      <c r="J57" s="112"/>
      <c r="K57" s="107">
        <v>115</v>
      </c>
      <c r="L57" s="10">
        <f>'14-09'!$K57+('14-09'!$J57/90)</f>
        <v>115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-450</v>
      </c>
      <c r="K58" s="107">
        <v>110</v>
      </c>
      <c r="L58" s="10">
        <f>'14-09'!$K58+('14-09'!$J58/90)</f>
        <v>105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40" t="s">
        <v>1311</v>
      </c>
      <c r="J59" s="112">
        <v>-100</v>
      </c>
      <c r="K59" s="107">
        <v>-811</v>
      </c>
      <c r="L59" s="10">
        <f>'14-09'!$K59+('14-09'!$J59/90)</f>
        <v>-812.11111111111109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161</v>
      </c>
      <c r="J60" s="112"/>
      <c r="K60" s="107">
        <v>30</v>
      </c>
      <c r="L60" s="10">
        <f>'14-09'!$K60+('14-09'!$J60/90)</f>
        <v>30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120</v>
      </c>
      <c r="K61" s="107"/>
      <c r="L61" s="10">
        <f>'14-09'!$K61+('14-09'!$J61/90)</f>
        <v>1.3333333333333333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335</v>
      </c>
      <c r="J62" s="112">
        <v>-50</v>
      </c>
      <c r="K62" s="107"/>
      <c r="L62" s="10">
        <f>'14-09'!$K62+('14-09'!$J62/90)</f>
        <v>-0.55555555555555558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-180</v>
      </c>
      <c r="K63" s="107">
        <v>10</v>
      </c>
      <c r="L63" s="10">
        <f>'14-09'!$K63+('14-09'!$J63/90)</f>
        <v>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30</v>
      </c>
      <c r="K64" s="107"/>
      <c r="L64" s="10">
        <f>'14-09'!$K64+('14-09'!$J64/90)</f>
        <v>0.33333333333333331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150</v>
      </c>
      <c r="K65" s="108"/>
      <c r="L65" s="37">
        <f>'14-09'!$K65+('14-09'!$J65/90)</f>
        <v>1.6666666666666667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-100</v>
      </c>
      <c r="K66" s="109">
        <v>85</v>
      </c>
      <c r="L66" s="37">
        <f>'14-09'!$K66+('14-09'!$J66/90)</f>
        <v>83.888888888888886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180</v>
      </c>
      <c r="K67" s="108"/>
      <c r="L67" s="37">
        <f>'14-09'!$K67+('14-09'!$J67/90)</f>
        <v>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-180</v>
      </c>
      <c r="K68" s="109">
        <v>10</v>
      </c>
      <c r="L68" s="37">
        <f>'14-09'!$K68+('14-09'!$J68/90)</f>
        <v>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 t="s">
        <v>699</v>
      </c>
      <c r="J69" s="113"/>
      <c r="K69" s="108">
        <v>200</v>
      </c>
      <c r="L69" s="37">
        <f>'14-09'!$K69+('14-09'!$J69/90)</f>
        <v>200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135</v>
      </c>
      <c r="K70" s="108"/>
      <c r="L70" s="37">
        <f>'14-09'!$K70+('14-09'!$J70/90)</f>
        <v>1.5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-200</v>
      </c>
      <c r="K71" s="107">
        <v>40</v>
      </c>
      <c r="L71" s="10">
        <f>'14-09'!$K71+('14-09'!$J71/90)</f>
        <v>37.777777777777779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200</v>
      </c>
      <c r="K72" s="107"/>
      <c r="L72" s="10">
        <f>'14-09'!$K72+('14-09'!$J72/90)</f>
        <v>2.2222222222222223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28</v>
      </c>
      <c r="I73" s="40" t="s">
        <v>2657</v>
      </c>
      <c r="J73" s="112"/>
      <c r="K73" s="107">
        <v>-25</v>
      </c>
      <c r="L73" s="10">
        <f>'14-09'!$K73+('14-09'!$J73/90)</f>
        <v>-25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40</v>
      </c>
      <c r="I74" s="2"/>
      <c r="J74" s="112">
        <v>-225</v>
      </c>
      <c r="K74" s="107">
        <v>-875</v>
      </c>
      <c r="L74" s="10">
        <f>'14-09'!$K74+('14-09'!$J74/90)</f>
        <v>-877.5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 t="s">
        <v>1276</v>
      </c>
      <c r="J75" s="112">
        <v>2300</v>
      </c>
      <c r="K75" s="107"/>
      <c r="L75" s="10">
        <f>'14-09'!$K75+('14-09'!$J75/90)</f>
        <v>25.555555555555557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39" t="s">
        <v>6</v>
      </c>
      <c r="I76" s="133" t="s">
        <v>2658</v>
      </c>
      <c r="J76" s="131"/>
      <c r="K76" s="132">
        <v>2500</v>
      </c>
      <c r="L76" s="140">
        <f>'14-09'!$K76+('14-09'!$J76/90)</f>
        <v>2500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39" t="s">
        <v>40</v>
      </c>
      <c r="I77" s="133" t="s">
        <v>95</v>
      </c>
      <c r="J77" s="131"/>
      <c r="K77" s="132">
        <v>-2500</v>
      </c>
      <c r="L77" s="140">
        <f>'14-09'!$K77+('14-09'!$J77/90)</f>
        <v>-2500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1500</v>
      </c>
      <c r="K78" s="107"/>
      <c r="L78" s="10">
        <f>'14-09'!$K78+('14-09'!$J78/90)</f>
        <v>16.666666666666668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200</v>
      </c>
      <c r="K79" s="107"/>
      <c r="L79" s="10">
        <f>'14-09'!$K79+('14-09'!$J79/90)</f>
        <v>2.2222222222222223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39" t="s">
        <v>1796</v>
      </c>
      <c r="I80" s="133" t="s">
        <v>1309</v>
      </c>
      <c r="J80" s="131"/>
      <c r="K80" s="132">
        <v>65</v>
      </c>
      <c r="L80" s="140">
        <f>'14-09'!$K80+('14-09'!$J80/90)</f>
        <v>65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39" t="s">
        <v>40</v>
      </c>
      <c r="I81" s="133" t="s">
        <v>95</v>
      </c>
      <c r="J81" s="131"/>
      <c r="K81" s="132">
        <v>-65</v>
      </c>
      <c r="L81" s="140">
        <f>'14-09'!$K81+('14-09'!$J81/90)</f>
        <v>-65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1276</v>
      </c>
      <c r="J82" s="112"/>
      <c r="K82" s="107">
        <v>80</v>
      </c>
      <c r="L82" s="10">
        <f>'14-09'!$K82+('14-09'!$J82/90)</f>
        <v>80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/>
      <c r="J83" s="112">
        <v>50</v>
      </c>
      <c r="K83" s="107"/>
      <c r="L83" s="10">
        <f>'14-09'!$K83+('14-09'!$J83/90)</f>
        <v>0.55555555555555558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120</v>
      </c>
      <c r="K84" s="107"/>
      <c r="L84" s="10">
        <f>'14-09'!$K84+('14-09'!$J84/90)</f>
        <v>1.3333333333333333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30</v>
      </c>
      <c r="L85" s="10">
        <f>'14-09'!$K85+('14-09'!$J85/90)</f>
        <v>30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40" t="s">
        <v>778</v>
      </c>
      <c r="J86" s="112"/>
      <c r="K86" s="107">
        <v>40</v>
      </c>
      <c r="L86" s="10">
        <f>'14-09'!$K86+('14-09'!$J86/90)</f>
        <v>40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-300</v>
      </c>
      <c r="K87" s="107">
        <v>140</v>
      </c>
      <c r="L87" s="10">
        <f>'14-09'!$K87+('14-09'!$J87/90)</f>
        <v>136.66666666666666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180</v>
      </c>
      <c r="K88" s="107"/>
      <c r="L88" s="10">
        <f>'14-09'!$K88+('14-09'!$J88/90)</f>
        <v>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/>
      <c r="K89" s="107">
        <v>110</v>
      </c>
      <c r="L89" s="10">
        <f>'14-09'!$K89+('14-09'!$J89/90)</f>
        <v>110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-270</v>
      </c>
      <c r="K90" s="107">
        <v>15</v>
      </c>
      <c r="L90" s="10">
        <f>'14-09'!$K90+('14-09'!$J90/90)</f>
        <v>12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180</v>
      </c>
      <c r="K91" s="107">
        <v>10</v>
      </c>
      <c r="L91" s="10">
        <f>'14-09'!$K91+('14-09'!$J91/90)</f>
        <v>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-130</v>
      </c>
      <c r="K92" s="107">
        <v>10</v>
      </c>
      <c r="L92" s="10">
        <f>'14-09'!$K92+('14-09'!$J92/90)</f>
        <v>8.5555555555555554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30</v>
      </c>
      <c r="K93" s="107"/>
      <c r="L93" s="10">
        <f>'14-09'!$K93+('14-09'!$J93/90)</f>
        <v>0.33333333333333331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50</v>
      </c>
      <c r="K94" s="107"/>
      <c r="L94" s="10">
        <f>'14-09'!$K94+('14-09'!$J94/90)</f>
        <v>0.55555555555555558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-720</v>
      </c>
      <c r="K95" s="107">
        <v>20</v>
      </c>
      <c r="L95" s="10">
        <f>'14-09'!$K95+('14-09'!$J95/90)</f>
        <v>12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250</v>
      </c>
      <c r="K96" s="107"/>
      <c r="L96" s="10">
        <f>'14-09'!$K96+('14-09'!$J96/90)</f>
        <v>2.7777777777777777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40" t="s">
        <v>230</v>
      </c>
      <c r="J97" s="112">
        <v>-450</v>
      </c>
      <c r="K97" s="107">
        <v>-30</v>
      </c>
      <c r="L97" s="10">
        <f>'14-09'!$K97+('14-09'!$J97/90)</f>
        <v>-35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300</v>
      </c>
      <c r="K98" s="107"/>
      <c r="L98" s="10">
        <f>'14-09'!$K98+('14-09'!$J98/90)</f>
        <v>3.3333333333333335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360</v>
      </c>
      <c r="K99" s="107"/>
      <c r="L99" s="10">
        <f>'14-09'!$K99+('14-09'!$J99/90)</f>
        <v>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350</v>
      </c>
      <c r="K100" s="107">
        <v>150</v>
      </c>
      <c r="L100" s="10">
        <f>'14-09'!$K100+('14-09'!$J100/90)</f>
        <v>153.88888888888889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39" t="s">
        <v>6</v>
      </c>
      <c r="I101" s="133" t="s">
        <v>95</v>
      </c>
      <c r="J101" s="131"/>
      <c r="K101" s="132">
        <v>24</v>
      </c>
      <c r="L101" s="140">
        <f>'14-09'!$K101+('14-09'!$J101/90)</f>
        <v>24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42" t="s">
        <v>40</v>
      </c>
      <c r="I102" s="133" t="s">
        <v>95</v>
      </c>
      <c r="J102" s="131"/>
      <c r="K102" s="132">
        <v>-24</v>
      </c>
      <c r="L102" s="140">
        <f>'14-09'!$K102+('14-09'!$J102/90)</f>
        <v>-24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-300</v>
      </c>
      <c r="K103" s="107">
        <v>10</v>
      </c>
      <c r="L103" s="10">
        <f>'14-09'!$K103+('14-09'!$J103/90)</f>
        <v>6.6666666666666661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225</v>
      </c>
      <c r="K104" s="107"/>
      <c r="L104" s="10">
        <f>'14-09'!$K104+('14-09'!$J104/90)</f>
        <v>2.5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-450</v>
      </c>
      <c r="K105" s="107">
        <v>180</v>
      </c>
      <c r="L105" s="10">
        <f>'14-09'!$K105+('14-09'!$J105/90)</f>
        <v>175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450</v>
      </c>
      <c r="K106" s="107"/>
      <c r="L106" s="10">
        <f>'14-09'!$K106+('14-09'!$J106/90)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28</v>
      </c>
      <c r="I107" s="40" t="s">
        <v>2659</v>
      </c>
      <c r="J107" s="112"/>
      <c r="K107" s="107">
        <v>-10</v>
      </c>
      <c r="L107" s="10">
        <f>'14-09'!$K107+('14-09'!$J107/90)</f>
        <v>-10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43" t="s">
        <v>1796</v>
      </c>
      <c r="I108" s="40" t="s">
        <v>407</v>
      </c>
      <c r="J108" s="112">
        <v>50</v>
      </c>
      <c r="K108" s="107">
        <v>536</v>
      </c>
      <c r="L108" s="10">
        <f>'14-09'!$K108+('14-09'!$J108/90)</f>
        <v>536.55555555555554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/>
      <c r="K109" s="107">
        <v>55</v>
      </c>
      <c r="L109" s="10">
        <f>'14-09'!$K109+('14-09'!$J109/90)</f>
        <v>55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350</v>
      </c>
      <c r="K110" s="107"/>
      <c r="L110" s="10">
        <f>'14-09'!$K110+('14-09'!$J110/90)</f>
        <v>3.8888888888888888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570</v>
      </c>
      <c r="K111" s="107"/>
      <c r="L111" s="10">
        <f>'14-09'!$K111+('14-09'!$J111/90)</f>
        <v>6.333333333333333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350</v>
      </c>
      <c r="K112" s="107"/>
      <c r="L112" s="10">
        <f>'14-09'!$K112+('14-09'!$J112/90)</f>
        <v>3.8888888888888888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-70</v>
      </c>
      <c r="K113" s="107"/>
      <c r="L113" s="10">
        <f>'14-09'!$K113+('14-09'!$J113/90)</f>
        <v>-0.77777777777777779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-150</v>
      </c>
      <c r="K114" s="107">
        <v>10</v>
      </c>
      <c r="L114" s="10">
        <f>'14-09'!$K114+('14-09'!$J114/90)</f>
        <v>8.3333333333333339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-310</v>
      </c>
      <c r="K115" s="107">
        <v>10</v>
      </c>
      <c r="L115" s="10">
        <f>'14-09'!$K115+('14-09'!$J115/90)</f>
        <v>6.5555555555555554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320</v>
      </c>
      <c r="K116" s="107"/>
      <c r="L116" s="10">
        <f>'14-09'!$K116+('14-09'!$J116/90)</f>
        <v>3.5555555555555554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/>
      <c r="K117" s="107">
        <v>70</v>
      </c>
      <c r="L117" s="10">
        <f>'14-09'!$K117+('14-09'!$J117/90)</f>
        <v>70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300</v>
      </c>
      <c r="K118" s="107">
        <v>5</v>
      </c>
      <c r="L118" s="10">
        <f>'14-09'!$K118+('14-09'!$J118/90)</f>
        <v>8.3333333333333339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150</v>
      </c>
      <c r="K119" s="107"/>
      <c r="L119" s="10">
        <f>'14-09'!$K119+('14-09'!$J119/90)</f>
        <v>1.6666666666666667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/>
      <c r="K120" s="107">
        <v>1</v>
      </c>
      <c r="L120" s="10">
        <f>'14-09'!$K120+('14-09'!$J120/90)</f>
        <v>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-270</v>
      </c>
      <c r="K121" s="107">
        <v>20</v>
      </c>
      <c r="L121" s="10">
        <f>'14-09'!$K121+('14-09'!$J121/90)</f>
        <v>17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30</v>
      </c>
      <c r="K122" s="107"/>
      <c r="L122" s="10">
        <f>'14-09'!$K122+('14-09'!$J122/90)</f>
        <v>0.33333333333333331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100</v>
      </c>
      <c r="K123" s="107"/>
      <c r="L123" s="10">
        <f>'14-09'!$K123+('14-09'!$J123/90)</f>
        <v>1.1111111111111112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180</v>
      </c>
      <c r="K124" s="107">
        <v>20</v>
      </c>
      <c r="L124" s="10">
        <f>'14-09'!$K124+('14-09'!$J124/90)</f>
        <v>22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100</v>
      </c>
      <c r="K125" s="107"/>
      <c r="L125" s="10">
        <f>'14-09'!$K125+('14-09'!$J125/90)</f>
        <v>1.1111111111111112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-110</v>
      </c>
      <c r="K126" s="107">
        <v>10</v>
      </c>
      <c r="L126" s="10">
        <f>'14-09'!$K126+('14-09'!$J126/90)</f>
        <v>8.7777777777777786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-90</v>
      </c>
      <c r="K127" s="107">
        <v>10</v>
      </c>
      <c r="L127" s="10">
        <f>'14-09'!$K127+('14-09'!$J127/90)</f>
        <v>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>
        <v>65</v>
      </c>
      <c r="L128" s="10">
        <f>'14-09'!$K128+('14-09'!$J128/90)</f>
        <v>65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615</v>
      </c>
      <c r="K129" s="107"/>
      <c r="L129" s="10">
        <f>'14-09'!$K129+('14-09'!$J129/90)</f>
        <v>6.833333333333333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750</v>
      </c>
      <c r="K130" s="107"/>
      <c r="L130" s="10">
        <f>'14-09'!$K130+('14-09'!$J130/90)</f>
        <v>8.3333333333333339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-100</v>
      </c>
      <c r="K131" s="107">
        <v>10</v>
      </c>
      <c r="L131" s="10">
        <f>'14-09'!$K131+('14-09'!$J131/90)</f>
        <v>8.8888888888888893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500</v>
      </c>
      <c r="K132" s="107"/>
      <c r="L132" s="10">
        <f>'14-09'!$K132+('14-09'!$J132/90)</f>
        <v>5.5555555555555554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2" t="s">
        <v>437</v>
      </c>
      <c r="J133" s="112">
        <v>-300</v>
      </c>
      <c r="K133" s="107"/>
      <c r="L133" s="10">
        <f>'14-09'!$K133+('14-09'!$J133/90)</f>
        <v>-3.3333333333333335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-50</v>
      </c>
      <c r="K134" s="107">
        <v>5</v>
      </c>
      <c r="L134" s="10">
        <f>'14-09'!$K134+('14-09'!$J134/90)</f>
        <v>4.4444444444444446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-300</v>
      </c>
      <c r="K135" s="107">
        <v>15</v>
      </c>
      <c r="L135" s="10">
        <f>'14-09'!$K135+('14-09'!$J135/90)</f>
        <v>11.666666666666666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>
        <v>250</v>
      </c>
      <c r="K136" s="107"/>
      <c r="L136" s="10">
        <f>'14-09'!$K136+('14-09'!$J136/90)</f>
        <v>2.7777777777777777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>
        <v>100</v>
      </c>
      <c r="K137" s="107"/>
      <c r="L137" s="10">
        <f>'14-09'!$K137+('14-09'!$J137/90)</f>
        <v>1.1111111111111112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100</v>
      </c>
      <c r="K138" s="107">
        <v>7</v>
      </c>
      <c r="L138" s="10">
        <f>'14-09'!$K138+('14-09'!$J138/90)</f>
        <v>8.1111111111111107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>
        <v>28</v>
      </c>
      <c r="L139" s="10">
        <f>'14-09'!$K139+('14-09'!$J139/90)</f>
        <v>28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>
        <v>180</v>
      </c>
      <c r="K140" s="107"/>
      <c r="L140" s="10">
        <f>'14-09'!$K140+('14-09'!$J140/90)</f>
        <v>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>
        <v>200</v>
      </c>
      <c r="K141" s="107"/>
      <c r="L141" s="10">
        <f>'14-09'!$K141+('14-09'!$J141/90)</f>
        <v>2.2222222222222223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 t="s">
        <v>56</v>
      </c>
      <c r="J142" s="112">
        <v>-1310</v>
      </c>
      <c r="K142" s="107">
        <v>-342</v>
      </c>
      <c r="L142" s="10">
        <f>'14-09'!$K142+('14-09'!$J142/90)</f>
        <v>-356.55555555555554</v>
      </c>
      <c r="M142" s="3"/>
      <c r="N142" s="45" t="s">
        <v>118</v>
      </c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>
        <v>90</v>
      </c>
      <c r="K143" s="107"/>
      <c r="L143" s="10">
        <f>'14-09'!$K143+('14-09'!$J143/90)</f>
        <v>1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>
        <v>-120</v>
      </c>
      <c r="K144" s="107">
        <v>20</v>
      </c>
      <c r="L144" s="10">
        <f>'14-09'!$K144+('14-09'!$J144/90)</f>
        <v>18.666666666666668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>
        <v>90</v>
      </c>
      <c r="K145" s="107"/>
      <c r="L145" s="10">
        <f>'14-09'!$K145+('14-09'!$J145/90)</f>
        <v>1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>
        <v>100</v>
      </c>
      <c r="K146" s="107"/>
      <c r="L146" s="10">
        <f>'14-09'!$K146+('14-09'!$J146/90)</f>
        <v>1.1111111111111112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>
        <v>480</v>
      </c>
      <c r="K147" s="107"/>
      <c r="L147" s="10">
        <f>'14-09'!$K147+('14-09'!$J147/90)</f>
        <v>5.333333333333333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 t="s">
        <v>658</v>
      </c>
      <c r="J148" s="112"/>
      <c r="K148" s="107">
        <v>275</v>
      </c>
      <c r="L148" s="10">
        <f>'14-09'!$K148+('14-09'!$J148/90)</f>
        <v>275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>
        <v>270</v>
      </c>
      <c r="K149" s="107">
        <v>10</v>
      </c>
      <c r="L149" s="10">
        <f>'14-09'!$K149+('14-09'!$J149/90)</f>
        <v>13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>
        <v>-675</v>
      </c>
      <c r="K150" s="107">
        <v>20</v>
      </c>
      <c r="L150" s="10">
        <f>'14-09'!$K150+('14-09'!$J150/90)</f>
        <v>12.5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40</v>
      </c>
      <c r="I151" s="2" t="s">
        <v>57</v>
      </c>
      <c r="J151" s="112">
        <v>2000</v>
      </c>
      <c r="K151" s="107"/>
      <c r="L151" s="10">
        <f>'14-09'!$K151+('14-09'!$J151/90)</f>
        <v>22.222222222222221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28</v>
      </c>
      <c r="I152" s="2" t="s">
        <v>43</v>
      </c>
      <c r="J152" s="112">
        <v>-2000</v>
      </c>
      <c r="K152" s="107"/>
      <c r="L152" s="10">
        <f>'14-09'!$K152+('14-09'!$J152/90)</f>
        <v>-22.222222222222221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112">
        <v>-150</v>
      </c>
      <c r="K153" s="107">
        <v>5</v>
      </c>
      <c r="L153" s="10">
        <f>'14-09'!$K153+('14-09'!$J153/90)</f>
        <v>3.333333333333333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112">
        <v>-200</v>
      </c>
      <c r="K154" s="107">
        <v>20</v>
      </c>
      <c r="L154" s="10">
        <f>'14-09'!$K154+('14-09'!$J154/90)</f>
        <v>17.777777777777779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28</v>
      </c>
      <c r="I155" s="2" t="s">
        <v>2551</v>
      </c>
      <c r="J155" s="112"/>
      <c r="K155" s="107">
        <v>-100</v>
      </c>
      <c r="L155" s="10">
        <f>'14-09'!$K155+('14-09'!$J155/90)</f>
        <v>-100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112">
        <v>-740</v>
      </c>
      <c r="K156" s="107">
        <v>20</v>
      </c>
      <c r="L156" s="10">
        <f>'14-09'!$K156+('14-09'!$J156/90)</f>
        <v>11.777777777777779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 t="s">
        <v>2660</v>
      </c>
      <c r="J157" s="112"/>
      <c r="K157" s="107">
        <v>230</v>
      </c>
      <c r="L157" s="10">
        <f>'14-09'!$K157+('14-09'!$J157/90)</f>
        <v>230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112">
        <v>80</v>
      </c>
      <c r="K158" s="107"/>
      <c r="L158" s="10">
        <f>'14-09'!$K158+('14-09'!$J158/90)</f>
        <v>0.88888888888888884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40</v>
      </c>
      <c r="I159" s="2" t="s">
        <v>2066</v>
      </c>
      <c r="J159" s="112">
        <v>-450</v>
      </c>
      <c r="K159" s="107">
        <v>-80</v>
      </c>
      <c r="L159" s="10">
        <f>'14-09'!$K159+('14-09'!$J159/90)</f>
        <v>-85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112">
        <v>720</v>
      </c>
      <c r="K160" s="107"/>
      <c r="L160" s="10">
        <f>'14-09'!$K160+('14-09'!$J160/90)</f>
        <v>8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112">
        <v>130</v>
      </c>
      <c r="K161" s="107"/>
      <c r="L161" s="10">
        <f>'14-09'!$K161+('14-09'!$J161/90)</f>
        <v>1.4444444444444444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/>
      <c r="I162" s="2"/>
      <c r="J162" s="112"/>
      <c r="K162" s="107"/>
      <c r="L162" s="10">
        <f>'14-09'!$K162+('14-09'!$J162/90)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/>
      <c r="I163" s="2"/>
      <c r="J163" s="112"/>
      <c r="K163" s="107"/>
      <c r="L163" s="10">
        <f>'14-09'!$K163+('14-09'!$J163/90)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/>
      <c r="I164" s="2"/>
      <c r="J164" s="112"/>
      <c r="K164" s="107"/>
      <c r="L164" s="10">
        <f>'14-09'!$K164+('14-09'!$J164/90)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/>
      <c r="I165" s="40"/>
      <c r="J165" s="112"/>
      <c r="K165" s="107"/>
      <c r="L165" s="10">
        <f>'14-09'!$K165+('14-09'!$J165/90)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5" xr:uid="{93F2BE80-2EB4-4DF7-99E1-93463A1EBFD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29C7-D73D-493C-83E2-E22F1522CAAA}">
  <sheetPr>
    <pageSetUpPr fitToPage="1"/>
  </sheetPr>
  <dimension ref="A1:Z141"/>
  <sheetViews>
    <sheetView rightToLeft="1" topLeftCell="A132" workbookViewId="0">
      <selection activeCell="I149" sqref="I14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750</v>
      </c>
      <c r="K1" s="116">
        <f t="shared" si="0"/>
        <v>290</v>
      </c>
      <c r="L1" s="3">
        <f t="shared" si="0"/>
        <v>298.33333333333337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50</v>
      </c>
      <c r="K3" s="107"/>
      <c r="L3" s="10">
        <f t="shared" ref="L3:L18" si="1">K3+(J3/90)</f>
        <v>0.55555555555555558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61</v>
      </c>
      <c r="J4" s="112">
        <v>-150</v>
      </c>
      <c r="K4" s="107">
        <v>10</v>
      </c>
      <c r="L4" s="10">
        <f t="shared" si="1"/>
        <v>8.3333333333333339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209</v>
      </c>
      <c r="J5" s="112">
        <v>100</v>
      </c>
      <c r="K5" s="107"/>
      <c r="L5" s="10">
        <f t="shared" si="1"/>
        <v>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/>
      <c r="K6" s="107">
        <v>1</v>
      </c>
      <c r="L6" s="10">
        <f t="shared" si="1"/>
        <v>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10</v>
      </c>
      <c r="K7" s="107"/>
      <c r="L7" s="10">
        <f t="shared" si="1"/>
        <v>0.1111111111111111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700</v>
      </c>
      <c r="K8" s="107"/>
      <c r="L8" s="10">
        <f t="shared" si="1"/>
        <v>7.7777777777777777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2284</v>
      </c>
      <c r="J9" s="112">
        <v>-360</v>
      </c>
      <c r="K9" s="107">
        <v>10</v>
      </c>
      <c r="L9" s="10">
        <f t="shared" si="1"/>
        <v>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553</v>
      </c>
      <c r="J10" s="112">
        <v>500</v>
      </c>
      <c r="K10" s="107">
        <v>120</v>
      </c>
      <c r="L10" s="10">
        <f t="shared" si="1"/>
        <v>125.55555555555556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2" t="s">
        <v>553</v>
      </c>
      <c r="J11" s="112"/>
      <c r="K11" s="107">
        <v>50</v>
      </c>
      <c r="L11" s="10">
        <f t="shared" si="1"/>
        <v>50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900</v>
      </c>
      <c r="K12" s="107"/>
      <c r="L12" s="10">
        <f t="shared" si="1"/>
        <v>10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957</v>
      </c>
      <c r="J13" s="112"/>
      <c r="K13" s="107">
        <v>80</v>
      </c>
      <c r="L13" s="10">
        <f t="shared" si="1"/>
        <v>80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112">
        <v>-1000</v>
      </c>
      <c r="K14" s="107">
        <v>19</v>
      </c>
      <c r="L14" s="10">
        <f t="shared" si="1"/>
        <v>7.8888888888888893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2655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SUM('15-09'!$J$22:$J$141)</f>
        <v>-2175</v>
      </c>
      <c r="K20" s="116">
        <f>SUM('15-09'!$K$22:$K$141)</f>
        <v>2240</v>
      </c>
      <c r="L20" s="3">
        <f>SUM('15-09'!$L$22:$L$141)</f>
        <v>2215.8333333333339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14</v>
      </c>
      <c r="F22" s="16">
        <f t="shared" ref="F22:F26" si="3">D22*E22</f>
        <v>70</v>
      </c>
      <c r="G22" s="7"/>
      <c r="H22" s="7" t="s">
        <v>6</v>
      </c>
      <c r="I22" s="2"/>
      <c r="J22" s="112">
        <v>150</v>
      </c>
      <c r="K22" s="107"/>
      <c r="L22" s="10">
        <f>'15-09'!$K22+('15-09'!$J22/90)</f>
        <v>1.6666666666666667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7</v>
      </c>
      <c r="S22" s="16">
        <f t="shared" ref="S22:S26" si="5">Q22*R22</f>
        <v>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7</v>
      </c>
      <c r="F23" s="16">
        <f t="shared" si="3"/>
        <v>70</v>
      </c>
      <c r="G23" s="7"/>
      <c r="H23" s="43" t="s">
        <v>1796</v>
      </c>
      <c r="I23" s="40" t="s">
        <v>1482</v>
      </c>
      <c r="J23" s="112"/>
      <c r="K23" s="107">
        <v>200</v>
      </c>
      <c r="L23" s="10">
        <f>'15-09'!$K23+('15-09'!$J23/90)</f>
        <v>200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2</v>
      </c>
      <c r="S23" s="16">
        <f t="shared" si="5"/>
        <v>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32</v>
      </c>
      <c r="C24" s="14">
        <f t="shared" si="2"/>
        <v>320</v>
      </c>
      <c r="D24" s="15">
        <v>20</v>
      </c>
      <c r="E24" s="1">
        <v>10</v>
      </c>
      <c r="F24" s="16">
        <f t="shared" si="3"/>
        <v>200</v>
      </c>
      <c r="G24" s="7"/>
      <c r="H24" s="7" t="s">
        <v>6</v>
      </c>
      <c r="I24" s="2"/>
      <c r="J24" s="112">
        <v>-630</v>
      </c>
      <c r="K24" s="107">
        <v>30</v>
      </c>
      <c r="L24" s="10">
        <f>'15-09'!$K24+('15-09'!$J24/90)</f>
        <v>23</v>
      </c>
      <c r="M24" s="3"/>
      <c r="N24" s="13">
        <v>10</v>
      </c>
      <c r="O24" s="1">
        <v>35</v>
      </c>
      <c r="P24" s="14">
        <f t="shared" si="4"/>
        <v>350</v>
      </c>
      <c r="Q24" s="15">
        <v>20</v>
      </c>
      <c r="R24" s="1">
        <v>25</v>
      </c>
      <c r="S24" s="16">
        <f t="shared" si="5"/>
        <v>500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</v>
      </c>
      <c r="C25" s="14">
        <f t="shared" si="2"/>
        <v>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>
        <v>-270</v>
      </c>
      <c r="K25" s="107">
        <v>40</v>
      </c>
      <c r="L25" s="10">
        <f>'15-09'!$K25+('15-09'!$J25/90)</f>
        <v>37</v>
      </c>
      <c r="M25" s="3"/>
      <c r="N25" s="13">
        <v>20</v>
      </c>
      <c r="O25" s="1">
        <v>4</v>
      </c>
      <c r="P25" s="14">
        <f t="shared" si="4"/>
        <v>80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6</v>
      </c>
      <c r="C26" s="14">
        <f t="shared" si="2"/>
        <v>300</v>
      </c>
      <c r="D26" s="15">
        <v>100</v>
      </c>
      <c r="E26" s="1">
        <v>87</v>
      </c>
      <c r="F26" s="16">
        <f t="shared" si="3"/>
        <v>8700</v>
      </c>
      <c r="G26" s="7"/>
      <c r="H26" s="43" t="s">
        <v>1796</v>
      </c>
      <c r="I26" s="40" t="s">
        <v>64</v>
      </c>
      <c r="J26" s="112"/>
      <c r="K26" s="107">
        <v>100</v>
      </c>
      <c r="L26" s="10">
        <f>'15-09'!$K26+('15-09'!$J26/90)</f>
        <v>100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224</v>
      </c>
      <c r="S26" s="16">
        <f t="shared" si="5"/>
        <v>22400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26</v>
      </c>
      <c r="C27" s="14">
        <f t="shared" si="2"/>
        <v>2600</v>
      </c>
      <c r="D27" s="12" t="s">
        <v>11</v>
      </c>
      <c r="E27" s="12"/>
      <c r="F27" s="17">
        <f>SUM(F22:F26)</f>
        <v>9040</v>
      </c>
      <c r="G27" s="7"/>
      <c r="H27" s="7" t="s">
        <v>6</v>
      </c>
      <c r="I27" s="2"/>
      <c r="J27" s="112">
        <v>-360</v>
      </c>
      <c r="K27" s="107">
        <v>10</v>
      </c>
      <c r="L27" s="10">
        <f>'15-09'!$K27+('15-09'!$J27/90)</f>
        <v>6</v>
      </c>
      <c r="M27" s="3"/>
      <c r="N27" s="13">
        <v>100</v>
      </c>
      <c r="O27" s="1">
        <v>35</v>
      </c>
      <c r="P27" s="14">
        <f t="shared" si="4"/>
        <v>3500</v>
      </c>
      <c r="Q27" s="12" t="s">
        <v>11</v>
      </c>
      <c r="R27" s="12"/>
      <c r="S27" s="17">
        <f>SUM(S22:S26)</f>
        <v>23005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3260</v>
      </c>
      <c r="D28" s="1"/>
      <c r="E28" s="1"/>
      <c r="F28" s="1"/>
      <c r="G28" s="1"/>
      <c r="H28" s="7" t="s">
        <v>6</v>
      </c>
      <c r="I28" s="2"/>
      <c r="J28" s="112">
        <v>250</v>
      </c>
      <c r="K28" s="107"/>
      <c r="L28" s="10">
        <f>'15-09'!$K28+('15-09'!$J28/90)</f>
        <v>2.7777777777777777</v>
      </c>
      <c r="M28" s="3"/>
      <c r="N28" s="12" t="s">
        <v>11</v>
      </c>
      <c r="O28" s="12"/>
      <c r="P28" s="6">
        <f>SUM(P22:P27)</f>
        <v>4060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3855</v>
      </c>
      <c r="G29" s="1"/>
      <c r="H29" s="7" t="s">
        <v>6</v>
      </c>
      <c r="I29" s="2"/>
      <c r="J29" s="112">
        <v>240</v>
      </c>
      <c r="K29" s="107"/>
      <c r="L29" s="10">
        <f>'15-09'!$K29+('15-09'!$J29/90)</f>
        <v>2.6666666666666665</v>
      </c>
      <c r="M29" s="3"/>
      <c r="N29" s="1"/>
      <c r="O29" s="1"/>
      <c r="P29" s="18"/>
      <c r="Q29" s="237" t="s">
        <v>21</v>
      </c>
      <c r="R29" s="238"/>
      <c r="S29" s="17">
        <f>SUM('15-09'!$J$22:$J$141)</f>
        <v>-2175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3000</v>
      </c>
      <c r="D30" s="1"/>
      <c r="E30" s="1"/>
      <c r="F30" s="8"/>
      <c r="G30" s="1"/>
      <c r="H30" s="7" t="s">
        <v>6</v>
      </c>
      <c r="I30" s="2"/>
      <c r="J30" s="112"/>
      <c r="K30" s="107">
        <v>-400</v>
      </c>
      <c r="L30" s="10">
        <f>'15-09'!$K30+('15-09'!$J30/90)</f>
        <v>-400</v>
      </c>
      <c r="M30" s="3"/>
      <c r="N30" s="237" t="s">
        <v>23</v>
      </c>
      <c r="O30" s="238"/>
      <c r="P30" s="6">
        <f>SUM('15-09'!$K$22:$K$141)</f>
        <v>2240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-600</v>
      </c>
      <c r="K31" s="107">
        <v>10</v>
      </c>
      <c r="L31" s="10">
        <f>'15-09'!$K31+('15-09'!$J31/90)</f>
        <v>3.333333333333333</v>
      </c>
      <c r="M31" s="3"/>
      <c r="N31" s="1"/>
      <c r="O31" s="1"/>
      <c r="P31" s="18"/>
      <c r="Q31" s="12" t="s">
        <v>25</v>
      </c>
      <c r="R31" s="12"/>
      <c r="S31" s="17">
        <f>S27-S29-F27</f>
        <v>16140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-180</v>
      </c>
      <c r="K32" s="107">
        <v>30</v>
      </c>
      <c r="L32" s="10">
        <f>'15-09'!$K32+('15-09'!$J32/90)</f>
        <v>28</v>
      </c>
      <c r="M32" s="3"/>
      <c r="N32" s="12" t="s">
        <v>25</v>
      </c>
      <c r="O32" s="12"/>
      <c r="P32" s="6">
        <f>P28-P30-C28</f>
        <v>-1440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2662</v>
      </c>
      <c r="J33" s="112">
        <v>180</v>
      </c>
      <c r="K33" s="107">
        <v>10</v>
      </c>
      <c r="L33" s="10">
        <f>'15-09'!$K33+('15-09'!$J33/90)</f>
        <v>12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40" t="s">
        <v>2202</v>
      </c>
      <c r="J34" s="112">
        <v>-900</v>
      </c>
      <c r="K34" s="107">
        <v>10</v>
      </c>
      <c r="L34" s="10">
        <f>'15-09'!$K34+('15-09'!$J34/90)</f>
        <v>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90</v>
      </c>
      <c r="K35" s="107"/>
      <c r="L35" s="10">
        <f>'15-09'!$K35+('15-09'!$J35/90)</f>
        <v>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-630</v>
      </c>
      <c r="K36" s="107">
        <v>10</v>
      </c>
      <c r="L36" s="10">
        <f>'15-09'!$K36+('15-09'!$J36/90)</f>
        <v>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150</v>
      </c>
      <c r="K37" s="107"/>
      <c r="L37" s="10">
        <f>'15-09'!$K37+('15-09'!$J37/90)</f>
        <v>1.6666666666666667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-300</v>
      </c>
      <c r="K38" s="107">
        <v>30</v>
      </c>
      <c r="L38" s="10">
        <f>'15-09'!$K38+('15-09'!$J38/90)</f>
        <v>26.666666666666668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-820</v>
      </c>
      <c r="K39" s="107">
        <v>10</v>
      </c>
      <c r="L39" s="10">
        <f>'15-09'!$K39+('15-09'!$J39/90)</f>
        <v>0.88888888888888928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-720</v>
      </c>
      <c r="K40" s="107">
        <v>10</v>
      </c>
      <c r="L40" s="10">
        <f>'15-09'!$K40+('15-09'!$J40/90)</f>
        <v>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-720</v>
      </c>
      <c r="K41" s="107">
        <v>20</v>
      </c>
      <c r="L41" s="10">
        <f>'15-09'!$K41+('15-09'!$J41/90)</f>
        <v>12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250</v>
      </c>
      <c r="K42" s="107"/>
      <c r="L42" s="10">
        <f>'15-09'!$K42+('15-09'!$J42/90)</f>
        <v>2.7777777777777777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/>
      <c r="K43" s="107">
        <v>100</v>
      </c>
      <c r="L43" s="10">
        <f>'15-09'!$K43+('15-09'!$J43/90)</f>
        <v>100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20740</v>
      </c>
      <c r="K44" s="107"/>
      <c r="L44" s="10">
        <f>'15-09'!$K44+('15-09'!$J44/90)</f>
        <v>230.44444444444446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-710</v>
      </c>
      <c r="K45" s="107">
        <v>70</v>
      </c>
      <c r="L45" s="10">
        <f>'15-09'!$K45+('15-09'!$J45/90)</f>
        <v>62.111111111111114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 t="s">
        <v>2663</v>
      </c>
      <c r="J46" s="112"/>
      <c r="K46" s="107">
        <v>15</v>
      </c>
      <c r="L46" s="10">
        <f>'15-09'!$K46+('15-09'!$J46/90)</f>
        <v>15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-270</v>
      </c>
      <c r="K47" s="107">
        <v>95</v>
      </c>
      <c r="L47" s="10">
        <f>'15-09'!$K47+('15-09'!$J47/90)</f>
        <v>92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50</v>
      </c>
      <c r="K48" s="107"/>
      <c r="L48" s="10">
        <f>'15-09'!$K48+('15-09'!$J48/90)</f>
        <v>0.55555555555555558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50</v>
      </c>
      <c r="K49" s="107"/>
      <c r="L49" s="10">
        <f>'15-09'!$K49+('15-09'!$J49/90)</f>
        <v>0.55555555555555558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/>
      <c r="K50" s="107">
        <v>10</v>
      </c>
      <c r="L50" s="10">
        <f>'15-09'!$K50+('15-09'!$J50/90)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-500</v>
      </c>
      <c r="K51" s="107">
        <v>20</v>
      </c>
      <c r="L51" s="10">
        <f>'15-09'!$K51+('15-09'!$J51/90)</f>
        <v>14.444444444444445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/>
      <c r="K52" s="107">
        <v>30</v>
      </c>
      <c r="L52" s="10">
        <f>'15-09'!$K52+('15-09'!$J52/90)</f>
        <v>30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840</v>
      </c>
      <c r="K53" s="107"/>
      <c r="L53" s="10">
        <f>'15-09'!$K53+('15-09'!$J53/90)</f>
        <v>9.3333333333333339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-450</v>
      </c>
      <c r="K54" s="107">
        <v>10</v>
      </c>
      <c r="L54" s="10">
        <f>'15-09'!$K54+('15-09'!$J54/90)</f>
        <v>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28</v>
      </c>
      <c r="I55" s="40" t="s">
        <v>35</v>
      </c>
      <c r="J55" s="112">
        <v>-300</v>
      </c>
      <c r="K55" s="107"/>
      <c r="L55" s="10">
        <f>'15-09'!$K55+('15-09'!$J55/90)</f>
        <v>-3.3333333333333335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100</v>
      </c>
      <c r="K56" s="107">
        <v>175</v>
      </c>
      <c r="L56" s="10">
        <f>'15-09'!$K56+('15-09'!$J56/90)</f>
        <v>176.11111111111111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135</v>
      </c>
      <c r="K57" s="107"/>
      <c r="L57" s="10">
        <f>'15-09'!$K57+('15-09'!$J57/90)</f>
        <v>1.5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700</v>
      </c>
      <c r="K58" s="107"/>
      <c r="L58" s="10">
        <f>'15-09'!$K58+('15-09'!$J58/90)</f>
        <v>7.7777777777777777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100</v>
      </c>
      <c r="K59" s="107"/>
      <c r="L59" s="10">
        <f>'15-09'!$K59+('15-09'!$J59/90)</f>
        <v>1.1111111111111112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-130</v>
      </c>
      <c r="K60" s="107">
        <v>20</v>
      </c>
      <c r="L60" s="10">
        <f>'15-09'!$K60+('15-09'!$J60/90)</f>
        <v>18.555555555555557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/>
      <c r="K61" s="107">
        <v>130</v>
      </c>
      <c r="L61" s="10">
        <f>'15-09'!$K61+('15-09'!$J61/90)</f>
        <v>130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43</v>
      </c>
      <c r="J62" s="112">
        <v>-2000</v>
      </c>
      <c r="K62" s="107"/>
      <c r="L62" s="10">
        <f>'15-09'!$K62+('15-09'!$J62/90)</f>
        <v>-22.222222222222221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100</v>
      </c>
      <c r="K63" s="107"/>
      <c r="L63" s="10">
        <f>'15-09'!$K63+('15-09'!$J63/90)</f>
        <v>1.1111111111111112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231</v>
      </c>
      <c r="J64" s="112"/>
      <c r="K64" s="107">
        <v>100</v>
      </c>
      <c r="L64" s="10">
        <f>'15-09'!$K64+('15-09'!$J64/90)</f>
        <v>100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630</v>
      </c>
      <c r="K65" s="108"/>
      <c r="L65" s="37">
        <f>'15-09'!$K65+('15-09'!$J65/90)</f>
        <v>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-600</v>
      </c>
      <c r="K66" s="109">
        <v>10</v>
      </c>
      <c r="L66" s="37">
        <f>'15-09'!$K66+('15-09'!$J66/90)</f>
        <v>3.333333333333333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45" t="s">
        <v>834</v>
      </c>
      <c r="H67" s="7" t="s">
        <v>6</v>
      </c>
      <c r="I67" s="44" t="s">
        <v>2665</v>
      </c>
      <c r="J67" s="113"/>
      <c r="K67" s="108">
        <v>200</v>
      </c>
      <c r="L67" s="37">
        <f>'15-09'!$K67+('15-09'!$J67/90)</f>
        <v>200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45" t="s">
        <v>834</v>
      </c>
      <c r="H68" s="7" t="s">
        <v>6</v>
      </c>
      <c r="I68" s="44"/>
      <c r="J68" s="114">
        <v>-550</v>
      </c>
      <c r="K68" s="109">
        <v>10</v>
      </c>
      <c r="L68" s="37">
        <f>'15-09'!$K68+('15-09'!$J68/90)</f>
        <v>3.8888888888888893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45" t="s">
        <v>834</v>
      </c>
      <c r="H69" s="7" t="s">
        <v>6</v>
      </c>
      <c r="I69" s="44"/>
      <c r="J69" s="113">
        <v>150</v>
      </c>
      <c r="K69" s="108"/>
      <c r="L69" s="37">
        <f>'15-09'!$K69+('15-09'!$J69/90)</f>
        <v>1.6666666666666667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45" t="s">
        <v>834</v>
      </c>
      <c r="H70" s="7" t="s">
        <v>6</v>
      </c>
      <c r="I70" s="44" t="s">
        <v>783</v>
      </c>
      <c r="J70" s="113">
        <v>-180</v>
      </c>
      <c r="K70" s="108">
        <v>5</v>
      </c>
      <c r="L70" s="37">
        <f>'15-09'!$K70+('15-09'!$J70/90)</f>
        <v>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45" t="s">
        <v>834</v>
      </c>
      <c r="H71" s="7" t="s">
        <v>6</v>
      </c>
      <c r="I71" s="40" t="s">
        <v>13</v>
      </c>
      <c r="J71" s="112">
        <v>150</v>
      </c>
      <c r="K71" s="107"/>
      <c r="L71" s="10">
        <f>'15-09'!$K71+('15-09'!$J71/90)</f>
        <v>1.6666666666666667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45" t="s">
        <v>834</v>
      </c>
      <c r="H72" s="7" t="s">
        <v>6</v>
      </c>
      <c r="I72" s="40" t="s">
        <v>157</v>
      </c>
      <c r="J72" s="112">
        <v>240</v>
      </c>
      <c r="K72" s="107"/>
      <c r="L72" s="10">
        <f>'15-09'!$K72+('15-09'!$J72/90)</f>
        <v>2.6666666666666665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45" t="s">
        <v>834</v>
      </c>
      <c r="H73" s="7" t="s">
        <v>6</v>
      </c>
      <c r="I73" s="40"/>
      <c r="J73" s="112">
        <v>500</v>
      </c>
      <c r="K73" s="107"/>
      <c r="L73" s="10">
        <f>'15-09'!$K73+('15-09'!$J73/90)</f>
        <v>5.5555555555555554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45" t="s">
        <v>834</v>
      </c>
      <c r="H74" s="7" t="s">
        <v>6</v>
      </c>
      <c r="I74" s="40" t="s">
        <v>614</v>
      </c>
      <c r="J74" s="112"/>
      <c r="K74" s="107">
        <v>120</v>
      </c>
      <c r="L74" s="10">
        <f>'15-09'!$K74+('15-09'!$J74/90)</f>
        <v>120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45" t="s">
        <v>834</v>
      </c>
      <c r="H75" s="7" t="s">
        <v>6</v>
      </c>
      <c r="I75" s="40"/>
      <c r="J75" s="112">
        <v>-200</v>
      </c>
      <c r="K75" s="107">
        <v>25</v>
      </c>
      <c r="L75" s="10">
        <f>'15-09'!$K75+('15-09'!$J75/90)</f>
        <v>22.777777777777779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45" t="s">
        <v>834</v>
      </c>
      <c r="H76" s="7" t="s">
        <v>6</v>
      </c>
      <c r="I76" s="40" t="s">
        <v>1813</v>
      </c>
      <c r="J76" s="112"/>
      <c r="K76" s="107">
        <v>20</v>
      </c>
      <c r="L76" s="10">
        <f>'15-09'!$K76+('15-09'!$J76/90)</f>
        <v>20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45" t="s">
        <v>834</v>
      </c>
      <c r="H77" s="7" t="s">
        <v>6</v>
      </c>
      <c r="I77" s="40"/>
      <c r="J77" s="112">
        <v>270</v>
      </c>
      <c r="K77" s="107"/>
      <c r="L77" s="10">
        <f>'15-09'!$K77+('15-09'!$J77/90)</f>
        <v>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45" t="s">
        <v>834</v>
      </c>
      <c r="H78" s="7" t="s">
        <v>6</v>
      </c>
      <c r="I78" s="40" t="s">
        <v>2666</v>
      </c>
      <c r="J78" s="112">
        <v>900</v>
      </c>
      <c r="K78" s="107"/>
      <c r="L78" s="10">
        <f>'15-09'!$K78+('15-09'!$J78/90)</f>
        <v>10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45" t="s">
        <v>834</v>
      </c>
      <c r="H79" s="7" t="s">
        <v>40</v>
      </c>
      <c r="I79" s="40" t="s">
        <v>2667</v>
      </c>
      <c r="J79" s="112"/>
      <c r="K79" s="107">
        <v>-120</v>
      </c>
      <c r="L79" s="10">
        <f>'15-09'!$K79+('15-09'!$J79/90)</f>
        <v>-120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45" t="s">
        <v>834</v>
      </c>
      <c r="H80" s="7" t="s">
        <v>28</v>
      </c>
      <c r="I80" s="40" t="s">
        <v>99</v>
      </c>
      <c r="J80" s="112">
        <v>-300</v>
      </c>
      <c r="K80" s="107"/>
      <c r="L80" s="10">
        <f>'15-09'!$K80+('15-09'!$J80/90)</f>
        <v>-3.3333333333333335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45" t="s">
        <v>834</v>
      </c>
      <c r="H81" s="7" t="s">
        <v>6</v>
      </c>
      <c r="I81" s="40" t="s">
        <v>2041</v>
      </c>
      <c r="J81" s="112">
        <v>-750</v>
      </c>
      <c r="K81" s="107">
        <v>10</v>
      </c>
      <c r="L81" s="10">
        <f>'15-09'!$K81+('15-09'!$J81/90)</f>
        <v>1.6666666666666661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45" t="s">
        <v>834</v>
      </c>
      <c r="H82" s="7" t="s">
        <v>6</v>
      </c>
      <c r="I82" s="40" t="s">
        <v>2217</v>
      </c>
      <c r="J82" s="112">
        <v>-200</v>
      </c>
      <c r="K82" s="107">
        <v>10</v>
      </c>
      <c r="L82" s="10">
        <f>'15-09'!$K82+('15-09'!$J82/90)</f>
        <v>7.7777777777777777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45" t="s">
        <v>834</v>
      </c>
      <c r="H83" s="7" t="s">
        <v>6</v>
      </c>
      <c r="I83" s="40" t="s">
        <v>161</v>
      </c>
      <c r="J83" s="112"/>
      <c r="K83" s="107">
        <v>35</v>
      </c>
      <c r="L83" s="10">
        <f>'15-09'!$K83+('15-09'!$J83/90)</f>
        <v>35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45" t="s">
        <v>834</v>
      </c>
      <c r="H84" s="7" t="s">
        <v>6</v>
      </c>
      <c r="I84" s="40" t="s">
        <v>214</v>
      </c>
      <c r="J84" s="112">
        <v>100</v>
      </c>
      <c r="K84" s="107"/>
      <c r="L84" s="10">
        <f>'15-09'!$K84+('15-09'!$J84/90)</f>
        <v>1.1111111111111112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45" t="s">
        <v>834</v>
      </c>
      <c r="H85" s="7" t="s">
        <v>28</v>
      </c>
      <c r="I85" s="40" t="s">
        <v>2536</v>
      </c>
      <c r="J85" s="112"/>
      <c r="K85" s="107">
        <v>-450</v>
      </c>
      <c r="L85" s="10">
        <f>'15-09'!$K85+('15-09'!$J85/90)</f>
        <v>-450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45" t="s">
        <v>834</v>
      </c>
      <c r="H86" s="7" t="s">
        <v>6</v>
      </c>
      <c r="I86" s="2"/>
      <c r="J86" s="112">
        <v>360</v>
      </c>
      <c r="K86" s="107"/>
      <c r="L86" s="10">
        <f>'15-09'!$K86+('15-09'!$J86/90)</f>
        <v>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45" t="s">
        <v>834</v>
      </c>
      <c r="H87" s="7" t="s">
        <v>6</v>
      </c>
      <c r="I87" s="2"/>
      <c r="J87" s="112">
        <v>-550</v>
      </c>
      <c r="K87" s="107">
        <v>10</v>
      </c>
      <c r="L87" s="10">
        <f>'15-09'!$K87+('15-09'!$J87/90)</f>
        <v>3.8888888888888893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45" t="s">
        <v>834</v>
      </c>
      <c r="H88" s="7" t="s">
        <v>6</v>
      </c>
      <c r="I88" s="40" t="s">
        <v>1022</v>
      </c>
      <c r="J88" s="112"/>
      <c r="K88" s="107">
        <v>5</v>
      </c>
      <c r="L88" s="10">
        <f>'15-09'!$K88+('15-09'!$J88/90)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45" t="s">
        <v>834</v>
      </c>
      <c r="H89" s="7" t="s">
        <v>6</v>
      </c>
      <c r="I89" s="2"/>
      <c r="J89" s="112">
        <v>500</v>
      </c>
      <c r="K89" s="107"/>
      <c r="L89" s="10">
        <f>'15-09'!$K89+('15-09'!$J89/90)</f>
        <v>5.5555555555555554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45" t="s">
        <v>834</v>
      </c>
      <c r="H90" s="7" t="s">
        <v>6</v>
      </c>
      <c r="I90" s="40" t="s">
        <v>2664</v>
      </c>
      <c r="J90" s="112">
        <v>150</v>
      </c>
      <c r="K90" s="107"/>
      <c r="L90" s="10">
        <f>'15-09'!$K90+('15-09'!$J90/90)</f>
        <v>1.6666666666666667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45" t="s">
        <v>834</v>
      </c>
      <c r="H91" s="7" t="s">
        <v>6</v>
      </c>
      <c r="I91" s="40" t="s">
        <v>205</v>
      </c>
      <c r="J91" s="112">
        <v>100</v>
      </c>
      <c r="K91" s="107"/>
      <c r="L91" s="10">
        <f>'15-09'!$K91+('15-09'!$J91/90)</f>
        <v>1.1111111111111112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214</v>
      </c>
      <c r="J92" s="112">
        <v>100</v>
      </c>
      <c r="K92" s="107">
        <v>5</v>
      </c>
      <c r="L92" s="10">
        <f>'15-09'!$K92+('15-09'!$J92/90)</f>
        <v>6.1111111111111107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-600</v>
      </c>
      <c r="K93" s="107">
        <v>10</v>
      </c>
      <c r="L93" s="10">
        <f>'15-09'!$K93+('15-09'!$J93/90)</f>
        <v>3.333333333333333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43" t="s">
        <v>28</v>
      </c>
      <c r="I94" s="40" t="s">
        <v>2670</v>
      </c>
      <c r="J94" s="112"/>
      <c r="K94" s="107">
        <v>-50</v>
      </c>
      <c r="L94" s="10">
        <f>'15-09'!$K94+('15-09'!$J94/90)</f>
        <v>-50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56</v>
      </c>
      <c r="J95" s="112">
        <v>110</v>
      </c>
      <c r="K95" s="107">
        <v>50</v>
      </c>
      <c r="L95" s="10">
        <f>'15-09'!$K95+('15-09'!$J95/90)</f>
        <v>51.222222222222221</v>
      </c>
      <c r="M95" s="3"/>
      <c r="N95" s="45" t="s">
        <v>118</v>
      </c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270</v>
      </c>
      <c r="K96" s="107"/>
      <c r="L96" s="10">
        <f>'15-09'!$K96+('15-09'!$J96/90)</f>
        <v>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450</v>
      </c>
      <c r="K97" s="107">
        <v>21</v>
      </c>
      <c r="L97" s="10">
        <f>'15-09'!$K97+('15-09'!$J97/90)</f>
        <v>26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1796</v>
      </c>
      <c r="I98" s="40" t="s">
        <v>1797</v>
      </c>
      <c r="J98" s="112">
        <v>300</v>
      </c>
      <c r="K98" s="107">
        <v>510</v>
      </c>
      <c r="L98" s="10">
        <f>'15-09'!$K98+('15-09'!$J98/90)</f>
        <v>513.33333333333337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40" t="s">
        <v>1588</v>
      </c>
      <c r="J99" s="112"/>
      <c r="K99" s="107">
        <v>-70</v>
      </c>
      <c r="L99" s="10">
        <f>'15-09'!$K99+('15-09'!$J99/90)</f>
        <v>-70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/>
      <c r="K100" s="107">
        <v>59</v>
      </c>
      <c r="L100" s="10">
        <f>'15-09'!$K100+('15-09'!$J100/90)</f>
        <v>59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/>
      <c r="K101" s="107">
        <v>295</v>
      </c>
      <c r="L101" s="10">
        <f>'15-09'!$K101+('15-09'!$J101/90)</f>
        <v>295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95</v>
      </c>
      <c r="J102" s="112"/>
      <c r="K102" s="107">
        <v>22.5</v>
      </c>
      <c r="L102" s="10">
        <f>'15-09'!$K102+('15-09'!$J102/90)</f>
        <v>22.5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43" t="s">
        <v>40</v>
      </c>
      <c r="I103" s="40" t="s">
        <v>95</v>
      </c>
      <c r="J103" s="112"/>
      <c r="K103" s="107">
        <v>-22.5</v>
      </c>
      <c r="L103" s="10">
        <f>'15-09'!$K103+('15-09'!$J103/90)</f>
        <v>-22.5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-270</v>
      </c>
      <c r="K104" s="107">
        <v>10</v>
      </c>
      <c r="L104" s="10">
        <f>'15-09'!$K104+('15-09'!$J104/90)</f>
        <v>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1796</v>
      </c>
      <c r="I105" s="2"/>
      <c r="J105" s="112"/>
      <c r="K105" s="107">
        <v>470</v>
      </c>
      <c r="L105" s="10">
        <f>'15-09'!$K105+('15-09'!$J105/90)</f>
        <v>470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100</v>
      </c>
      <c r="K106" s="107"/>
      <c r="L106" s="10">
        <f>'15-09'!$K106+('15-09'!$J106/90)</f>
        <v>1.1111111111111112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180</v>
      </c>
      <c r="K107" s="107"/>
      <c r="L107" s="10">
        <f>'15-09'!$K107+('15-09'!$J107/90)</f>
        <v>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85</v>
      </c>
      <c r="L108" s="10">
        <f>'15-09'!$K108+('15-09'!$J108/90)</f>
        <v>85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257</v>
      </c>
      <c r="J109" s="112"/>
      <c r="K109" s="107">
        <v>115</v>
      </c>
      <c r="L109" s="10">
        <f>'15-09'!$K109+('15-09'!$J109/90)</f>
        <v>115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200</v>
      </c>
      <c r="K110" s="107"/>
      <c r="L110" s="10">
        <f>'15-09'!$K110+('15-09'!$J110/90)</f>
        <v>2.2222222222222223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140</v>
      </c>
      <c r="K111" s="107"/>
      <c r="L111" s="10">
        <f>'15-09'!$K111+('15-09'!$J111/90)</f>
        <v>1.5555555555555556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580</v>
      </c>
      <c r="K112" s="107"/>
      <c r="L112" s="10">
        <f>'15-09'!$K112+('15-09'!$J112/90)</f>
        <v>6.4444444444444446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-70</v>
      </c>
      <c r="K113" s="107">
        <v>1</v>
      </c>
      <c r="L113" s="10">
        <f>'15-09'!$K113+('15-09'!$J113/90)</f>
        <v>0.22222222222222221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100</v>
      </c>
      <c r="K114" s="107">
        <v>21</v>
      </c>
      <c r="L114" s="10">
        <f>'15-09'!$K114+('15-09'!$J114/90)</f>
        <v>22.111111111111111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>
        <v>119</v>
      </c>
      <c r="L115" s="10">
        <f>'15-09'!$K115+('15-09'!$J115/90)</f>
        <v>119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135</v>
      </c>
      <c r="K116" s="107"/>
      <c r="L116" s="10">
        <f>'15-09'!$K116+('15-09'!$J116/90)</f>
        <v>1.5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43" t="s">
        <v>40</v>
      </c>
      <c r="I117" s="40" t="s">
        <v>2668</v>
      </c>
      <c r="J117" s="112"/>
      <c r="K117" s="107">
        <v>-265</v>
      </c>
      <c r="L117" s="10">
        <f>'15-09'!$K117+('15-09'!$J117/90)</f>
        <v>-265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229</v>
      </c>
      <c r="J118" s="112"/>
      <c r="K118" s="107">
        <v>-6</v>
      </c>
      <c r="L118" s="10">
        <f>'15-09'!$K118+('15-09'!$J118/90)</f>
        <v>-6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270</v>
      </c>
      <c r="K119" s="107"/>
      <c r="L119" s="10">
        <f>'15-09'!$K119+('15-09'!$J119/90)</f>
        <v>3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270</v>
      </c>
      <c r="K120" s="107"/>
      <c r="L120" s="10">
        <f>'15-09'!$K120+('15-09'!$J120/90)</f>
        <v>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150</v>
      </c>
      <c r="K121" s="107"/>
      <c r="L121" s="10">
        <f>'15-09'!$K121+('15-09'!$J121/90)</f>
        <v>1.6666666666666667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/>
      <c r="K122" s="107">
        <v>65</v>
      </c>
      <c r="L122" s="10">
        <f>'15-09'!$K122+('15-09'!$J122/90)</f>
        <v>65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40</v>
      </c>
      <c r="I123" s="40" t="s">
        <v>239</v>
      </c>
      <c r="J123" s="112">
        <v>-20000</v>
      </c>
      <c r="K123" s="107"/>
      <c r="L123" s="10">
        <f>'15-09'!$K123+('15-09'!$J123/90)</f>
        <v>-222.22222222222223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-200</v>
      </c>
      <c r="K124" s="107">
        <v>15</v>
      </c>
      <c r="L124" s="10">
        <f>'15-09'!$K124+('15-09'!$J124/90)</f>
        <v>12.777777777777779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50</v>
      </c>
      <c r="K125" s="107"/>
      <c r="L125" s="10">
        <f>'15-09'!$K125+('15-09'!$J125/90)</f>
        <v>0.55555555555555558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225</v>
      </c>
      <c r="K126" s="107"/>
      <c r="L126" s="10">
        <f>'15-09'!$K126+('15-09'!$J126/90)</f>
        <v>2.5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-90</v>
      </c>
      <c r="K127" s="107">
        <v>40</v>
      </c>
      <c r="L127" s="10">
        <f>'15-09'!$K127+('15-09'!$J127/90)</f>
        <v>39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400</v>
      </c>
      <c r="K128" s="107"/>
      <c r="L128" s="10">
        <f>'15-09'!$K128+('15-09'!$J128/90)</f>
        <v>4.4444444444444446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/>
      <c r="J129" s="112"/>
      <c r="K129" s="107"/>
      <c r="L129" s="10">
        <f>'15-09'!$K129+('15-09'!$J129/90)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130</v>
      </c>
      <c r="K130" s="107"/>
      <c r="L130" s="10">
        <f>'15-09'!$K130+('15-09'!$J130/90)</f>
        <v>1.4444444444444444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/>
      <c r="K131" s="107">
        <v>1</v>
      </c>
      <c r="L131" s="10">
        <f>'15-09'!$K131+('15-09'!$J131/90)</f>
        <v>1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380</v>
      </c>
      <c r="K132" s="107"/>
      <c r="L132" s="10">
        <f>'15-09'!$K132+('15-09'!$J132/90)</f>
        <v>4.2222222222222223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-40</v>
      </c>
      <c r="K133" s="107">
        <v>4</v>
      </c>
      <c r="L133" s="10">
        <f>'15-09'!$K133+('15-09'!$J133/90)</f>
        <v>3.5555555555555554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-270</v>
      </c>
      <c r="K134" s="107">
        <v>20</v>
      </c>
      <c r="L134" s="10">
        <f>'15-09'!$K134+('15-09'!$J134/90)</f>
        <v>17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43" t="s">
        <v>28</v>
      </c>
      <c r="I135" s="40" t="s">
        <v>2671</v>
      </c>
      <c r="J135" s="112">
        <v>470</v>
      </c>
      <c r="K135" s="107">
        <v>-70</v>
      </c>
      <c r="L135" s="10">
        <f>'15-09'!$K135+('15-09'!$J135/90)</f>
        <v>-64.777777777777771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/>
      <c r="L136" s="10">
        <f>'15-09'!$K136+('15-09'!$J136/90)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/>
      <c r="L137" s="10">
        <f>'15-09'!$K137+('15-09'!$J137/90)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/>
      <c r="K138" s="107"/>
      <c r="L138" s="10">
        <f>'15-09'!$K138+('15-09'!$J138/90)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/>
      <c r="L139" s="10">
        <f>'15-09'!$K139+('15-09'!$J139/90)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/>
      <c r="L140" s="10">
        <f>'15-09'!$K140+('15-09'!$J140/90)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/>
      <c r="L141" s="10">
        <f>'15-09'!$K141+('15-09'!$J141/90)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1" xr:uid="{0C2E397A-56DC-4D42-8A17-7D874F06AFE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E271-8E81-45B4-A731-731890E6AFE7}">
  <sheetPr>
    <pageSetUpPr fitToPage="1"/>
  </sheetPr>
  <dimension ref="A1:Z169"/>
  <sheetViews>
    <sheetView rightToLeft="1" topLeftCell="A130" workbookViewId="0">
      <selection activeCell="I167" sqref="I16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-3880</v>
      </c>
      <c r="K1" s="116">
        <f t="shared" si="0"/>
        <v>-4557</v>
      </c>
      <c r="L1" s="3">
        <f t="shared" si="0"/>
        <v>-4600.1111111111113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-150</v>
      </c>
      <c r="K3" s="107">
        <v>15</v>
      </c>
      <c r="L3" s="10">
        <f t="shared" ref="L3:L18" si="1">K3+(J3/90)</f>
        <v>13.333333333333334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90</v>
      </c>
      <c r="K4" s="107"/>
      <c r="L4" s="10">
        <f t="shared" si="1"/>
        <v>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/>
      <c r="K5" s="107">
        <v>1</v>
      </c>
      <c r="L5" s="10">
        <f t="shared" si="1"/>
        <v>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600</v>
      </c>
      <c r="K6" s="107"/>
      <c r="L6" s="10">
        <f t="shared" si="1"/>
        <v>6.666666666666667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>
        <v>100</v>
      </c>
      <c r="L7" s="10">
        <f t="shared" si="1"/>
        <v>100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28</v>
      </c>
      <c r="I8" s="2" t="s">
        <v>648</v>
      </c>
      <c r="J8" s="112">
        <v>-2000</v>
      </c>
      <c r="K8" s="107"/>
      <c r="L8" s="10">
        <f t="shared" si="1"/>
        <v>-22.222222222222221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28</v>
      </c>
      <c r="I9" s="2" t="s">
        <v>43</v>
      </c>
      <c r="J9" s="112">
        <v>-2000</v>
      </c>
      <c r="K9" s="107"/>
      <c r="L9" s="10">
        <f t="shared" si="1"/>
        <v>-22.222222222222221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>
        <v>31</v>
      </c>
      <c r="L10" s="10">
        <f t="shared" si="1"/>
        <v>31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>
        <v>135</v>
      </c>
      <c r="K11" s="107">
        <v>1</v>
      </c>
      <c r="L11" s="10">
        <f t="shared" si="1"/>
        <v>2.5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250</v>
      </c>
      <c r="K12" s="107"/>
      <c r="L12" s="10">
        <f t="shared" si="1"/>
        <v>2.7777777777777777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>
        <v>-270</v>
      </c>
      <c r="K13" s="107">
        <v>20</v>
      </c>
      <c r="L13" s="10">
        <f t="shared" si="1"/>
        <v>17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>
        <v>100</v>
      </c>
      <c r="K14" s="107"/>
      <c r="L14" s="10">
        <f t="shared" si="1"/>
        <v>1.1111111111111112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40</v>
      </c>
      <c r="I15" s="2" t="s">
        <v>239</v>
      </c>
      <c r="J15" s="112"/>
      <c r="K15" s="107">
        <v>-4700</v>
      </c>
      <c r="L15" s="10">
        <f t="shared" si="1"/>
        <v>-4700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 t="s">
        <v>56</v>
      </c>
      <c r="J16" s="112">
        <v>-635</v>
      </c>
      <c r="K16" s="107">
        <v>-25</v>
      </c>
      <c r="L16" s="10">
        <f t="shared" si="1"/>
        <v>-32.055555555555557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2661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SUM('16-09'!$J$22:$J$169)</f>
        <v>7340</v>
      </c>
      <c r="K20" s="116">
        <f>SUM('16-09'!$K$22:$K$169)</f>
        <v>-114</v>
      </c>
      <c r="L20" s="3">
        <f>SUM('16-09'!$L$22:$L$169)</f>
        <v>-32.444444444444649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1</v>
      </c>
      <c r="F22" s="16">
        <f t="shared" ref="F22:F26" si="3">D22*E22</f>
        <v>5</v>
      </c>
      <c r="G22" s="7"/>
      <c r="H22" s="7" t="s">
        <v>40</v>
      </c>
      <c r="I22" s="2"/>
      <c r="J22" s="112">
        <v>460</v>
      </c>
      <c r="K22" s="107">
        <v>70</v>
      </c>
      <c r="L22" s="10">
        <f>'16-09'!$K22+('16-09'!$J22/90)</f>
        <v>75.111111111111114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2</v>
      </c>
      <c r="F23" s="16">
        <f t="shared" si="3"/>
        <v>20</v>
      </c>
      <c r="G23" s="7"/>
      <c r="H23" s="7" t="s">
        <v>6</v>
      </c>
      <c r="I23" s="2"/>
      <c r="J23" s="112"/>
      <c r="K23" s="107">
        <v>17</v>
      </c>
      <c r="L23" s="10">
        <f>'16-09'!$K23+('16-09'!$J23/90)</f>
        <v>17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13</v>
      </c>
      <c r="F24" s="16">
        <f t="shared" si="3"/>
        <v>260</v>
      </c>
      <c r="G24" s="7"/>
      <c r="H24" s="7" t="s">
        <v>6</v>
      </c>
      <c r="I24" s="2"/>
      <c r="J24" s="112">
        <v>150</v>
      </c>
      <c r="K24" s="107"/>
      <c r="L24" s="10">
        <f>'16-09'!$K24+('16-09'!$J24/90)</f>
        <v>1.6666666666666667</v>
      </c>
      <c r="M24" s="3"/>
      <c r="N24" s="13">
        <v>10</v>
      </c>
      <c r="O24" s="1">
        <v>46</v>
      </c>
      <c r="P24" s="14">
        <f t="shared" si="4"/>
        <v>460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23</v>
      </c>
      <c r="C25" s="14">
        <f t="shared" si="2"/>
        <v>460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>
        <v>100</v>
      </c>
      <c r="K25" s="107"/>
      <c r="L25" s="10">
        <f>'16-09'!$K25+('16-09'!$J25/90)</f>
        <v>1.1111111111111112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27</v>
      </c>
      <c r="F26" s="16">
        <f t="shared" si="3"/>
        <v>2700</v>
      </c>
      <c r="G26" s="7"/>
      <c r="H26" s="7" t="s">
        <v>6</v>
      </c>
      <c r="I26" s="2"/>
      <c r="J26" s="112">
        <v>1250</v>
      </c>
      <c r="K26" s="107"/>
      <c r="L26" s="10">
        <f>'16-09'!$K26+('16-09'!$J26/90)</f>
        <v>13.888888888888889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2985</v>
      </c>
      <c r="G27" s="7"/>
      <c r="H27" s="7" t="s">
        <v>6</v>
      </c>
      <c r="I27" s="2"/>
      <c r="J27" s="112">
        <v>180</v>
      </c>
      <c r="K27" s="107">
        <v>81</v>
      </c>
      <c r="L27" s="10">
        <f>'16-09'!$K27+('16-09'!$J27/90)</f>
        <v>83</v>
      </c>
      <c r="M27" s="3"/>
      <c r="N27" s="13">
        <v>100</v>
      </c>
      <c r="O27" s="1">
        <v>17</v>
      </c>
      <c r="P27" s="14">
        <f t="shared" si="4"/>
        <v>1700</v>
      </c>
      <c r="Q27" s="12" t="s">
        <v>11</v>
      </c>
      <c r="R27" s="12"/>
      <c r="S27" s="17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943</v>
      </c>
      <c r="D28" s="1"/>
      <c r="E28" s="1"/>
      <c r="F28" s="1"/>
      <c r="G28" s="1"/>
      <c r="H28" s="7" t="s">
        <v>6</v>
      </c>
      <c r="I28" s="2"/>
      <c r="J28" s="112">
        <v>40</v>
      </c>
      <c r="K28" s="107"/>
      <c r="L28" s="10">
        <f>'16-09'!$K28+('16-09'!$J28/90)</f>
        <v>0.44444444444444442</v>
      </c>
      <c r="M28" s="3"/>
      <c r="N28" s="12" t="s">
        <v>11</v>
      </c>
      <c r="O28" s="12"/>
      <c r="P28" s="6">
        <f>SUM(P22:P27)</f>
        <v>2600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-6055</v>
      </c>
      <c r="G29" s="1"/>
      <c r="H29" s="7" t="s">
        <v>40</v>
      </c>
      <c r="I29" s="40" t="s">
        <v>2673</v>
      </c>
      <c r="J29" s="112"/>
      <c r="K29" s="107">
        <v>-150</v>
      </c>
      <c r="L29" s="10">
        <f>'16-09'!$K29+('16-09'!$J29/90)</f>
        <v>-150</v>
      </c>
      <c r="M29" s="3"/>
      <c r="N29" s="1"/>
      <c r="O29" s="1"/>
      <c r="P29" s="18"/>
      <c r="Q29" s="237" t="s">
        <v>21</v>
      </c>
      <c r="R29" s="238"/>
      <c r="S29" s="17">
        <f>SUM('16-09'!$J$22:$J$169)</f>
        <v>7340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-2317</v>
      </c>
      <c r="D30" s="1"/>
      <c r="E30" s="1"/>
      <c r="F30" s="8"/>
      <c r="G30" s="1"/>
      <c r="H30" s="7" t="s">
        <v>6</v>
      </c>
      <c r="I30" s="2"/>
      <c r="J30" s="112">
        <v>200</v>
      </c>
      <c r="K30" s="107">
        <v>5</v>
      </c>
      <c r="L30" s="10">
        <f>'16-09'!$K30+('16-09'!$J30/90)</f>
        <v>7.2222222222222223</v>
      </c>
      <c r="M30" s="3"/>
      <c r="N30" s="237" t="s">
        <v>23</v>
      </c>
      <c r="O30" s="238"/>
      <c r="P30" s="6">
        <f>SUM('16-09'!$K$22:$K$169)</f>
        <v>-114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1796</v>
      </c>
      <c r="I31" s="40" t="s">
        <v>75</v>
      </c>
      <c r="J31" s="112"/>
      <c r="K31" s="107">
        <v>115</v>
      </c>
      <c r="L31" s="10">
        <f>'16-09'!$K31+('16-09'!$J31/90)</f>
        <v>115</v>
      </c>
      <c r="M31" s="3"/>
      <c r="N31" s="1"/>
      <c r="O31" s="1"/>
      <c r="P31" s="18"/>
      <c r="Q31" s="12" t="s">
        <v>25</v>
      </c>
      <c r="R31" s="12"/>
      <c r="S31" s="17">
        <f>S27-S29-F27</f>
        <v>-10325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/>
      <c r="K32" s="107">
        <v>49</v>
      </c>
      <c r="L32" s="10">
        <f>'16-09'!$K32+('16-09'!$J32/90)</f>
        <v>49</v>
      </c>
      <c r="M32" s="3"/>
      <c r="N32" s="12" t="s">
        <v>25</v>
      </c>
      <c r="O32" s="12"/>
      <c r="P32" s="6">
        <f>P28-P30-C28</f>
        <v>1771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1796</v>
      </c>
      <c r="I33" s="40" t="s">
        <v>64</v>
      </c>
      <c r="J33" s="112"/>
      <c r="K33" s="107">
        <v>150</v>
      </c>
      <c r="L33" s="10">
        <f>'16-09'!$K33+('16-09'!$J33/90)</f>
        <v>150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40</v>
      </c>
      <c r="I34" s="40" t="s">
        <v>829</v>
      </c>
      <c r="J34" s="112"/>
      <c r="K34" s="107">
        <v>-60</v>
      </c>
      <c r="L34" s="10">
        <f>'16-09'!$K34+('16-09'!$J34/90)</f>
        <v>-60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40" t="s">
        <v>229</v>
      </c>
      <c r="J35" s="112">
        <v>-380</v>
      </c>
      <c r="K35" s="107"/>
      <c r="L35" s="10">
        <f>'16-09'!$K35+('16-09'!$J35/90)</f>
        <v>-4.2222222222222223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-630</v>
      </c>
      <c r="K36" s="107">
        <v>40</v>
      </c>
      <c r="L36" s="10">
        <f>'16-09'!$K36+('16-09'!$J36/90)</f>
        <v>33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400</v>
      </c>
      <c r="K37" s="107"/>
      <c r="L37" s="10">
        <f>'16-09'!$K37+('16-09'!$J37/90)</f>
        <v>4.4444444444444446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40" t="s">
        <v>2674</v>
      </c>
      <c r="J38" s="112">
        <v>-360</v>
      </c>
      <c r="K38" s="107">
        <v>80</v>
      </c>
      <c r="L38" s="10">
        <f>'16-09'!$K38+('16-09'!$J38/90)</f>
        <v>76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300</v>
      </c>
      <c r="K39" s="107">
        <v>10</v>
      </c>
      <c r="L39" s="10">
        <f>'16-09'!$K39+('16-09'!$J39/90)</f>
        <v>13.333333333333334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-470</v>
      </c>
      <c r="K40" s="107">
        <v>10</v>
      </c>
      <c r="L40" s="10">
        <f>'16-09'!$K40+('16-09'!$J40/90)</f>
        <v>4.7777777777777777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350</v>
      </c>
      <c r="K41" s="107"/>
      <c r="L41" s="10">
        <f>'16-09'!$K41+('16-09'!$J41/90)</f>
        <v>3.8888888888888888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-50</v>
      </c>
      <c r="K42" s="107">
        <v>5</v>
      </c>
      <c r="L42" s="10">
        <f>'16-09'!$K42+('16-09'!$J42/90)</f>
        <v>4.4444444444444446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150</v>
      </c>
      <c r="K43" s="107"/>
      <c r="L43" s="10">
        <f>'16-09'!$K43+('16-09'!$J43/90)</f>
        <v>1.6666666666666667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161</v>
      </c>
      <c r="J44" s="112"/>
      <c r="K44" s="107">
        <v>28</v>
      </c>
      <c r="L44" s="10">
        <f>'16-09'!$K44+('16-09'!$J44/90)</f>
        <v>28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150</v>
      </c>
      <c r="K45" s="107"/>
      <c r="L45" s="10">
        <f>'16-09'!$K45+('16-09'!$J45/90)</f>
        <v>1.6666666666666667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/>
      <c r="K46" s="107">
        <v>5</v>
      </c>
      <c r="L46" s="10">
        <f>'16-09'!$K46+('16-09'!$J46/90)</f>
        <v>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-360</v>
      </c>
      <c r="K47" s="107">
        <v>30</v>
      </c>
      <c r="L47" s="10">
        <f>'16-09'!$K47+('16-09'!$J47/90)</f>
        <v>26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/>
      <c r="K48" s="107">
        <v>8</v>
      </c>
      <c r="L48" s="10">
        <f>'16-09'!$K48+('16-09'!$J48/90)</f>
        <v>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90</v>
      </c>
      <c r="K49" s="107">
        <v>20</v>
      </c>
      <c r="L49" s="10">
        <f>'16-09'!$K49+('16-09'!$J49/90)</f>
        <v>21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1796</v>
      </c>
      <c r="I50" s="40" t="s">
        <v>407</v>
      </c>
      <c r="J50" s="112">
        <v>360</v>
      </c>
      <c r="K50" s="107">
        <v>100</v>
      </c>
      <c r="L50" s="10">
        <f>'16-09'!$K50+('16-09'!$J50/90)</f>
        <v>104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/>
      <c r="K51" s="107">
        <v>89</v>
      </c>
      <c r="L51" s="10">
        <f>'16-09'!$K51+('16-09'!$J51/90)</f>
        <v>89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-100</v>
      </c>
      <c r="K52" s="107">
        <v>10</v>
      </c>
      <c r="L52" s="10">
        <f>'16-09'!$K52+('16-09'!$J52/90)</f>
        <v>8.8888888888888893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/>
      <c r="K53" s="107">
        <v>15</v>
      </c>
      <c r="L53" s="10">
        <f>'16-09'!$K53+('16-09'!$J53/90)</f>
        <v>15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100</v>
      </c>
      <c r="K54" s="107"/>
      <c r="L54" s="10">
        <f>'16-09'!$K54+('16-09'!$J54/90)</f>
        <v>1.1111111111111112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-630</v>
      </c>
      <c r="K55" s="107">
        <v>80</v>
      </c>
      <c r="L55" s="10">
        <f>'16-09'!$K55+('16-09'!$J55/90)</f>
        <v>73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245</v>
      </c>
      <c r="K56" s="107"/>
      <c r="L56" s="10">
        <f>'16-09'!$K56+('16-09'!$J56/90)</f>
        <v>2.7222222222222223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/>
      <c r="K57" s="107">
        <v>10</v>
      </c>
      <c r="L57" s="10">
        <f>'16-09'!$K57+('16-09'!$J57/90)</f>
        <v>10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28</v>
      </c>
      <c r="I58" s="40" t="s">
        <v>437</v>
      </c>
      <c r="J58" s="112">
        <v>-300</v>
      </c>
      <c r="K58" s="107"/>
      <c r="L58" s="10">
        <f>'16-09'!$K58+('16-09'!$J58/90)</f>
        <v>-3.3333333333333335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/>
      <c r="K59" s="107">
        <v>-80</v>
      </c>
      <c r="L59" s="10">
        <f>'16-09'!$K59+('16-09'!$J59/90)</f>
        <v>-80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-540</v>
      </c>
      <c r="K60" s="107">
        <v>10</v>
      </c>
      <c r="L60" s="10">
        <f>'16-09'!$K60+('16-09'!$J60/90)</f>
        <v>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-450</v>
      </c>
      <c r="K61" s="107">
        <v>40</v>
      </c>
      <c r="L61" s="10">
        <f>'16-09'!$K61+('16-09'!$J61/90)</f>
        <v>35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70</v>
      </c>
      <c r="K62" s="107"/>
      <c r="L62" s="10">
        <f>'16-09'!$K62+('16-09'!$J62/90)</f>
        <v>0.77777777777777779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250</v>
      </c>
      <c r="K63" s="107"/>
      <c r="L63" s="10">
        <f>'16-09'!$K63+('16-09'!$J63/90)</f>
        <v>2.7777777777777777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/>
      <c r="K64" s="107"/>
      <c r="L64" s="10">
        <f>'16-09'!$K64+('16-09'!$J64/90)</f>
        <v>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720</v>
      </c>
      <c r="K65" s="108"/>
      <c r="L65" s="37">
        <f>'16-09'!$K65+('16-09'!$J65/90)</f>
        <v>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43" t="s">
        <v>40</v>
      </c>
      <c r="I66" s="44" t="s">
        <v>2675</v>
      </c>
      <c r="J66" s="114">
        <v>-150</v>
      </c>
      <c r="K66" s="109"/>
      <c r="L66" s="37">
        <f>'16-09'!$K66+('16-09'!$J66/90)</f>
        <v>-1.6666666666666667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28</v>
      </c>
      <c r="I67" s="44" t="s">
        <v>456</v>
      </c>
      <c r="J67" s="113">
        <v>-100</v>
      </c>
      <c r="K67" s="108"/>
      <c r="L67" s="37">
        <f>'16-09'!$K67+('16-09'!$J67/90)</f>
        <v>-1.1111111111111112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-450</v>
      </c>
      <c r="K68" s="109">
        <v>80</v>
      </c>
      <c r="L68" s="37">
        <f>'16-09'!$K68+('16-09'!$J68/90)</f>
        <v>75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60</v>
      </c>
      <c r="K69" s="108"/>
      <c r="L69" s="37">
        <f>'16-09'!$K69+('16-09'!$J69/90)</f>
        <v>0.66666666666666663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130</v>
      </c>
      <c r="K70" s="108"/>
      <c r="L70" s="37">
        <f>'16-09'!$K70+('16-09'!$J70/90)</f>
        <v>1.4444444444444444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90</v>
      </c>
      <c r="K71" s="107"/>
      <c r="L71" s="10">
        <f>'16-09'!$K71+('16-09'!$J71/90)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1</v>
      </c>
      <c r="L72" s="10">
        <f>'16-09'!$K72+('16-09'!$J72/90)</f>
        <v>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28</v>
      </c>
      <c r="I73" s="40" t="s">
        <v>42</v>
      </c>
      <c r="J73" s="112"/>
      <c r="K73" s="107">
        <v>-230</v>
      </c>
      <c r="L73" s="10">
        <f>'16-09'!$K73+('16-09'!$J73/90)</f>
        <v>-230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220</v>
      </c>
      <c r="K74" s="107"/>
      <c r="L74" s="10">
        <f>'16-09'!$K74+('16-09'!$J74/90)</f>
        <v>2.4444444444444446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700</v>
      </c>
      <c r="K75" s="107"/>
      <c r="L75" s="10">
        <f>'16-09'!$K75+('16-09'!$J75/90)</f>
        <v>7.7777777777777777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/>
      <c r="K76" s="107">
        <v>90</v>
      </c>
      <c r="L76" s="10">
        <f>'16-09'!$K76+('16-09'!$J76/90)</f>
        <v>90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95</v>
      </c>
      <c r="J77" s="112"/>
      <c r="K77" s="107">
        <v>76</v>
      </c>
      <c r="L77" s="10">
        <f>'16-09'!$K77+('16-09'!$J77/90)</f>
        <v>76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95</v>
      </c>
      <c r="J78" s="112"/>
      <c r="K78" s="107">
        <v>250</v>
      </c>
      <c r="L78" s="10">
        <f>'16-09'!$K78+('16-09'!$J78/90)</f>
        <v>250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40</v>
      </c>
      <c r="I79" s="40" t="s">
        <v>95</v>
      </c>
      <c r="J79" s="112"/>
      <c r="K79" s="107">
        <v>-326</v>
      </c>
      <c r="L79" s="10">
        <f>'16-09'!$K79+('16-09'!$J79/90)</f>
        <v>-326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57</v>
      </c>
      <c r="J80" s="112"/>
      <c r="K80" s="107">
        <v>50</v>
      </c>
      <c r="L80" s="10">
        <f>'16-09'!$K80+('16-09'!$J80/90)</f>
        <v>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40" t="s">
        <v>2676</v>
      </c>
      <c r="J81" s="112"/>
      <c r="K81" s="107">
        <v>-50</v>
      </c>
      <c r="L81" s="10">
        <f>'16-09'!$K81+('16-09'!$J81/90)</f>
        <v>-50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43" t="s">
        <v>1796</v>
      </c>
      <c r="I82" s="40" t="s">
        <v>1482</v>
      </c>
      <c r="J82" s="112"/>
      <c r="K82" s="107">
        <v>200</v>
      </c>
      <c r="L82" s="10">
        <f>'16-09'!$K82+('16-09'!$J82/90)</f>
        <v>200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-180</v>
      </c>
      <c r="K83" s="107">
        <v>10</v>
      </c>
      <c r="L83" s="10">
        <f>'16-09'!$K83+('16-09'!$J83/90)</f>
        <v>8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100</v>
      </c>
      <c r="K84" s="107">
        <v>10</v>
      </c>
      <c r="L84" s="10">
        <f>'16-09'!$K84+('16-09'!$J84/90)</f>
        <v>11.111111111111111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-270</v>
      </c>
      <c r="K85" s="107">
        <v>5</v>
      </c>
      <c r="L85" s="10">
        <f>'16-09'!$K85+('16-09'!$J85/90)</f>
        <v>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300</v>
      </c>
      <c r="K86" s="107"/>
      <c r="L86" s="10">
        <f>'16-09'!$K86+('16-09'!$J86/90)</f>
        <v>3.3333333333333335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/>
      <c r="K87" s="107">
        <v>6</v>
      </c>
      <c r="L87" s="10">
        <f>'16-09'!$K87+('16-09'!$J87/90)</f>
        <v>6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229</v>
      </c>
      <c r="J88" s="112">
        <v>-300</v>
      </c>
      <c r="K88" s="107"/>
      <c r="L88" s="10">
        <f>'16-09'!$K88+('16-09'!$J88/90)</f>
        <v>-3.3333333333333335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250</v>
      </c>
      <c r="K89" s="107"/>
      <c r="L89" s="10">
        <f>'16-09'!$K89+('16-09'!$J89/90)</f>
        <v>2.7777777777777777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300</v>
      </c>
      <c r="K90" s="107"/>
      <c r="L90" s="10">
        <f>'16-09'!$K90+('16-09'!$J90/90)</f>
        <v>3.3333333333333335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50</v>
      </c>
      <c r="K91" s="107">
        <v>10</v>
      </c>
      <c r="L91" s="10">
        <f>'16-09'!$K91+('16-09'!$J91/90)</f>
        <v>10.555555555555555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28</v>
      </c>
      <c r="I92" s="40" t="s">
        <v>2677</v>
      </c>
      <c r="J92" s="112">
        <v>-2000</v>
      </c>
      <c r="K92" s="107"/>
      <c r="L92" s="10">
        <f>'16-09'!$K92+('16-09'!$J92/90)</f>
        <v>-22.222222222222221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45</v>
      </c>
      <c r="L93" s="10">
        <f>'16-09'!$K93+('16-09'!$J93/90)</f>
        <v>45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-660</v>
      </c>
      <c r="K94" s="107">
        <v>10</v>
      </c>
      <c r="L94" s="10">
        <f>'16-09'!$K94+('16-09'!$J94/90)</f>
        <v>2.666666666666667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50</v>
      </c>
      <c r="K95" s="107"/>
      <c r="L95" s="10">
        <f>'16-09'!$K95+('16-09'!$J95/90)</f>
        <v>0.55555555555555558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-450</v>
      </c>
      <c r="K96" s="107">
        <v>140</v>
      </c>
      <c r="L96" s="10">
        <f>'16-09'!$K96+('16-09'!$J96/90)</f>
        <v>135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-270</v>
      </c>
      <c r="K97" s="107">
        <v>10</v>
      </c>
      <c r="L97" s="10">
        <f>'16-09'!$K97+('16-09'!$J97/90)</f>
        <v>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229</v>
      </c>
      <c r="J98" s="112">
        <v>-230</v>
      </c>
      <c r="K98" s="107"/>
      <c r="L98" s="10">
        <f>'16-09'!$K98+('16-09'!$J98/90)</f>
        <v>-2.5555555555555554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40</v>
      </c>
      <c r="I99" s="40" t="s">
        <v>849</v>
      </c>
      <c r="J99" s="112">
        <v>10000</v>
      </c>
      <c r="K99" s="107"/>
      <c r="L99" s="10">
        <f>'16-09'!$K99+('16-09'!$J99/90)</f>
        <v>111.11111111111111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-630</v>
      </c>
      <c r="K100" s="107">
        <v>70</v>
      </c>
      <c r="L100" s="10">
        <f>'16-09'!$K100+('16-09'!$J100/90)</f>
        <v>63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28</v>
      </c>
      <c r="I101" s="40" t="s">
        <v>2550</v>
      </c>
      <c r="J101" s="112"/>
      <c r="K101" s="107">
        <v>-50</v>
      </c>
      <c r="L101" s="10">
        <f>'16-09'!$K101+('16-09'!$J101/90)</f>
        <v>-50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40</v>
      </c>
      <c r="K102" s="107"/>
      <c r="L102" s="10">
        <f>'16-09'!$K102+('16-09'!$J102/90)</f>
        <v>0.44444444444444442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-300</v>
      </c>
      <c r="K103" s="107"/>
      <c r="L103" s="10">
        <f>'16-09'!$K103+('16-09'!$J103/90)</f>
        <v>-3.3333333333333335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28</v>
      </c>
      <c r="L104" s="10">
        <f>'16-09'!$K104+('16-09'!$J104/90)</f>
        <v>28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f>400-40</f>
        <v>360</v>
      </c>
      <c r="K105" s="107">
        <v>20</v>
      </c>
      <c r="L105" s="10">
        <f>'16-09'!$K105+('16-09'!$J105/90)</f>
        <v>24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-540</v>
      </c>
      <c r="K106" s="107">
        <v>10</v>
      </c>
      <c r="L106" s="10">
        <f>'16-09'!$K106+('16-09'!$J106/90)</f>
        <v>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-50</v>
      </c>
      <c r="K107" s="107">
        <v>10</v>
      </c>
      <c r="L107" s="10">
        <f>'16-09'!$K107+('16-09'!$J107/90)</f>
        <v>9.4444444444444446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175</v>
      </c>
      <c r="K108" s="107">
        <v>30</v>
      </c>
      <c r="L108" s="10">
        <f>'16-09'!$K108+('16-09'!$J108/90)</f>
        <v>31.944444444444443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95</v>
      </c>
      <c r="J109" s="112"/>
      <c r="K109" s="107">
        <v>10</v>
      </c>
      <c r="L109" s="10">
        <f>'16-09'!$K109+('16-09'!$J109/90)</f>
        <v>10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95</v>
      </c>
      <c r="J110" s="112"/>
      <c r="K110" s="107">
        <v>-10</v>
      </c>
      <c r="L110" s="10">
        <f>'16-09'!$K110+('16-09'!$J110/90)</f>
        <v>-10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/>
      <c r="K111" s="107">
        <v>11</v>
      </c>
      <c r="L111" s="10">
        <f>'16-09'!$K111+('16-09'!$J111/90)</f>
        <v>11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40" t="s">
        <v>471</v>
      </c>
      <c r="J112" s="112"/>
      <c r="K112" s="107">
        <v>-321</v>
      </c>
      <c r="L112" s="10">
        <f>'16-09'!$K112+('16-09'!$J112/90)</f>
        <v>-321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-450</v>
      </c>
      <c r="K113" s="107">
        <v>10</v>
      </c>
      <c r="L113" s="10">
        <f>'16-09'!$K113+('16-09'!$J113/90)</f>
        <v>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153</v>
      </c>
      <c r="J114" s="112">
        <v>1100</v>
      </c>
      <c r="K114" s="107"/>
      <c r="L114" s="10">
        <f>'16-09'!$K114+('16-09'!$J114/90)</f>
        <v>12.222222222222221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320</v>
      </c>
      <c r="K115" s="107"/>
      <c r="L115" s="10">
        <f>'16-09'!$K115+('16-09'!$J115/90)</f>
        <v>3.5555555555555554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720</v>
      </c>
      <c r="K116" s="107"/>
      <c r="L116" s="10">
        <f>'16-09'!$K116+('16-09'!$J116/90)</f>
        <v>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1050</v>
      </c>
      <c r="K117" s="107"/>
      <c r="L117" s="10">
        <f>'16-09'!$K117+('16-09'!$J117/90)</f>
        <v>11.666666666666666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1796</v>
      </c>
      <c r="I118" s="40" t="s">
        <v>1626</v>
      </c>
      <c r="J118" s="112"/>
      <c r="K118" s="107">
        <v>680</v>
      </c>
      <c r="L118" s="10">
        <f>'16-09'!$K118+('16-09'!$J118/90)</f>
        <v>680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-900</v>
      </c>
      <c r="K119" s="107">
        <v>10</v>
      </c>
      <c r="L119" s="10">
        <f>'16-09'!$K119+('16-09'!$J119/90)</f>
        <v>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-200</v>
      </c>
      <c r="K120" s="107">
        <v>10</v>
      </c>
      <c r="L120" s="10">
        <f>'16-09'!$K120+('16-09'!$J120/90)</f>
        <v>7.7777777777777777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229</v>
      </c>
      <c r="J121" s="112">
        <v>-500</v>
      </c>
      <c r="K121" s="107"/>
      <c r="L121" s="10">
        <f>'16-09'!$K121+('16-09'!$J121/90)</f>
        <v>-5.5555555555555554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-650</v>
      </c>
      <c r="K122" s="107">
        <v>10</v>
      </c>
      <c r="L122" s="10">
        <f>'16-09'!$K122+('16-09'!$J122/90)</f>
        <v>2.7777777777777777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56</v>
      </c>
      <c r="J123" s="112">
        <v>-650</v>
      </c>
      <c r="K123" s="107">
        <v>-45</v>
      </c>
      <c r="L123" s="10">
        <f>'16-09'!$K123+('16-09'!$J123/90)</f>
        <v>-52.222222222222221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>
        <v>35</v>
      </c>
      <c r="L124" s="10">
        <f>'16-09'!$K124+('16-09'!$J124/90)</f>
        <v>35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300</v>
      </c>
      <c r="K125" s="107"/>
      <c r="L125" s="10">
        <f>'16-09'!$K125+('16-09'!$J125/90)</f>
        <v>3.3333333333333335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1272</v>
      </c>
      <c r="J126" s="112"/>
      <c r="K126" s="107">
        <v>190</v>
      </c>
      <c r="L126" s="10">
        <f>'16-09'!$K126+('16-09'!$J126/90)</f>
        <v>190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/>
      <c r="K127" s="107">
        <v>15</v>
      </c>
      <c r="L127" s="10">
        <f>'16-09'!$K127+('16-09'!$J127/90)</f>
        <v>15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-50</v>
      </c>
      <c r="K128" s="107"/>
      <c r="L128" s="10">
        <f>'16-09'!$K128+('16-09'!$J128/90)</f>
        <v>-0.55555555555555558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-250</v>
      </c>
      <c r="K129" s="107"/>
      <c r="L129" s="10">
        <f>'16-09'!$K129+('16-09'!$J129/90)</f>
        <v>-2.7777777777777777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40" t="s">
        <v>460</v>
      </c>
      <c r="J130" s="112">
        <v>180</v>
      </c>
      <c r="K130" s="107">
        <v>20</v>
      </c>
      <c r="L130" s="10">
        <f>'16-09'!$K130+('16-09'!$J130/90)</f>
        <v>22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18</v>
      </c>
      <c r="J131" s="112">
        <v>-100</v>
      </c>
      <c r="K131" s="107">
        <v>5</v>
      </c>
      <c r="L131" s="10">
        <f>'16-09'!$K131+('16-09'!$J131/90)</f>
        <v>3.8888888888888888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40" t="s">
        <v>172</v>
      </c>
      <c r="J132" s="112">
        <v>-150</v>
      </c>
      <c r="K132" s="107">
        <v>5</v>
      </c>
      <c r="L132" s="10">
        <f>'16-09'!$K132+('16-09'!$J132/90)</f>
        <v>3.333333333333333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/>
      <c r="K133" s="107">
        <v>10</v>
      </c>
      <c r="L133" s="10">
        <f>'16-09'!$K133+('16-09'!$J133/90)</f>
        <v>10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450</v>
      </c>
      <c r="K134" s="107"/>
      <c r="L134" s="10">
        <f>'16-09'!$K134+('16-09'!$J134/90)</f>
        <v>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-450</v>
      </c>
      <c r="K135" s="107">
        <v>80</v>
      </c>
      <c r="L135" s="10">
        <f>'16-09'!$K135+('16-09'!$J135/90)</f>
        <v>75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>
        <v>120</v>
      </c>
      <c r="L136" s="10">
        <f>'16-09'!$K136+('16-09'!$J136/90)</f>
        <v>120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>
        <v>-450</v>
      </c>
      <c r="K137" s="107">
        <v>10</v>
      </c>
      <c r="L137" s="10">
        <f>'16-09'!$K137+('16-09'!$J137/90)</f>
        <v>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28</v>
      </c>
      <c r="I138" s="40" t="s">
        <v>35</v>
      </c>
      <c r="J138" s="112">
        <v>-300</v>
      </c>
      <c r="K138" s="107"/>
      <c r="L138" s="10">
        <f>'16-09'!$K138+('16-09'!$J138/90)</f>
        <v>-3.3333333333333335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700</v>
      </c>
      <c r="K139" s="107"/>
      <c r="L139" s="10">
        <f>'16-09'!$K139+('16-09'!$J139/90)</f>
        <v>7.7777777777777777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>
        <v>220</v>
      </c>
      <c r="L140" s="10">
        <f>'16-09'!$K140+('16-09'!$J140/90)</f>
        <v>220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>
        <v>300</v>
      </c>
      <c r="K141" s="107"/>
      <c r="L141" s="10">
        <f>'16-09'!$K141+('16-09'!$J141/90)</f>
        <v>3.3333333333333335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40" t="s">
        <v>673</v>
      </c>
      <c r="J142" s="112"/>
      <c r="K142" s="107">
        <v>50</v>
      </c>
      <c r="L142" s="10">
        <f>'16-09'!$K142+('16-09'!$J142/90)</f>
        <v>50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1796</v>
      </c>
      <c r="I143" s="40" t="s">
        <v>1482</v>
      </c>
      <c r="J143" s="112"/>
      <c r="K143" s="107">
        <v>100</v>
      </c>
      <c r="L143" s="10">
        <f>'16-09'!$K143+('16-09'!$J143/90)</f>
        <v>100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>
        <v>-470</v>
      </c>
      <c r="K144" s="107">
        <v>20</v>
      </c>
      <c r="L144" s="10">
        <f>'16-09'!$K144+('16-09'!$J144/90)</f>
        <v>14.777777777777779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28</v>
      </c>
      <c r="I145" s="40" t="s">
        <v>437</v>
      </c>
      <c r="J145" s="112">
        <v>-300</v>
      </c>
      <c r="K145" s="107"/>
      <c r="L145" s="10">
        <f>'16-09'!$K145+('16-09'!$J145/90)</f>
        <v>-3.3333333333333335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43" t="s">
        <v>40</v>
      </c>
      <c r="I146" s="40" t="s">
        <v>1964</v>
      </c>
      <c r="J146" s="112">
        <v>-450</v>
      </c>
      <c r="K146" s="107">
        <v>-1940</v>
      </c>
      <c r="L146" s="10">
        <f>'16-09'!$K146+('16-09'!$J146/90)</f>
        <v>-1945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>
        <v>-270</v>
      </c>
      <c r="K147" s="107">
        <v>10</v>
      </c>
      <c r="L147" s="10">
        <f>'16-09'!$K147+('16-09'!$J147/90)</f>
        <v>7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>
        <v>450</v>
      </c>
      <c r="K148" s="107">
        <v>55</v>
      </c>
      <c r="L148" s="10">
        <f>'16-09'!$K148+('16-09'!$J148/90)</f>
        <v>60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>
        <v>150</v>
      </c>
      <c r="K149" s="107"/>
      <c r="L149" s="10">
        <f>'16-09'!$K149+('16-09'!$J149/90)</f>
        <v>1.6666666666666667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>
        <v>380</v>
      </c>
      <c r="K150" s="107"/>
      <c r="L150" s="10">
        <f>'16-09'!$K150+('16-09'!$J150/90)</f>
        <v>4.2222222222222223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>
        <v>180</v>
      </c>
      <c r="K151" s="107"/>
      <c r="L151" s="10">
        <f>'16-09'!$K151+('16-09'!$J151/90)</f>
        <v>2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7" t="s">
        <v>6</v>
      </c>
      <c r="I152" s="2"/>
      <c r="J152" s="112">
        <v>-100</v>
      </c>
      <c r="K152" s="107">
        <v>260</v>
      </c>
      <c r="L152" s="10">
        <f>'16-09'!$K152+('16-09'!$J152/90)</f>
        <v>258.88888888888891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28</v>
      </c>
      <c r="I153" s="40" t="s">
        <v>1430</v>
      </c>
      <c r="J153" s="112"/>
      <c r="K153" s="107">
        <v>-10</v>
      </c>
      <c r="L153" s="10">
        <f>'16-09'!$K153+('16-09'!$J153/90)</f>
        <v>-10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112">
        <v>-90</v>
      </c>
      <c r="K154" s="107">
        <v>50</v>
      </c>
      <c r="L154" s="10">
        <f>'16-09'!$K154+('16-09'!$J154/90)</f>
        <v>49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112">
        <v>-600</v>
      </c>
      <c r="K155" s="107">
        <v>10</v>
      </c>
      <c r="L155" s="10">
        <f>'16-09'!$K155+('16-09'!$J155/90)</f>
        <v>3.333333333333333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112"/>
      <c r="K156" s="107">
        <v>4</v>
      </c>
      <c r="L156" s="10">
        <f>'16-09'!$K156+('16-09'!$J156/90)</f>
        <v>4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112">
        <v>570</v>
      </c>
      <c r="K157" s="107"/>
      <c r="L157" s="10">
        <f>'16-09'!$K157+('16-09'!$J157/90)</f>
        <v>6.333333333333333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7" t="s">
        <v>6</v>
      </c>
      <c r="I158" s="2"/>
      <c r="J158" s="112"/>
      <c r="K158" s="107">
        <v>5</v>
      </c>
      <c r="L158" s="10">
        <f>'16-09'!$K158+('16-09'!$J158/90)</f>
        <v>5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2"/>
      <c r="J159" s="112"/>
      <c r="K159" s="107">
        <v>5</v>
      </c>
      <c r="L159" s="10">
        <f>'16-09'!$K159+('16-09'!$J159/90)</f>
        <v>5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40</v>
      </c>
      <c r="I160" s="2" t="s">
        <v>239</v>
      </c>
      <c r="J160" s="112"/>
      <c r="K160" s="107">
        <v>-1100</v>
      </c>
      <c r="L160" s="10">
        <f>'16-09'!$K160+('16-09'!$J160/90)</f>
        <v>-1100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112">
        <v>180</v>
      </c>
      <c r="K161" s="107"/>
      <c r="L161" s="10">
        <f>'16-09'!$K161+('16-09'!$J161/90)</f>
        <v>2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112">
        <v>150</v>
      </c>
      <c r="K162" s="107"/>
      <c r="L162" s="10">
        <f>'16-09'!$K162+('16-09'!$J162/90)</f>
        <v>1.6666666666666667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2"/>
      <c r="J163" s="112"/>
      <c r="K163" s="107"/>
      <c r="L163" s="10">
        <f>'16-09'!$K163+('16-09'!$J163/90)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112"/>
      <c r="K164" s="107"/>
      <c r="L164" s="10">
        <f>'16-09'!$K164+('16-09'!$J164/90)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112"/>
      <c r="K165" s="107"/>
      <c r="L165" s="10">
        <f>'16-09'!$K165+('16-09'!$J165/90)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6</v>
      </c>
      <c r="I166" s="2"/>
      <c r="J166" s="112"/>
      <c r="K166" s="107"/>
      <c r="L166" s="10">
        <f>'16-09'!$K166+('16-09'!$J166/90)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6</v>
      </c>
      <c r="I167" s="2"/>
      <c r="J167" s="112"/>
      <c r="K167" s="107"/>
      <c r="L167" s="10">
        <f>'16-09'!$K167+('16-09'!$J167/90)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2"/>
      <c r="J168" s="112"/>
      <c r="K168" s="107"/>
      <c r="L168" s="10">
        <f>'16-09'!$K168+('16-09'!$J168/90)</f>
        <v>0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112"/>
      <c r="K169" s="107"/>
      <c r="L169" s="10">
        <f>'16-09'!$K169+('16-09'!$J169/90)</f>
        <v>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69" xr:uid="{E271F820-DE86-4F89-8A49-F33E2187F9B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EE51-BD3D-4982-BFBF-64B6EDE0096A}">
  <sheetPr>
    <pageSetUpPr fitToPage="1"/>
  </sheetPr>
  <dimension ref="A1:Z148"/>
  <sheetViews>
    <sheetView rightToLeft="1" topLeftCell="A10" workbookViewId="0">
      <selection activeCell="J137" sqref="J13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2200</v>
      </c>
      <c r="K1" s="116">
        <f t="shared" si="0"/>
        <v>1938</v>
      </c>
      <c r="L1" s="3">
        <f t="shared" si="0"/>
        <v>1962.4444444444443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783</v>
      </c>
      <c r="J3" s="112"/>
      <c r="K3" s="107">
        <v>24</v>
      </c>
      <c r="L3" s="10">
        <f t="shared" ref="L3:L18" si="1">K3+(J3/90)</f>
        <v>24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-450</v>
      </c>
      <c r="K4" s="107">
        <v>39</v>
      </c>
      <c r="L4" s="10">
        <f t="shared" si="1"/>
        <v>34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2680</v>
      </c>
      <c r="J5" s="112">
        <v>300</v>
      </c>
      <c r="K5" s="107"/>
      <c r="L5" s="10">
        <f t="shared" si="1"/>
        <v>3.3333333333333335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180</v>
      </c>
      <c r="K6" s="107"/>
      <c r="L6" s="10">
        <f t="shared" si="1"/>
        <v>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50</v>
      </c>
      <c r="K7" s="107"/>
      <c r="L7" s="10">
        <f t="shared" si="1"/>
        <v>0.55555555555555558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244</v>
      </c>
      <c r="J8" s="112">
        <v>350</v>
      </c>
      <c r="K8" s="107">
        <v>115</v>
      </c>
      <c r="L8" s="10">
        <f t="shared" si="1"/>
        <v>118.88888888888889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-80</v>
      </c>
      <c r="K9" s="107">
        <v>5</v>
      </c>
      <c r="L9" s="10">
        <f t="shared" si="1"/>
        <v>4.1111111111111107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60</v>
      </c>
      <c r="K10" s="107"/>
      <c r="L10" s="10">
        <f t="shared" si="1"/>
        <v>0.66666666666666663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363</v>
      </c>
      <c r="J11" s="112"/>
      <c r="K11" s="107">
        <v>300</v>
      </c>
      <c r="L11" s="10">
        <f t="shared" si="1"/>
        <v>300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1450</v>
      </c>
      <c r="K12" s="107">
        <v>20</v>
      </c>
      <c r="L12" s="10">
        <f t="shared" si="1"/>
        <v>36.111111111111114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>
        <v>100</v>
      </c>
      <c r="K13" s="107">
        <v>10</v>
      </c>
      <c r="L13" s="10">
        <f t="shared" si="1"/>
        <v>11.111111111111111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>
        <v>140</v>
      </c>
      <c r="K14" s="107"/>
      <c r="L14" s="10">
        <f t="shared" si="1"/>
        <v>1.5555555555555556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>
        <v>450</v>
      </c>
      <c r="K15" s="107"/>
      <c r="L15" s="10">
        <f t="shared" si="1"/>
        <v>5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40</v>
      </c>
      <c r="I16" s="2"/>
      <c r="J16" s="112">
        <v>550</v>
      </c>
      <c r="K16" s="107">
        <v>1365</v>
      </c>
      <c r="L16" s="10">
        <f t="shared" si="1"/>
        <v>1371.1111111111111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>
        <v>-900</v>
      </c>
      <c r="K17" s="107">
        <v>60</v>
      </c>
      <c r="L17" s="10">
        <f t="shared" si="1"/>
        <v>50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20" t="s">
        <v>2672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SUM('17-09'!$J$22:$J$148)</f>
        <v>-4605</v>
      </c>
      <c r="K20" s="116">
        <f>SUM('17-09'!$K$22:$K$148)</f>
        <v>-1587</v>
      </c>
      <c r="L20" s="3">
        <f>SUM('17-09'!$L$22:$L$148)</f>
        <v>-1638.1666666666667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9</v>
      </c>
      <c r="F22" s="16">
        <f t="shared" ref="F22:F26" si="3">D22*E22</f>
        <v>45</v>
      </c>
      <c r="G22" s="7"/>
      <c r="H22" s="7" t="s">
        <v>6</v>
      </c>
      <c r="I22" s="2"/>
      <c r="J22" s="112"/>
      <c r="K22" s="107"/>
      <c r="L22" s="10">
        <f>'17-09'!$K22+('17-09'!$J22/90)</f>
        <v>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8</v>
      </c>
      <c r="S22" s="16">
        <f t="shared" ref="S22:S26" si="5">Q22*R22</f>
        <v>40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80</v>
      </c>
      <c r="F23" s="16">
        <f t="shared" si="3"/>
        <v>800</v>
      </c>
      <c r="G23" s="7"/>
      <c r="H23" s="7" t="s">
        <v>40</v>
      </c>
      <c r="I23" s="2"/>
      <c r="J23" s="112">
        <v>-550</v>
      </c>
      <c r="K23" s="107">
        <v>-1365</v>
      </c>
      <c r="L23" s="10">
        <f>'17-09'!$K23+('17-09'!$J23/90)</f>
        <v>-1371.1111111111111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76</v>
      </c>
      <c r="S23" s="16">
        <f t="shared" si="5"/>
        <v>760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43</v>
      </c>
      <c r="C24" s="14">
        <f t="shared" si="2"/>
        <v>430</v>
      </c>
      <c r="D24" s="15">
        <v>20</v>
      </c>
      <c r="E24" s="1">
        <v>29</v>
      </c>
      <c r="F24" s="16">
        <f t="shared" si="3"/>
        <v>580</v>
      </c>
      <c r="G24" s="7"/>
      <c r="H24" s="139" t="s">
        <v>6</v>
      </c>
      <c r="I24" s="130" t="s">
        <v>2679</v>
      </c>
      <c r="J24" s="131"/>
      <c r="K24" s="132">
        <v>145</v>
      </c>
      <c r="L24" s="140">
        <f>'17-09'!$K24+('17-09'!$J24/90)</f>
        <v>145</v>
      </c>
      <c r="M24" s="3"/>
      <c r="N24" s="13">
        <v>10</v>
      </c>
      <c r="O24" s="1">
        <v>48</v>
      </c>
      <c r="P24" s="14">
        <f t="shared" si="4"/>
        <v>480</v>
      </c>
      <c r="Q24" s="15">
        <v>20</v>
      </c>
      <c r="R24" s="1">
        <v>22</v>
      </c>
      <c r="S24" s="16">
        <f t="shared" si="5"/>
        <v>440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16</v>
      </c>
      <c r="C25" s="14">
        <f t="shared" si="2"/>
        <v>320</v>
      </c>
      <c r="D25" s="15">
        <v>50</v>
      </c>
      <c r="E25" s="1">
        <v>28</v>
      </c>
      <c r="F25" s="16">
        <f t="shared" si="3"/>
        <v>1400</v>
      </c>
      <c r="G25" s="7"/>
      <c r="H25" s="139" t="s">
        <v>28</v>
      </c>
      <c r="I25" s="130" t="s">
        <v>43</v>
      </c>
      <c r="J25" s="131"/>
      <c r="K25" s="132">
        <v>-20</v>
      </c>
      <c r="L25" s="140">
        <f>'17-09'!$K25+('17-09'!$J25/90)</f>
        <v>-20</v>
      </c>
      <c r="M25" s="3"/>
      <c r="N25" s="13">
        <v>20</v>
      </c>
      <c r="O25" s="1">
        <v>22</v>
      </c>
      <c r="P25" s="14">
        <f t="shared" si="4"/>
        <v>440</v>
      </c>
      <c r="Q25" s="15">
        <v>50</v>
      </c>
      <c r="R25" s="1">
        <v>22</v>
      </c>
      <c r="S25" s="16">
        <f t="shared" si="5"/>
        <v>1100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97</v>
      </c>
      <c r="F26" s="16">
        <f t="shared" si="3"/>
        <v>9700</v>
      </c>
      <c r="G26" s="7"/>
      <c r="H26" s="139" t="s">
        <v>6</v>
      </c>
      <c r="I26" s="130" t="s">
        <v>366</v>
      </c>
      <c r="J26" s="131"/>
      <c r="K26" s="132">
        <v>20</v>
      </c>
      <c r="L26" s="140">
        <f>'17-09'!$K26+('17-09'!$J26/90)</f>
        <v>20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143</v>
      </c>
      <c r="S26" s="16">
        <f t="shared" si="5"/>
        <v>14300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20</v>
      </c>
      <c r="C27" s="14">
        <f t="shared" si="2"/>
        <v>2000</v>
      </c>
      <c r="D27" s="12" t="s">
        <v>11</v>
      </c>
      <c r="E27" s="12"/>
      <c r="F27" s="17">
        <f>SUM(F22:F26)</f>
        <v>12525</v>
      </c>
      <c r="G27" s="7"/>
      <c r="H27" s="139" t="s">
        <v>6</v>
      </c>
      <c r="I27" s="130"/>
      <c r="J27" s="131"/>
      <c r="K27" s="132"/>
      <c r="L27" s="140">
        <f>'17-09'!$K27+('17-09'!$J27/90)</f>
        <v>0</v>
      </c>
      <c r="M27" s="3"/>
      <c r="N27" s="13">
        <v>100</v>
      </c>
      <c r="O27" s="1">
        <v>51</v>
      </c>
      <c r="P27" s="14">
        <f t="shared" si="4"/>
        <v>5100</v>
      </c>
      <c r="Q27" s="12" t="s">
        <v>11</v>
      </c>
      <c r="R27" s="12"/>
      <c r="S27" s="17">
        <f>SUM(S22:S26)</f>
        <v>16640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2767</v>
      </c>
      <c r="D28" s="1"/>
      <c r="E28" s="1"/>
      <c r="F28" s="1"/>
      <c r="G28" s="1"/>
      <c r="H28" s="139" t="s">
        <v>6</v>
      </c>
      <c r="I28" s="130" t="s">
        <v>1008</v>
      </c>
      <c r="J28" s="131"/>
      <c r="K28" s="132">
        <v>900</v>
      </c>
      <c r="L28" s="140">
        <f>'17-09'!$K28+('17-09'!$J28/90)</f>
        <v>900</v>
      </c>
      <c r="M28" s="3"/>
      <c r="N28" s="12" t="s">
        <v>11</v>
      </c>
      <c r="O28" s="12"/>
      <c r="P28" s="6">
        <f>SUM(P22:P27)</f>
        <v>6390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9540</v>
      </c>
      <c r="G29" s="1"/>
      <c r="H29" s="139" t="s">
        <v>1796</v>
      </c>
      <c r="I29" s="130" t="s">
        <v>881</v>
      </c>
      <c r="J29" s="131">
        <v>550</v>
      </c>
      <c r="K29" s="132">
        <v>320</v>
      </c>
      <c r="L29" s="140">
        <f>'17-09'!$K29+('17-09'!$J29/90)</f>
        <v>326.11111111111109</v>
      </c>
      <c r="M29" s="3"/>
      <c r="N29" s="1"/>
      <c r="O29" s="1"/>
      <c r="P29" s="18"/>
      <c r="Q29" s="237" t="s">
        <v>21</v>
      </c>
      <c r="R29" s="238"/>
      <c r="S29" s="17">
        <f>SUM('17-09'!$J$22:$J$148)</f>
        <v>-4605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1824</v>
      </c>
      <c r="D30" s="1"/>
      <c r="E30" s="1"/>
      <c r="F30" s="8"/>
      <c r="G30" s="1"/>
      <c r="H30" s="7" t="s">
        <v>6</v>
      </c>
      <c r="I30" s="2"/>
      <c r="J30" s="112">
        <v>500</v>
      </c>
      <c r="K30" s="107"/>
      <c r="L30" s="10">
        <f>'17-09'!$K30+('17-09'!$J30/90)</f>
        <v>5.5555555555555554</v>
      </c>
      <c r="M30" s="3"/>
      <c r="N30" s="237" t="s">
        <v>23</v>
      </c>
      <c r="O30" s="238"/>
      <c r="P30" s="6">
        <f>SUM('17-09'!$K$22:$K$148)</f>
        <v>-1587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95</v>
      </c>
      <c r="J31" s="112"/>
      <c r="K31" s="107">
        <v>58</v>
      </c>
      <c r="L31" s="10">
        <f>'17-09'!$K31+('17-09'!$J31/90)</f>
        <v>58</v>
      </c>
      <c r="M31" s="3"/>
      <c r="N31" s="1"/>
      <c r="O31" s="1"/>
      <c r="P31" s="18"/>
      <c r="Q31" s="12" t="s">
        <v>25</v>
      </c>
      <c r="R31" s="12"/>
      <c r="S31" s="17">
        <f>S27-S29-F27</f>
        <v>8720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2" t="s">
        <v>95</v>
      </c>
      <c r="J32" s="112"/>
      <c r="K32" s="107">
        <v>-58</v>
      </c>
      <c r="L32" s="10">
        <f>'17-09'!$K32+('17-09'!$J32/90)</f>
        <v>-58</v>
      </c>
      <c r="M32" s="3"/>
      <c r="N32" s="12" t="s">
        <v>25</v>
      </c>
      <c r="O32" s="12"/>
      <c r="P32" s="6">
        <f>P28-P30-C28</f>
        <v>5210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40" t="s">
        <v>214</v>
      </c>
      <c r="J33" s="112">
        <v>-220</v>
      </c>
      <c r="K33" s="107">
        <v>100</v>
      </c>
      <c r="L33" s="10">
        <f>'17-09'!$K33+('17-09'!$J33/90)</f>
        <v>97.555555555555557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30</v>
      </c>
      <c r="L34" s="10">
        <f>'17-09'!$K34+('17-09'!$J34/90)</f>
        <v>30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1796</v>
      </c>
      <c r="I35" s="40" t="s">
        <v>64</v>
      </c>
      <c r="J35" s="112">
        <v>50</v>
      </c>
      <c r="K35" s="107">
        <v>110</v>
      </c>
      <c r="L35" s="10">
        <f>'17-09'!$K35+('17-09'!$J35/90)</f>
        <v>110.55555555555556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40" t="s">
        <v>1660</v>
      </c>
      <c r="J36" s="112"/>
      <c r="K36" s="107">
        <v>455</v>
      </c>
      <c r="L36" s="10">
        <f>'17-09'!$K36+('17-09'!$J36/90)</f>
        <v>455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1665</v>
      </c>
      <c r="J37" s="112">
        <v>360</v>
      </c>
      <c r="K37" s="107">
        <v>110</v>
      </c>
      <c r="L37" s="10">
        <f>'17-09'!$K37+('17-09'!$J37/90)</f>
        <v>114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40" t="s">
        <v>2681</v>
      </c>
      <c r="J38" s="112"/>
      <c r="K38" s="107">
        <v>-602</v>
      </c>
      <c r="L38" s="10">
        <f>'17-09'!$K38+('17-09'!$J38/90)</f>
        <v>-602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1796</v>
      </c>
      <c r="I39" s="40" t="s">
        <v>2397</v>
      </c>
      <c r="J39" s="112">
        <v>-90</v>
      </c>
      <c r="K39" s="107">
        <v>550</v>
      </c>
      <c r="L39" s="10">
        <f>'17-09'!$K39+('17-09'!$J39/90)</f>
        <v>549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50</v>
      </c>
      <c r="K40" s="107">
        <v>10</v>
      </c>
      <c r="L40" s="10">
        <f>'17-09'!$K40+('17-09'!$J40/90)</f>
        <v>10.555555555555555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40" t="s">
        <v>437</v>
      </c>
      <c r="J41" s="112">
        <v>-300</v>
      </c>
      <c r="K41" s="107"/>
      <c r="L41" s="10">
        <f>'17-09'!$K41+('17-09'!$J41/90)</f>
        <v>-3.3333333333333335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1347</v>
      </c>
      <c r="J42" s="112">
        <v>180</v>
      </c>
      <c r="K42" s="107"/>
      <c r="L42" s="10">
        <f>'17-09'!$K42+('17-09'!$J42/90)</f>
        <v>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-270</v>
      </c>
      <c r="K43" s="107">
        <v>5</v>
      </c>
      <c r="L43" s="10">
        <f>'17-09'!$K43+('17-09'!$J43/90)</f>
        <v>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40" t="s">
        <v>1887</v>
      </c>
      <c r="J44" s="112">
        <v>600</v>
      </c>
      <c r="K44" s="107">
        <v>100</v>
      </c>
      <c r="L44" s="10">
        <f>'17-09'!$K44+('17-09'!$J44/90)</f>
        <v>106.66666666666667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J45" s="112">
        <v>-50</v>
      </c>
      <c r="K45" s="107">
        <v>5</v>
      </c>
      <c r="L45" s="10">
        <f>'17-09'!$K45+('17-09'!$J45/90)</f>
        <v>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40"/>
      <c r="J46" s="112"/>
      <c r="K46" s="107">
        <v>100</v>
      </c>
      <c r="L46" s="10">
        <f>'17-09'!$K46+('17-09'!$J46/90)</f>
        <v>100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290</v>
      </c>
      <c r="K47" s="107"/>
      <c r="L47" s="10">
        <f>'17-09'!$K47+('17-09'!$J47/90)</f>
        <v>3.2222222222222223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40" t="s">
        <v>984</v>
      </c>
      <c r="J48" s="112">
        <v>-270</v>
      </c>
      <c r="K48" s="107">
        <v>50</v>
      </c>
      <c r="L48" s="10">
        <f>'17-09'!$K48+('17-09'!$J48/90)</f>
        <v>47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165</v>
      </c>
      <c r="K49" s="107"/>
      <c r="L49" s="10">
        <f>'17-09'!$K49+('17-09'!$J49/90)</f>
        <v>1.8333333333333333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40" t="s">
        <v>2682</v>
      </c>
      <c r="J50" s="112"/>
      <c r="K50" s="107">
        <v>-10</v>
      </c>
      <c r="L50" s="10">
        <f>'17-09'!$K50+('17-09'!$J50/90)</f>
        <v>-10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-630</v>
      </c>
      <c r="K51" s="107">
        <v>100</v>
      </c>
      <c r="L51" s="10">
        <f>'17-09'!$K51+('17-09'!$J51/90)</f>
        <v>93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440</v>
      </c>
      <c r="K52" s="107"/>
      <c r="L52" s="10">
        <f>'17-09'!$K52+('17-09'!$J52/90)</f>
        <v>4.8888888888888893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-180</v>
      </c>
      <c r="K53" s="107">
        <v>40</v>
      </c>
      <c r="L53" s="10">
        <f>'17-09'!$K53+('17-09'!$J53/90)</f>
        <v>38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220</v>
      </c>
      <c r="K54" s="107"/>
      <c r="L54" s="10">
        <f>'17-09'!$K54+('17-09'!$J54/90)</f>
        <v>2.4444444444444446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430</v>
      </c>
      <c r="K55" s="107"/>
      <c r="L55" s="10">
        <f>'17-09'!$K55+('17-09'!$J55/90)</f>
        <v>4.7777777777777777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80</v>
      </c>
      <c r="K56" s="107">
        <v>10</v>
      </c>
      <c r="L56" s="10">
        <f>'17-09'!$K56+('17-09'!$J56/90)</f>
        <v>10.888888888888889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600</v>
      </c>
      <c r="K57" s="107"/>
      <c r="L57" s="10">
        <f>'17-09'!$K57+('17-09'!$J57/90)</f>
        <v>6.666666666666667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1796</v>
      </c>
      <c r="I58" s="40" t="s">
        <v>2656</v>
      </c>
      <c r="J58" s="112"/>
      <c r="K58" s="107">
        <v>362</v>
      </c>
      <c r="L58" s="10">
        <f>'17-09'!$K58+('17-09'!$J58/90)</f>
        <v>362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43" t="s">
        <v>40</v>
      </c>
      <c r="I59" s="40" t="s">
        <v>2154</v>
      </c>
      <c r="J59" s="112">
        <v>-110</v>
      </c>
      <c r="K59" s="107">
        <v>-370</v>
      </c>
      <c r="L59" s="10">
        <f>'17-09'!$K59+('17-09'!$J59/90)</f>
        <v>-371.22222222222223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40" t="s">
        <v>2683</v>
      </c>
      <c r="J60" s="112"/>
      <c r="K60" s="107">
        <v>-25</v>
      </c>
      <c r="L60" s="10">
        <f>'17-09'!$K60+('17-09'!$J60/90)</f>
        <v>-25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-720</v>
      </c>
      <c r="K61" s="107">
        <v>30</v>
      </c>
      <c r="L61" s="10">
        <f>'17-09'!$K61+('17-09'!$J61/90)</f>
        <v>22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100</v>
      </c>
      <c r="K62" s="107"/>
      <c r="L62" s="10">
        <f>'17-09'!$K62+('17-09'!$J62/90)</f>
        <v>1.1111111111111112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160</v>
      </c>
      <c r="K63" s="107"/>
      <c r="L63" s="10">
        <f>'17-09'!$K63+('17-09'!$J63/90)</f>
        <v>1.7777777777777777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180</v>
      </c>
      <c r="K64" s="107"/>
      <c r="L64" s="10">
        <f>'17-09'!$K64+('17-09'!$J64/90)</f>
        <v>2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/>
      <c r="K65" s="108">
        <v>180</v>
      </c>
      <c r="L65" s="37">
        <f>'17-09'!$K65+('17-09'!$J65/90)</f>
        <v>180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-80</v>
      </c>
      <c r="K66" s="109"/>
      <c r="L66" s="37">
        <f>'17-09'!$K66+('17-09'!$J66/90)</f>
        <v>-0.88888888888888884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300</v>
      </c>
      <c r="K67" s="108">
        <v>15</v>
      </c>
      <c r="L67" s="37">
        <f>'17-09'!$K67+('17-09'!$J67/90)</f>
        <v>18.333333333333332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1957</v>
      </c>
      <c r="J68" s="114"/>
      <c r="K68" s="109">
        <v>1081</v>
      </c>
      <c r="L68" s="37">
        <f>'17-09'!$K68+('17-09'!$J68/90)</f>
        <v>1081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750</v>
      </c>
      <c r="K69" s="108">
        <v>20</v>
      </c>
      <c r="L69" s="37">
        <f>'17-09'!$K69+('17-09'!$J69/90)</f>
        <v>28.333333333333336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/>
      <c r="K70" s="108">
        <v>65</v>
      </c>
      <c r="L70" s="37">
        <f>'17-09'!$K70+('17-09'!$J70/90)</f>
        <v>65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/>
      <c r="K71" s="107">
        <v>23</v>
      </c>
      <c r="L71" s="10">
        <f>'17-09'!$K71+('17-09'!$J71/90)</f>
        <v>23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720</v>
      </c>
      <c r="K72" s="107"/>
      <c r="L72" s="10">
        <f>'17-09'!$K72+('17-09'!$J72/90)</f>
        <v>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28</v>
      </c>
      <c r="I73" s="40" t="s">
        <v>35</v>
      </c>
      <c r="J73" s="112">
        <v>-300</v>
      </c>
      <c r="K73" s="107"/>
      <c r="L73" s="10">
        <f>'17-09'!$K73+('17-09'!$J73/90)</f>
        <v>-3.3333333333333335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1796</v>
      </c>
      <c r="I74" s="40" t="s">
        <v>997</v>
      </c>
      <c r="J74" s="112"/>
      <c r="K74" s="107">
        <v>403</v>
      </c>
      <c r="L74" s="10">
        <f>'17-09'!$K74+('17-09'!$J74/90)</f>
        <v>403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/>
      <c r="K75" s="107">
        <v>5</v>
      </c>
      <c r="L75" s="10">
        <f>'17-09'!$K75+('17-09'!$J75/90)</f>
        <v>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/>
      <c r="K76" s="107">
        <v>9</v>
      </c>
      <c r="L76" s="10">
        <f>'17-09'!$K76+('17-09'!$J76/90)</f>
        <v>9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2684</v>
      </c>
      <c r="J77" s="112"/>
      <c r="K77" s="107">
        <v>100</v>
      </c>
      <c r="L77" s="10">
        <f>'17-09'!$K77+('17-09'!$J77/90)</f>
        <v>100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-630</v>
      </c>
      <c r="K78" s="107">
        <v>20</v>
      </c>
      <c r="L78" s="10">
        <f>'17-09'!$K78+('17-09'!$J78/90)</f>
        <v>13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/>
      <c r="K79" s="107">
        <v>8</v>
      </c>
      <c r="L79" s="10">
        <f>'17-09'!$K79+('17-09'!$J79/90)</f>
        <v>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300</v>
      </c>
      <c r="K80" s="107"/>
      <c r="L80" s="10">
        <f>'17-09'!$K80+('17-09'!$J80/90)</f>
        <v>3.3333333333333335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2414</v>
      </c>
      <c r="J81" s="112">
        <v>-420</v>
      </c>
      <c r="K81" s="107">
        <v>70</v>
      </c>
      <c r="L81" s="10">
        <f>'17-09'!$K81+('17-09'!$J81/90)</f>
        <v>65.333333333333329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16</v>
      </c>
      <c r="J82" s="112"/>
      <c r="K82" s="107">
        <v>135</v>
      </c>
      <c r="L82" s="10">
        <f>'17-09'!$K82+('17-09'!$J82/90)</f>
        <v>135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40</v>
      </c>
      <c r="I83" s="40" t="s">
        <v>95</v>
      </c>
      <c r="J83" s="112"/>
      <c r="K83" s="107">
        <v>-135</v>
      </c>
      <c r="L83" s="10">
        <f>'17-09'!$K83+('17-09'!$J83/90)</f>
        <v>-135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40" t="s">
        <v>16</v>
      </c>
      <c r="J84" s="112">
        <v>-50</v>
      </c>
      <c r="K84" s="107">
        <v>-26</v>
      </c>
      <c r="L84" s="10">
        <f>'17-09'!$K84+('17-09'!$J84/90)</f>
        <v>-26.555555555555557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-225</v>
      </c>
      <c r="K85" s="107">
        <v>10</v>
      </c>
      <c r="L85" s="10">
        <f>'17-09'!$K85+('17-09'!$J85/90)</f>
        <v>7.5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320</v>
      </c>
      <c r="K86" s="107"/>
      <c r="L86" s="10">
        <f>'17-09'!$K86+('17-09'!$J86/90)</f>
        <v>3.5555555555555554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-220</v>
      </c>
      <c r="K87" s="107">
        <v>40</v>
      </c>
      <c r="L87" s="10">
        <f>'17-09'!$K87+('17-09'!$J87/90)</f>
        <v>37.555555555555557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/>
      <c r="K88" s="107">
        <v>5</v>
      </c>
      <c r="L88" s="10">
        <f>'17-09'!$K88+('17-09'!$J88/90)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-180</v>
      </c>
      <c r="K89" s="107">
        <v>30</v>
      </c>
      <c r="L89" s="10">
        <f>'17-09'!$K89+('17-09'!$J89/90)</f>
        <v>28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300</v>
      </c>
      <c r="K90" s="107"/>
      <c r="L90" s="10">
        <f>'17-09'!$K90+('17-09'!$J90/90)</f>
        <v>3.3333333333333335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/>
      <c r="K91" s="107">
        <v>60</v>
      </c>
      <c r="L91" s="10">
        <f>'17-09'!$K91+('17-09'!$J91/90)</f>
        <v>60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180</v>
      </c>
      <c r="K92" s="107"/>
      <c r="L92" s="10">
        <f>'17-09'!$K92+('17-09'!$J92/90)</f>
        <v>2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229</v>
      </c>
      <c r="J93" s="112">
        <v>-500</v>
      </c>
      <c r="K93" s="107"/>
      <c r="L93" s="10">
        <f>'17-09'!$K93+('17-09'!$J93/90)</f>
        <v>-5.5555555555555554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-90</v>
      </c>
      <c r="K94" s="107">
        <v>20</v>
      </c>
      <c r="L94" s="10">
        <f>'17-09'!$K94+('17-09'!$J94/90)</f>
        <v>19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585</v>
      </c>
      <c r="K95" s="107">
        <v>10</v>
      </c>
      <c r="L95" s="10">
        <f>'17-09'!$K95+('17-09'!$J95/90)</f>
        <v>16.5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100</v>
      </c>
      <c r="K96" s="107">
        <v>15</v>
      </c>
      <c r="L96" s="10">
        <f>'17-09'!$K96+('17-09'!$J96/90)</f>
        <v>16.111111111111111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27</v>
      </c>
      <c r="L97" s="10">
        <f>'17-09'!$K97+('17-09'!$J97/90)</f>
        <v>27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350</v>
      </c>
      <c r="K98" s="107"/>
      <c r="L98" s="10">
        <f>'17-09'!$K98+('17-09'!$J98/90)</f>
        <v>3.8888888888888888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40" t="s">
        <v>1665</v>
      </c>
      <c r="J99" s="112"/>
      <c r="K99" s="107">
        <v>-11</v>
      </c>
      <c r="L99" s="10">
        <f>'17-09'!$K99+('17-09'!$J99/90)</f>
        <v>-11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-180</v>
      </c>
      <c r="K100" s="107">
        <v>40</v>
      </c>
      <c r="L100" s="10">
        <f>'17-09'!$K100+('17-09'!$J100/90)</f>
        <v>38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100</v>
      </c>
      <c r="K101" s="107"/>
      <c r="L101" s="10">
        <f>'17-09'!$K101+('17-09'!$J101/90)</f>
        <v>1.1111111111111112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/>
      <c r="K102" s="107">
        <v>19</v>
      </c>
      <c r="L102" s="10">
        <f>'17-09'!$K102+('17-09'!$J102/90)</f>
        <v>19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10</v>
      </c>
      <c r="L103" s="10">
        <f>'17-09'!$K103+('17-09'!$J103/90)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500</v>
      </c>
      <c r="K104" s="107"/>
      <c r="L104" s="10">
        <f>'17-09'!$K104+('17-09'!$J104/90)</f>
        <v>5.5555555555555554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1070</v>
      </c>
      <c r="K105" s="107"/>
      <c r="L105" s="10">
        <f>'17-09'!$K105+('17-09'!$J105/90)</f>
        <v>11.888888888888889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1796</v>
      </c>
      <c r="I106" s="40" t="s">
        <v>2401</v>
      </c>
      <c r="J106" s="112"/>
      <c r="K106" s="107">
        <v>90</v>
      </c>
      <c r="L106" s="10">
        <f>'17-09'!$K106+('17-09'!$J106/90)</f>
        <v>90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40" t="s">
        <v>56</v>
      </c>
      <c r="J107" s="112">
        <v>-150</v>
      </c>
      <c r="K107" s="107">
        <v>125</v>
      </c>
      <c r="L107" s="10">
        <f>'17-09'!$K107+('17-09'!$J107/90)</f>
        <v>123.33333333333333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-180</v>
      </c>
      <c r="K108" s="107">
        <v>30</v>
      </c>
      <c r="L108" s="10">
        <f>'17-09'!$K108+('17-09'!$J108/90)</f>
        <v>28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1796</v>
      </c>
      <c r="I109" s="40" t="s">
        <v>487</v>
      </c>
      <c r="J109" s="112">
        <v>270</v>
      </c>
      <c r="K109" s="107">
        <v>25</v>
      </c>
      <c r="L109" s="10">
        <f>'17-09'!$K109+('17-09'!$J109/90)</f>
        <v>28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239</v>
      </c>
      <c r="J110" s="112">
        <v>-10000</v>
      </c>
      <c r="K110" s="107">
        <v>-5500</v>
      </c>
      <c r="L110" s="10">
        <f>'17-09'!$K110+('17-09'!$J110/90)</f>
        <v>-5611.1111111111113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-90</v>
      </c>
      <c r="K111" s="107">
        <v>80</v>
      </c>
      <c r="L111" s="10">
        <f>'17-09'!$K111+('17-09'!$J111/90)</f>
        <v>79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-270</v>
      </c>
      <c r="K112" s="107">
        <v>10</v>
      </c>
      <c r="L112" s="10">
        <f>'17-09'!$K112+('17-09'!$J112/90)</f>
        <v>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225</v>
      </c>
      <c r="K113" s="107"/>
      <c r="L113" s="10">
        <f>'17-09'!$K113+('17-09'!$J113/90)</f>
        <v>2.5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-230</v>
      </c>
      <c r="K114" s="107">
        <v>10</v>
      </c>
      <c r="L114" s="10">
        <f>'17-09'!$K114+('17-09'!$J114/90)</f>
        <v>7.4444444444444446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350</v>
      </c>
      <c r="K115" s="107">
        <v>20</v>
      </c>
      <c r="L115" s="10">
        <f>'17-09'!$K115+('17-09'!$J115/90)</f>
        <v>23.888888888888889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400</v>
      </c>
      <c r="K116" s="107"/>
      <c r="L116" s="10">
        <f>'17-09'!$K116+('17-09'!$J116/90)</f>
        <v>4.4444444444444446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445</v>
      </c>
      <c r="K117" s="107">
        <v>2</v>
      </c>
      <c r="L117" s="10">
        <f>'17-09'!$K117+('17-09'!$J117/90)</f>
        <v>6.9444444444444446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2685</v>
      </c>
      <c r="J118" s="112">
        <v>70</v>
      </c>
      <c r="K118" s="107"/>
      <c r="L118" s="10">
        <f>'17-09'!$K118+('17-09'!$J118/90)</f>
        <v>0.77777777777777779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2686</v>
      </c>
      <c r="J119" s="112">
        <v>350</v>
      </c>
      <c r="K119" s="107"/>
      <c r="L119" s="10">
        <f>'17-09'!$K119+('17-09'!$J119/90)</f>
        <v>3.8888888888888888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300</v>
      </c>
      <c r="K120" s="107"/>
      <c r="L120" s="10">
        <f>'17-09'!$K120+('17-09'!$J120/90)</f>
        <v>3.3333333333333335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-360</v>
      </c>
      <c r="K121" s="107">
        <v>10</v>
      </c>
      <c r="L121" s="10">
        <f>'17-09'!$K121+('17-09'!$J121/90)</f>
        <v>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40"/>
      <c r="J122" s="112"/>
      <c r="K122" s="107"/>
      <c r="L122" s="10">
        <f>'17-09'!$K122+('17-09'!$J122/90)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40" t="s">
        <v>437</v>
      </c>
      <c r="J123" s="112">
        <v>-300</v>
      </c>
      <c r="K123" s="107"/>
      <c r="L123" s="10">
        <f>'17-09'!$K123+('17-09'!$J123/90)</f>
        <v>-3.3333333333333335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150</v>
      </c>
      <c r="K124" s="107"/>
      <c r="L124" s="10">
        <f>'17-09'!$K124+('17-09'!$J124/90)</f>
        <v>1.6666666666666667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130</v>
      </c>
      <c r="K125" s="107"/>
      <c r="L125" s="10">
        <f>'17-09'!$K125+('17-09'!$J125/90)</f>
        <v>1.4444444444444444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95</v>
      </c>
      <c r="J126" s="112"/>
      <c r="K126" s="107">
        <v>25</v>
      </c>
      <c r="L126" s="10">
        <f>'17-09'!$K126+('17-09'!$J126/90)</f>
        <v>25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40" t="s">
        <v>95</v>
      </c>
      <c r="J127" s="112"/>
      <c r="K127" s="107">
        <v>-25</v>
      </c>
      <c r="L127" s="10">
        <f>'17-09'!$K127+('17-09'!$J127/90)</f>
        <v>-25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-270</v>
      </c>
      <c r="K128" s="107">
        <v>40</v>
      </c>
      <c r="L128" s="10">
        <f>'17-09'!$K128+('17-09'!$J128/90)</f>
        <v>37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40" t="s">
        <v>33</v>
      </c>
      <c r="J129" s="112">
        <v>80</v>
      </c>
      <c r="K129" s="107"/>
      <c r="L129" s="10">
        <f>'17-09'!$K129+('17-09'!$J129/90)</f>
        <v>0.88888888888888884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-270</v>
      </c>
      <c r="K130" s="107">
        <v>10</v>
      </c>
      <c r="L130" s="10">
        <f>'17-09'!$K130+('17-09'!$J130/90)</f>
        <v>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-100</v>
      </c>
      <c r="K131" s="107">
        <v>10</v>
      </c>
      <c r="L131" s="10">
        <f>'17-09'!$K131+('17-09'!$J131/90)</f>
        <v>8.8888888888888893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130</v>
      </c>
      <c r="K132" s="107"/>
      <c r="L132" s="10">
        <f>'17-09'!$K132+('17-09'!$J132/90)</f>
        <v>1.4444444444444444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250</v>
      </c>
      <c r="K133" s="107"/>
      <c r="L133" s="10">
        <f>'17-09'!$K133+('17-09'!$J133/90)</f>
        <v>2.7777777777777777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/>
      <c r="K134" s="107">
        <v>55</v>
      </c>
      <c r="L134" s="10">
        <f>'17-09'!$K134+('17-09'!$J134/90)</f>
        <v>55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200</v>
      </c>
      <c r="K135" s="107"/>
      <c r="L135" s="10">
        <f>'17-09'!$K135+('17-09'!$J135/90)</f>
        <v>2.2222222222222223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>
        <v>8</v>
      </c>
      <c r="L136" s="10">
        <f>'17-09'!$K136+('17-09'!$J136/90)</f>
        <v>8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28</v>
      </c>
      <c r="I137" s="2" t="s">
        <v>43</v>
      </c>
      <c r="J137" s="112"/>
      <c r="K137" s="107">
        <v>-20</v>
      </c>
      <c r="L137" s="10">
        <f>'17-09'!$K137+('17-09'!$J137/90)</f>
        <v>-20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/>
      <c r="K138" s="107"/>
      <c r="L138" s="10">
        <f>'17-09'!$K138+('17-09'!$J138/90)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/>
      <c r="L139" s="10">
        <f>'17-09'!$K139+('17-09'!$J139/90)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/>
      <c r="L140" s="10">
        <f>'17-09'!$K140+('17-09'!$J140/90)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/>
      <c r="L141" s="10">
        <f>'17-09'!$K141+('17-09'!$J141/90)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/>
      <c r="L142" s="10">
        <f>'17-09'!$K142+('17-09'!$J142/90)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/>
      <c r="L143" s="10">
        <f>'17-09'!$K143+('17-09'!$J143/90)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/>
      <c r="L144" s="10">
        <f>'17-09'!$K144+('17-09'!$J144/90)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/>
      <c r="K145" s="107"/>
      <c r="L145" s="10">
        <f>'17-09'!$K145+('17-09'!$J145/90)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/>
      <c r="L146" s="10">
        <f>'17-09'!$K146+('17-09'!$J146/90)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/>
      <c r="K147" s="107"/>
      <c r="L147" s="10">
        <f>'17-09'!$K147+('17-09'!$J147/90)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/>
      <c r="K148" s="107"/>
      <c r="L148" s="10">
        <f>'17-09'!$K148+('17-09'!$J148/90)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8" xr:uid="{F98D3572-D2B7-474D-95E3-6A4FF4E09AD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E7F9-8781-453F-886B-993C5B7D66AC}">
  <sheetPr>
    <pageSetUpPr fitToPage="1"/>
  </sheetPr>
  <dimension ref="A1:Z144"/>
  <sheetViews>
    <sheetView rightToLeft="1" topLeftCell="A132" workbookViewId="0">
      <selection activeCell="J135" sqref="J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-1025</v>
      </c>
      <c r="K1" s="116">
        <f t="shared" si="0"/>
        <v>-60</v>
      </c>
      <c r="L1" s="3">
        <f t="shared" si="0"/>
        <v>-71.388888888888872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2688</v>
      </c>
      <c r="J3" s="112">
        <v>-2000</v>
      </c>
      <c r="K3" s="107"/>
      <c r="L3" s="10">
        <f t="shared" ref="L3:L18" si="1">K3+(J3/90)</f>
        <v>-22.222222222222221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2689</v>
      </c>
      <c r="J4" s="112"/>
      <c r="K4" s="107">
        <v>-280</v>
      </c>
      <c r="L4" s="10">
        <f t="shared" si="1"/>
        <v>-280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456</v>
      </c>
      <c r="J5" s="112">
        <v>-100</v>
      </c>
      <c r="K5" s="107"/>
      <c r="L5" s="10">
        <f t="shared" si="1"/>
        <v>-1.1111111111111112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1121</v>
      </c>
      <c r="J6" s="112"/>
      <c r="K6" s="107">
        <v>20</v>
      </c>
      <c r="L6" s="10">
        <f t="shared" si="1"/>
        <v>20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2690</v>
      </c>
      <c r="J7" s="112">
        <v>130</v>
      </c>
      <c r="K7" s="107"/>
      <c r="L7" s="10">
        <f t="shared" si="1"/>
        <v>1.4444444444444444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137</v>
      </c>
      <c r="J8" s="112"/>
      <c r="K8" s="107">
        <v>150</v>
      </c>
      <c r="L8" s="10">
        <f t="shared" si="1"/>
        <v>150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2691</v>
      </c>
      <c r="J9" s="112">
        <v>250</v>
      </c>
      <c r="K9" s="107"/>
      <c r="L9" s="10">
        <f t="shared" si="1"/>
        <v>2.7777777777777777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700</v>
      </c>
      <c r="K10" s="107"/>
      <c r="L10" s="10">
        <f t="shared" si="1"/>
        <v>7.7777777777777777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112">
        <v>-5</v>
      </c>
      <c r="K11" s="107">
        <v>50</v>
      </c>
      <c r="L11" s="10">
        <f t="shared" si="1"/>
        <v>49.944444444444443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2678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SUM('18-09'!$J$22:$J$144)</f>
        <v>3235</v>
      </c>
      <c r="K20" s="116">
        <f>SUM('18-09'!$K$22:$K$144)</f>
        <v>140</v>
      </c>
      <c r="L20" s="3">
        <f>SUM('18-09'!$L$22:$L$144)</f>
        <v>175.94444444444434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11</v>
      </c>
      <c r="F22" s="16">
        <f t="shared" ref="F22:F26" si="3">D22*E22</f>
        <v>55</v>
      </c>
      <c r="G22" s="7"/>
      <c r="H22" s="7" t="s">
        <v>6</v>
      </c>
      <c r="I22" s="2"/>
      <c r="J22" s="112">
        <v>180</v>
      </c>
      <c r="K22" s="107"/>
      <c r="L22" s="10">
        <f>'18-09'!$K22+('18-09'!$J22/90)</f>
        <v>2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14</v>
      </c>
      <c r="S22" s="16">
        <f t="shared" ref="S22:S26" si="5">Q22*R22</f>
        <v>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79</v>
      </c>
      <c r="F23" s="16">
        <f t="shared" si="3"/>
        <v>790</v>
      </c>
      <c r="G23" s="7"/>
      <c r="H23" s="7" t="s">
        <v>6</v>
      </c>
      <c r="I23" s="2"/>
      <c r="J23" s="112">
        <v>-90</v>
      </c>
      <c r="K23" s="107">
        <v>300</v>
      </c>
      <c r="L23" s="10">
        <f>'18-09'!$K23+('18-09'!$J23/90)</f>
        <v>299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79</v>
      </c>
      <c r="S23" s="16">
        <f t="shared" si="5"/>
        <v>790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52</v>
      </c>
      <c r="C24" s="14">
        <f t="shared" si="2"/>
        <v>520</v>
      </c>
      <c r="D24" s="15">
        <v>20</v>
      </c>
      <c r="E24" s="1">
        <v>25</v>
      </c>
      <c r="F24" s="16">
        <f t="shared" si="3"/>
        <v>500</v>
      </c>
      <c r="G24" s="7"/>
      <c r="H24" s="7" t="s">
        <v>6</v>
      </c>
      <c r="I24" s="2"/>
      <c r="J24" s="112">
        <v>-270</v>
      </c>
      <c r="K24" s="107">
        <v>15</v>
      </c>
      <c r="L24" s="10">
        <f>'18-09'!$K24+('18-09'!$J24/90)</f>
        <v>12</v>
      </c>
      <c r="M24" s="3"/>
      <c r="N24" s="13">
        <v>10</v>
      </c>
      <c r="O24" s="1">
        <v>53</v>
      </c>
      <c r="P24" s="14">
        <f t="shared" si="4"/>
        <v>530</v>
      </c>
      <c r="Q24" s="15">
        <v>20</v>
      </c>
      <c r="R24" s="1">
        <v>21</v>
      </c>
      <c r="S24" s="16">
        <f t="shared" si="5"/>
        <v>420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21</v>
      </c>
      <c r="C25" s="14">
        <f t="shared" si="2"/>
        <v>420</v>
      </c>
      <c r="D25" s="15">
        <v>50</v>
      </c>
      <c r="E25" s="1">
        <v>19</v>
      </c>
      <c r="F25" s="16">
        <f t="shared" si="3"/>
        <v>950</v>
      </c>
      <c r="G25" s="7"/>
      <c r="H25" s="7" t="s">
        <v>6</v>
      </c>
      <c r="I25" s="2"/>
      <c r="J25" s="112">
        <v>-130</v>
      </c>
      <c r="K25" s="107">
        <v>5</v>
      </c>
      <c r="L25" s="10">
        <f>'18-09'!$K25+('18-09'!$J25/90)</f>
        <v>3.5555555555555554</v>
      </c>
      <c r="M25" s="3"/>
      <c r="N25" s="13">
        <v>20</v>
      </c>
      <c r="O25" s="1">
        <v>36</v>
      </c>
      <c r="P25" s="14">
        <f t="shared" si="4"/>
        <v>720</v>
      </c>
      <c r="Q25" s="15">
        <v>50</v>
      </c>
      <c r="R25" s="1">
        <v>12</v>
      </c>
      <c r="S25" s="16">
        <f t="shared" si="5"/>
        <v>600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46</v>
      </c>
      <c r="F26" s="16">
        <f t="shared" si="3"/>
        <v>4600</v>
      </c>
      <c r="G26" s="7"/>
      <c r="H26" s="7" t="s">
        <v>6</v>
      </c>
      <c r="I26" s="2"/>
      <c r="J26" s="112">
        <v>120</v>
      </c>
      <c r="K26" s="107"/>
      <c r="L26" s="10">
        <f>'18-09'!$K26+('18-09'!$J26/90)</f>
        <v>1.3333333333333333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81</v>
      </c>
      <c r="S26" s="16">
        <f t="shared" si="5"/>
        <v>8100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6895</v>
      </c>
      <c r="G27" s="7"/>
      <c r="H27" s="7" t="s">
        <v>40</v>
      </c>
      <c r="I27" s="2" t="s">
        <v>2692</v>
      </c>
      <c r="J27" s="112"/>
      <c r="K27" s="107">
        <v>-40</v>
      </c>
      <c r="L27" s="10">
        <f>'18-09'!$K27+('18-09'!$J27/90)</f>
        <v>-40</v>
      </c>
      <c r="M27" s="3"/>
      <c r="N27" s="13">
        <v>100</v>
      </c>
      <c r="O27" s="1">
        <v>53</v>
      </c>
      <c r="P27" s="14">
        <f t="shared" si="4"/>
        <v>5300</v>
      </c>
      <c r="Q27" s="12" t="s">
        <v>11</v>
      </c>
      <c r="R27" s="12"/>
      <c r="S27" s="17">
        <f>SUM(S22:S26)</f>
        <v>9980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1120</v>
      </c>
      <c r="D28" s="1"/>
      <c r="E28" s="1"/>
      <c r="F28" s="1"/>
      <c r="G28" s="1"/>
      <c r="H28" s="7" t="s">
        <v>1796</v>
      </c>
      <c r="I28" s="2" t="s">
        <v>1482</v>
      </c>
      <c r="J28" s="112"/>
      <c r="K28" s="107">
        <v>300</v>
      </c>
      <c r="L28" s="10">
        <f>'18-09'!$K28+('18-09'!$J28/90)</f>
        <v>300</v>
      </c>
      <c r="M28" s="3"/>
      <c r="N28" s="12" t="s">
        <v>11</v>
      </c>
      <c r="O28" s="12"/>
      <c r="P28" s="6">
        <f>SUM(P22:P27)</f>
        <v>6808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-5630</v>
      </c>
      <c r="G29" s="1"/>
      <c r="H29" s="7" t="s">
        <v>40</v>
      </c>
      <c r="I29" s="2" t="s">
        <v>2693</v>
      </c>
      <c r="J29" s="112"/>
      <c r="K29" s="107">
        <v>-90</v>
      </c>
      <c r="L29" s="10">
        <f>'18-09'!$K29+('18-09'!$J29/90)</f>
        <v>-90</v>
      </c>
      <c r="M29" s="3"/>
      <c r="N29" s="1"/>
      <c r="O29" s="1"/>
      <c r="P29" s="18"/>
      <c r="Q29" s="237" t="s">
        <v>21</v>
      </c>
      <c r="R29" s="238"/>
      <c r="S29" s="17">
        <f>SUM('18-09'!$J$22:$J$144)</f>
        <v>3235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-1647</v>
      </c>
      <c r="D30" s="1"/>
      <c r="E30" s="1"/>
      <c r="F30" s="8"/>
      <c r="G30" s="1"/>
      <c r="H30" s="7" t="s">
        <v>6</v>
      </c>
      <c r="I30" s="2"/>
      <c r="J30" s="112">
        <v>-130</v>
      </c>
      <c r="K30" s="107">
        <v>10</v>
      </c>
      <c r="L30" s="10">
        <f>'18-09'!$K30+('18-09'!$J30/90)</f>
        <v>8.5555555555555554</v>
      </c>
      <c r="M30" s="3"/>
      <c r="N30" s="237" t="s">
        <v>23</v>
      </c>
      <c r="O30" s="238"/>
      <c r="P30" s="6">
        <f>SUM('18-09'!$K$22:$K$144)</f>
        <v>140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160</v>
      </c>
      <c r="K31" s="107"/>
      <c r="L31" s="10">
        <f>'18-09'!$K31+('18-09'!$J31/90)</f>
        <v>1.7777777777777777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-150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776</v>
      </c>
      <c r="J32" s="112"/>
      <c r="K32" s="107">
        <v>500</v>
      </c>
      <c r="L32" s="10">
        <f>'18-09'!$K32+('18-09'!$J32/90)</f>
        <v>500</v>
      </c>
      <c r="M32" s="3"/>
      <c r="N32" s="12" t="s">
        <v>25</v>
      </c>
      <c r="O32" s="12"/>
      <c r="P32" s="6">
        <f>P28-P30-C28</f>
        <v>5548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 t="s">
        <v>95</v>
      </c>
      <c r="J33" s="112"/>
      <c r="K33" s="107">
        <v>-500</v>
      </c>
      <c r="L33" s="10">
        <f>'18-09'!$K33+('18-09'!$J33/90)</f>
        <v>-500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214</v>
      </c>
      <c r="J34" s="112">
        <v>100</v>
      </c>
      <c r="K34" s="107">
        <v>35</v>
      </c>
      <c r="L34" s="10">
        <f>'18-09'!$K34+('18-09'!$J34/90)</f>
        <v>36.111111111111114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100</v>
      </c>
      <c r="K35" s="107">
        <v>21</v>
      </c>
      <c r="L35" s="10">
        <f>'18-09'!$K35+('18-09'!$J35/90)</f>
        <v>22.111111111111111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2" t="s">
        <v>57</v>
      </c>
      <c r="J36" s="112"/>
      <c r="K36" s="107">
        <v>17</v>
      </c>
      <c r="L36" s="10">
        <f>'18-09'!$K36+('18-09'!$J36/90)</f>
        <v>17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28</v>
      </c>
      <c r="I37" s="2" t="s">
        <v>2001</v>
      </c>
      <c r="J37" s="112"/>
      <c r="K37" s="107">
        <v>-17</v>
      </c>
      <c r="L37" s="10">
        <f>'18-09'!$K37+('18-09'!$J37/90)</f>
        <v>-17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2" t="s">
        <v>35</v>
      </c>
      <c r="J38" s="112">
        <v>-300</v>
      </c>
      <c r="K38" s="107"/>
      <c r="L38" s="10">
        <f>'18-09'!$K38+('18-09'!$J38/90)</f>
        <v>-3.3333333333333335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/>
      <c r="K39" s="107">
        <v>60</v>
      </c>
      <c r="L39" s="10">
        <f>'18-09'!$K39+('18-09'!$J39/90)</f>
        <v>60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1796</v>
      </c>
      <c r="I40" s="2" t="s">
        <v>64</v>
      </c>
      <c r="J40" s="112"/>
      <c r="K40" s="107">
        <v>275</v>
      </c>
      <c r="L40" s="10">
        <f>'18-09'!$K40+('18-09'!$J40/90)</f>
        <v>275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2" t="s">
        <v>95</v>
      </c>
      <c r="J41" s="112"/>
      <c r="K41" s="107">
        <v>-275</v>
      </c>
      <c r="L41" s="10">
        <f>'18-09'!$K41+('18-09'!$J41/90)</f>
        <v>-275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180</v>
      </c>
      <c r="K42" s="107"/>
      <c r="L42" s="10">
        <f>'18-09'!$K42+('18-09'!$J42/90)</f>
        <v>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2694</v>
      </c>
      <c r="J43" s="112"/>
      <c r="K43" s="107">
        <v>80</v>
      </c>
      <c r="L43" s="10">
        <f>'18-09'!$K43+('18-09'!$J43/90)</f>
        <v>80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 t="s">
        <v>363</v>
      </c>
      <c r="J44" s="112"/>
      <c r="K44" s="107">
        <v>300</v>
      </c>
      <c r="L44" s="10">
        <f>'18-09'!$K44+('18-09'!$J44/90)</f>
        <v>300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180</v>
      </c>
      <c r="K45" s="107">
        <v>20</v>
      </c>
      <c r="L45" s="10">
        <f>'18-09'!$K45+('18-09'!$J45/90)</f>
        <v>22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400</v>
      </c>
      <c r="K46" s="107"/>
      <c r="L46" s="10">
        <f>'18-09'!$K46+('18-09'!$J46/90)</f>
        <v>4.4444444444444446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150</v>
      </c>
      <c r="K47" s="107"/>
      <c r="L47" s="10">
        <f>'18-09'!$K47+('18-09'!$J47/90)</f>
        <v>1.6666666666666667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28</v>
      </c>
      <c r="I48" s="2" t="s">
        <v>437</v>
      </c>
      <c r="J48" s="112">
        <v>-300</v>
      </c>
      <c r="K48" s="107"/>
      <c r="L48" s="10">
        <f>'18-09'!$K48+('18-09'!$J48/90)</f>
        <v>-3.3333333333333335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2695</v>
      </c>
      <c r="J49" s="112"/>
      <c r="K49" s="107">
        <v>500</v>
      </c>
      <c r="L49" s="10">
        <f>'18-09'!$K49+('18-09'!$J49/90)</f>
        <v>500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540</v>
      </c>
      <c r="K50" s="107"/>
      <c r="L50" s="10">
        <f>'18-09'!$K50+('18-09'!$J50/90)</f>
        <v>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 t="s">
        <v>1389</v>
      </c>
      <c r="J51" s="112"/>
      <c r="K51" s="107">
        <v>-15</v>
      </c>
      <c r="L51" s="10">
        <f>'18-09'!$K51+('18-09'!$J51/90)</f>
        <v>-15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450</v>
      </c>
      <c r="K52" s="107"/>
      <c r="L52" s="10">
        <f>'18-09'!$K52+('18-09'!$J52/90)</f>
        <v>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40</v>
      </c>
      <c r="I53" s="2" t="s">
        <v>1497</v>
      </c>
      <c r="J53" s="112"/>
      <c r="K53" s="107">
        <v>-50</v>
      </c>
      <c r="L53" s="10">
        <f>'18-09'!$K53+('18-09'!$J53/90)</f>
        <v>-50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171</v>
      </c>
      <c r="J54" s="112"/>
      <c r="K54" s="107">
        <v>75</v>
      </c>
      <c r="L54" s="10">
        <f>'18-09'!$K54+('18-09'!$J54/90)</f>
        <v>75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450</v>
      </c>
      <c r="K55" s="107"/>
      <c r="L55" s="10">
        <f>'18-09'!$K55+('18-09'!$J55/90)</f>
        <v>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450</v>
      </c>
      <c r="K56" s="107"/>
      <c r="L56" s="10">
        <f>'18-09'!$K56+('18-09'!$J56/90)</f>
        <v>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 t="s">
        <v>229</v>
      </c>
      <c r="J57" s="112">
        <v>-540</v>
      </c>
      <c r="K57" s="107"/>
      <c r="L57" s="10">
        <f>'18-09'!$K57+('18-09'!$J57/90)</f>
        <v>-6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 t="s">
        <v>1819</v>
      </c>
      <c r="J58" s="112"/>
      <c r="K58" s="107">
        <v>20</v>
      </c>
      <c r="L58" s="10">
        <f>'18-09'!$K58+('18-09'!$J58/90)</f>
        <v>20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150</v>
      </c>
      <c r="K59" s="107"/>
      <c r="L59" s="10">
        <f>'18-09'!$K59+('18-09'!$J59/90)</f>
        <v>1.6666666666666667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/>
      <c r="K60" s="107">
        <v>10</v>
      </c>
      <c r="L60" s="10">
        <f>'18-09'!$K60+('18-09'!$J60/90)</f>
        <v>10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-160</v>
      </c>
      <c r="K61" s="107">
        <v>5</v>
      </c>
      <c r="L61" s="10">
        <f>'18-09'!$K61+('18-09'!$J61/90)</f>
        <v>3.2222222222222223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-600</v>
      </c>
      <c r="K62" s="107">
        <v>20</v>
      </c>
      <c r="L62" s="10">
        <f>'18-09'!$K62+('18-09'!$J62/90)</f>
        <v>13.333333333333332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1796</v>
      </c>
      <c r="I63" s="40" t="s">
        <v>881</v>
      </c>
      <c r="J63" s="112"/>
      <c r="K63" s="107">
        <v>140</v>
      </c>
      <c r="L63" s="10">
        <f>'18-09'!$K63+('18-09'!$J63/90)</f>
        <v>140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/>
      <c r="K64" s="107">
        <v>200</v>
      </c>
      <c r="L64" s="10">
        <f>'18-09'!$K64+('18-09'!$J64/90)</f>
        <v>200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40</v>
      </c>
      <c r="I65" s="44" t="s">
        <v>2310</v>
      </c>
      <c r="J65" s="113"/>
      <c r="K65" s="108">
        <v>-500</v>
      </c>
      <c r="L65" s="37">
        <f>'18-09'!$K65+('18-09'!$J65/90)</f>
        <v>-500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2696</v>
      </c>
      <c r="J66" s="114">
        <v>-270</v>
      </c>
      <c r="K66" s="109">
        <v>280</v>
      </c>
      <c r="L66" s="37">
        <f>'18-09'!$K66+('18-09'!$J66/90)</f>
        <v>277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/>
      <c r="K67" s="108">
        <v>5</v>
      </c>
      <c r="L67" s="37">
        <f>'18-09'!$K67+('18-09'!$J67/90)</f>
        <v>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100</v>
      </c>
      <c r="K68" s="109"/>
      <c r="L68" s="37">
        <f>'18-09'!$K68+('18-09'!$J68/90)</f>
        <v>1.1111111111111112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-30</v>
      </c>
      <c r="K69" s="108">
        <v>5</v>
      </c>
      <c r="L69" s="37">
        <f>'18-09'!$K69+('18-09'!$J69/90)</f>
        <v>4.666666666666667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80</v>
      </c>
      <c r="K70" s="108"/>
      <c r="L70" s="37">
        <f>'18-09'!$K70+('18-09'!$J70/90)</f>
        <v>0.88888888888888884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395</v>
      </c>
      <c r="J71" s="112">
        <v>270</v>
      </c>
      <c r="K71" s="107">
        <v>10</v>
      </c>
      <c r="L71" s="10">
        <f>'18-09'!$K71+('18-09'!$J71/90)</f>
        <v>13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-150</v>
      </c>
      <c r="K72" s="107">
        <v>5</v>
      </c>
      <c r="L72" s="10">
        <f>'18-09'!$K72+('18-09'!$J72/90)</f>
        <v>3.333333333333333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/>
      <c r="K73" s="107">
        <v>27</v>
      </c>
      <c r="L73" s="10">
        <f>'18-09'!$K73+('18-09'!$J73/90)</f>
        <v>27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-270</v>
      </c>
      <c r="K74" s="107">
        <v>30</v>
      </c>
      <c r="L74" s="10">
        <f>'18-09'!$K74+('18-09'!$J74/90)</f>
        <v>27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-220</v>
      </c>
      <c r="K75" s="107">
        <v>10</v>
      </c>
      <c r="L75" s="10">
        <f>'18-09'!$K75+('18-09'!$J75/90)</f>
        <v>7.5555555555555554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120</v>
      </c>
      <c r="K76" s="107"/>
      <c r="L76" s="10">
        <f>'18-09'!$K76+('18-09'!$J76/90)</f>
        <v>1.3333333333333333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900</v>
      </c>
      <c r="K77" s="107"/>
      <c r="L77" s="10">
        <f>'18-09'!$K77+('18-09'!$J77/90)</f>
        <v>10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 t="s">
        <v>1279</v>
      </c>
      <c r="J78" s="112">
        <v>720</v>
      </c>
      <c r="K78" s="107"/>
      <c r="L78" s="10">
        <f>'18-09'!$K78+('18-09'!$J78/90)</f>
        <v>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-270</v>
      </c>
      <c r="K79" s="107">
        <v>10</v>
      </c>
      <c r="L79" s="10">
        <f>'18-09'!$K79+('18-09'!$J79/90)</f>
        <v>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/>
      <c r="K80" s="107"/>
      <c r="L80" s="10">
        <f>'18-09'!$K80+('18-09'!$J80/90)</f>
        <v>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-310</v>
      </c>
      <c r="K81" s="107">
        <v>15</v>
      </c>
      <c r="L81" s="10">
        <f>'18-09'!$K81+('18-09'!$J81/90)</f>
        <v>11.555555555555555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180</v>
      </c>
      <c r="K82" s="107"/>
      <c r="L82" s="10">
        <f>'18-09'!$K82+('18-09'!$J82/90)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200</v>
      </c>
      <c r="K83" s="107"/>
      <c r="L83" s="10">
        <f>'18-09'!$K83+('18-09'!$J83/90)</f>
        <v>2.2222222222222223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400</v>
      </c>
      <c r="K84" s="107"/>
      <c r="L84" s="10">
        <f>'18-09'!$K84+('18-09'!$J84/90)</f>
        <v>4.4444444444444446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100</v>
      </c>
      <c r="K85" s="107">
        <v>20</v>
      </c>
      <c r="L85" s="10">
        <f>'18-09'!$K85+('18-09'!$J85/90)</f>
        <v>21.111111111111111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-50</v>
      </c>
      <c r="K86" s="107">
        <v>4</v>
      </c>
      <c r="L86" s="10">
        <f>'18-09'!$K86+('18-09'!$J86/90)</f>
        <v>3.4444444444444446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100</v>
      </c>
      <c r="K87" s="107"/>
      <c r="L87" s="10">
        <f>'18-09'!$K87+('18-09'!$J87/90)</f>
        <v>1.1111111111111112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28</v>
      </c>
      <c r="I88" s="2" t="s">
        <v>335</v>
      </c>
      <c r="J88" s="112">
        <v>-50</v>
      </c>
      <c r="K88" s="107"/>
      <c r="L88" s="10">
        <f>'18-09'!$K88+('18-09'!$J88/90)</f>
        <v>-0.55555555555555558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1796</v>
      </c>
      <c r="I89" s="2" t="s">
        <v>2401</v>
      </c>
      <c r="J89" s="112"/>
      <c r="K89" s="107">
        <v>150</v>
      </c>
      <c r="L89" s="10">
        <f>'18-09'!$K89+('18-09'!$J89/90)</f>
        <v>150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2697</v>
      </c>
      <c r="J90" s="112">
        <v>-450</v>
      </c>
      <c r="K90" s="107"/>
      <c r="L90" s="10">
        <f>'18-09'!$K90+('18-09'!$J90/90)</f>
        <v>-5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 t="s">
        <v>2698</v>
      </c>
      <c r="J91" s="112"/>
      <c r="K91" s="107">
        <v>71</v>
      </c>
      <c r="L91" s="10">
        <f>'18-09'!$K91+('18-09'!$J91/90)</f>
        <v>71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599</v>
      </c>
      <c r="J92" s="112"/>
      <c r="K92" s="107">
        <v>40</v>
      </c>
      <c r="L92" s="10">
        <f>'18-09'!$K92+('18-09'!$J92/90)</f>
        <v>40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-450</v>
      </c>
      <c r="K93" s="107">
        <v>10</v>
      </c>
      <c r="L93" s="10">
        <f>'18-09'!$K93+('18-09'!$J93/90)</f>
        <v>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-50</v>
      </c>
      <c r="K94" s="107">
        <v>5</v>
      </c>
      <c r="L94" s="10">
        <f>'18-09'!$K94+('18-09'!$J94/90)</f>
        <v>4.4444444444444446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40</v>
      </c>
      <c r="I95" s="2" t="s">
        <v>95</v>
      </c>
      <c r="J95" s="112">
        <v>-50</v>
      </c>
      <c r="K95" s="107"/>
      <c r="L95" s="10">
        <f>'18-09'!$K95+('18-09'!$J95/90)</f>
        <v>-0.55555555555555558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30</v>
      </c>
      <c r="K96" s="107"/>
      <c r="L96" s="10">
        <f>'18-09'!$K96+('18-09'!$J96/90)</f>
        <v>0.33333333333333331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90</v>
      </c>
      <c r="K97" s="107">
        <v>10</v>
      </c>
      <c r="L97" s="10">
        <f>'18-09'!$K97+('18-09'!$J97/90)</f>
        <v>11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/>
      <c r="K98" s="107">
        <v>170</v>
      </c>
      <c r="L98" s="10">
        <f>'18-09'!$K98+('18-09'!$J98/90)</f>
        <v>170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350</v>
      </c>
      <c r="K99" s="107"/>
      <c r="L99" s="10">
        <f>'18-09'!$K99+('18-09'!$J99/90)</f>
        <v>3.8888888888888888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240</v>
      </c>
      <c r="K100" s="107"/>
      <c r="L100" s="10">
        <f>'18-09'!$K100+('18-09'!$J100/90)</f>
        <v>2.6666666666666665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1598</v>
      </c>
      <c r="J101" s="112"/>
      <c r="K101" s="107">
        <v>95</v>
      </c>
      <c r="L101" s="10">
        <f>'18-09'!$K101+('18-09'!$J101/90)</f>
        <v>95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/>
      <c r="K102" s="107">
        <v>16</v>
      </c>
      <c r="L102" s="10">
        <f>'18-09'!$K102+('18-09'!$J102/90)</f>
        <v>16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350</v>
      </c>
      <c r="K103" s="107"/>
      <c r="L103" s="10">
        <f>'18-09'!$K103+('18-09'!$J103/90)</f>
        <v>3.8888888888888888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 t="s">
        <v>2699</v>
      </c>
      <c r="J104" s="112"/>
      <c r="K104" s="107">
        <v>3000</v>
      </c>
      <c r="L104" s="10">
        <f>'18-09'!$K104+('18-09'!$J104/90)</f>
        <v>3000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-270</v>
      </c>
      <c r="K105" s="107">
        <v>35</v>
      </c>
      <c r="L105" s="10">
        <f>'18-09'!$K105+('18-09'!$J105/90)</f>
        <v>32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-40</v>
      </c>
      <c r="K106" s="107">
        <v>6</v>
      </c>
      <c r="L106" s="10">
        <f>'18-09'!$K106+('18-09'!$J106/90)</f>
        <v>5.5555555555555554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625</v>
      </c>
      <c r="K107" s="107"/>
      <c r="L107" s="10">
        <f>'18-09'!$K107+('18-09'!$J107/90)</f>
        <v>6.9444444444444446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1796</v>
      </c>
      <c r="I108" s="2" t="s">
        <v>1482</v>
      </c>
      <c r="J108" s="112"/>
      <c r="K108" s="107">
        <v>50</v>
      </c>
      <c r="L108" s="10">
        <f>'18-09'!$K108+('18-09'!$J108/90)</f>
        <v>50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50</v>
      </c>
      <c r="K109" s="107"/>
      <c r="L109" s="10">
        <f>'18-09'!$K109+('18-09'!$J109/90)</f>
        <v>0.55555555555555558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 t="s">
        <v>1144</v>
      </c>
      <c r="J110" s="112"/>
      <c r="K110" s="107">
        <v>100</v>
      </c>
      <c r="L110" s="10">
        <f>'18-09'!$K110+('18-09'!$J110/90)</f>
        <v>100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/>
      <c r="K111" s="107">
        <v>5</v>
      </c>
      <c r="L111" s="10">
        <f>'18-09'!$K111+('18-09'!$J111/90)</f>
        <v>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180</v>
      </c>
      <c r="K112" s="107"/>
      <c r="L112" s="10">
        <f>'18-09'!$K112+('18-09'!$J112/90)</f>
        <v>2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2583</v>
      </c>
      <c r="J113" s="112"/>
      <c r="K113" s="107">
        <v>70</v>
      </c>
      <c r="L113" s="10">
        <f>'18-09'!$K113+('18-09'!$J113/90)</f>
        <v>70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2700</v>
      </c>
      <c r="J114" s="112">
        <v>-400</v>
      </c>
      <c r="K114" s="107"/>
      <c r="L114" s="10">
        <f>'18-09'!$K114+('18-09'!$J114/90)</f>
        <v>-4.4444444444444446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 t="s">
        <v>56</v>
      </c>
      <c r="J115" s="112">
        <v>240</v>
      </c>
      <c r="K115" s="107">
        <v>13</v>
      </c>
      <c r="L115" s="10">
        <f>'18-09'!$K115+('18-09'!$J115/90)</f>
        <v>15.666666666666666</v>
      </c>
      <c r="M115" s="3"/>
      <c r="N115" s="45" t="s">
        <v>118</v>
      </c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 t="s">
        <v>316</v>
      </c>
      <c r="J116" s="112">
        <v>1800</v>
      </c>
      <c r="K116" s="107">
        <v>30</v>
      </c>
      <c r="L116" s="10">
        <f>'18-09'!$K116+('18-09'!$J116/90)</f>
        <v>50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2701</v>
      </c>
      <c r="J117" s="112"/>
      <c r="K117" s="107">
        <v>15</v>
      </c>
      <c r="L117" s="10">
        <f>'18-09'!$K117+('18-09'!$J117/90)</f>
        <v>15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/>
      <c r="K118" s="107">
        <v>5</v>
      </c>
      <c r="L118" s="10">
        <f>'18-09'!$K118+('18-09'!$J118/90)</f>
        <v>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28</v>
      </c>
      <c r="I119" s="2" t="s">
        <v>2702</v>
      </c>
      <c r="J119" s="112">
        <v>-300</v>
      </c>
      <c r="K119" s="107"/>
      <c r="L119" s="10">
        <f>'18-09'!$K119+('18-09'!$J119/90)</f>
        <v>-3.3333333333333335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140</v>
      </c>
      <c r="K120" s="107"/>
      <c r="L120" s="10">
        <f>'18-09'!$K120+('18-09'!$J120/90)</f>
        <v>1.5555555555555556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/>
      <c r="K121" s="107">
        <v>3</v>
      </c>
      <c r="L121" s="10">
        <f>'18-09'!$K121+('18-09'!$J121/90)</f>
        <v>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200</v>
      </c>
      <c r="K122" s="107"/>
      <c r="L122" s="10">
        <f>'18-09'!$K122+('18-09'!$J122/90)</f>
        <v>2.2222222222222223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120</v>
      </c>
      <c r="K123" s="107"/>
      <c r="L123" s="10">
        <f>'18-09'!$K123+('18-09'!$J123/90)</f>
        <v>1.3333333333333333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>
        <v>74</v>
      </c>
      <c r="L124" s="10">
        <f>'18-09'!$K124+('18-09'!$J124/90)</f>
        <v>74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 t="s">
        <v>95</v>
      </c>
      <c r="J125" s="112"/>
      <c r="K125" s="107">
        <v>380</v>
      </c>
      <c r="L125" s="10">
        <f>'18-09'!$K125+('18-09'!$J125/90)</f>
        <v>380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95</v>
      </c>
      <c r="J126" s="112"/>
      <c r="K126" s="107">
        <v>-380</v>
      </c>
      <c r="L126" s="10">
        <f>'18-09'!$K126+('18-09'!$J126/90)</f>
        <v>-380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-540</v>
      </c>
      <c r="K127" s="107">
        <v>140</v>
      </c>
      <c r="L127" s="10">
        <f>'18-09'!$K127+('18-09'!$J127/90)</f>
        <v>134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70</v>
      </c>
      <c r="K128" s="107"/>
      <c r="L128" s="10">
        <f>'18-09'!$K128+('18-09'!$J128/90)</f>
        <v>0.77777777777777779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-540</v>
      </c>
      <c r="K129" s="107">
        <v>20</v>
      </c>
      <c r="L129" s="10">
        <f>'18-09'!$K129+('18-09'!$J129/90)</f>
        <v>14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-800</v>
      </c>
      <c r="K130" s="107">
        <v>10</v>
      </c>
      <c r="L130" s="10">
        <f>'18-09'!$K130+('18-09'!$J130/90)</f>
        <v>1.1111111111111107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28</v>
      </c>
      <c r="I131" s="2" t="s">
        <v>43</v>
      </c>
      <c r="J131" s="112"/>
      <c r="K131" s="107">
        <v>-20</v>
      </c>
      <c r="L131" s="10">
        <f>'18-09'!$K131+('18-09'!$J131/90)</f>
        <v>-20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/>
      <c r="K132" s="107">
        <v>5</v>
      </c>
      <c r="L132" s="10">
        <f>'18-09'!$K132+('18-09'!$J132/90)</f>
        <v>5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1796</v>
      </c>
      <c r="I133" s="2" t="s">
        <v>399</v>
      </c>
      <c r="J133" s="112"/>
      <c r="K133" s="107">
        <v>70</v>
      </c>
      <c r="L133" s="10">
        <f>'18-09'!$K133+('18-09'!$J133/90)</f>
        <v>70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40</v>
      </c>
      <c r="I134" s="2" t="s">
        <v>95</v>
      </c>
      <c r="J134" s="112"/>
      <c r="K134" s="107">
        <v>-5900</v>
      </c>
      <c r="L134" s="10">
        <f>'18-09'!$K134+('18-09'!$J134/90)</f>
        <v>-5900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/>
      <c r="K135" s="107"/>
      <c r="L135" s="10">
        <f>'18-09'!$K135+('18-09'!$J135/90)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/>
      <c r="L136" s="10">
        <f>'18-09'!$K136+('18-09'!$J136/90)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/>
      <c r="L137" s="10">
        <f>'18-09'!$K137+('18-09'!$J137/90)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/>
      <c r="K138" s="107"/>
      <c r="L138" s="10">
        <f>'18-09'!$K138+('18-09'!$J138/90)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/>
      <c r="L139" s="10">
        <f>'18-09'!$K139+('18-09'!$J139/90)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/>
      <c r="L140" s="10">
        <f>'18-09'!$K140+('18-09'!$J140/90)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/>
      <c r="L141" s="10">
        <f>'18-09'!$K141+('18-09'!$J141/90)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/>
      <c r="L142" s="10">
        <f>'18-09'!$K142+('18-09'!$J142/90)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/>
      <c r="L143" s="10">
        <f>'18-09'!$K143+('18-09'!$J143/90)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/>
      <c r="L144" s="10">
        <f>'18-09'!$K144+('18-09'!$J144/90)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4" xr:uid="{D887CD31-EE72-4662-AF66-7F5FD2D17E1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CF47-A29D-4A7D-9971-F554AF16D4B5}">
  <sheetPr>
    <pageSetUpPr fitToPage="1"/>
  </sheetPr>
  <dimension ref="A1:Z131"/>
  <sheetViews>
    <sheetView rightToLeft="1" topLeftCell="A110" workbookViewId="0">
      <selection activeCell="I130" sqref="I13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-590</v>
      </c>
      <c r="K1" s="116">
        <f t="shared" si="0"/>
        <v>212</v>
      </c>
      <c r="L1" s="3">
        <f t="shared" si="0"/>
        <v>205.44444444444446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/>
      <c r="K3" s="107">
        <v>12</v>
      </c>
      <c r="L3" s="10">
        <f t="shared" ref="L3:L18" si="1">K3+(J3/90)</f>
        <v>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1131</v>
      </c>
      <c r="J4" s="112">
        <v>-250</v>
      </c>
      <c r="K4" s="107">
        <v>5</v>
      </c>
      <c r="L4" s="10">
        <f t="shared" si="1"/>
        <v>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171</v>
      </c>
      <c r="J5" s="112"/>
      <c r="K5" s="107">
        <v>155</v>
      </c>
      <c r="L5" s="10">
        <f t="shared" si="1"/>
        <v>155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300</v>
      </c>
      <c r="K6" s="107"/>
      <c r="L6" s="10">
        <f t="shared" si="1"/>
        <v>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159</v>
      </c>
      <c r="J7" s="112">
        <v>-450</v>
      </c>
      <c r="K7" s="107">
        <v>30</v>
      </c>
      <c r="L7" s="10">
        <f t="shared" si="1"/>
        <v>25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868</v>
      </c>
      <c r="J8" s="112">
        <v>-180</v>
      </c>
      <c r="K8" s="107">
        <v>10</v>
      </c>
      <c r="L8" s="10">
        <f t="shared" si="1"/>
        <v>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-10</v>
      </c>
      <c r="K9" s="107"/>
      <c r="L9" s="10">
        <f t="shared" si="1"/>
        <v>-0.1111111111111111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2687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SUM('19-09'!$J$22:$J$131)</f>
        <v>-8780</v>
      </c>
      <c r="K20" s="116">
        <f>SUM('19-09'!$K$22:$K$131)</f>
        <v>226</v>
      </c>
      <c r="L20" s="3">
        <f>SUM('19-09'!$L$22:$L$131)</f>
        <v>128.44444444444457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14</v>
      </c>
      <c r="F22" s="16">
        <f t="shared" ref="F22:F26" si="3">D22*E22</f>
        <v>70</v>
      </c>
      <c r="G22" s="7"/>
      <c r="H22" s="7" t="s">
        <v>6</v>
      </c>
      <c r="I22" s="2"/>
      <c r="J22" s="112">
        <v>180</v>
      </c>
      <c r="K22" s="107"/>
      <c r="L22" s="10">
        <f>'19-09'!$K22+('19-09'!$J22/90)</f>
        <v>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76</v>
      </c>
      <c r="F23" s="16">
        <f t="shared" si="3"/>
        <v>760</v>
      </c>
      <c r="G23" s="7"/>
      <c r="H23" s="7" t="s">
        <v>6</v>
      </c>
      <c r="I23" s="2"/>
      <c r="J23" s="112"/>
      <c r="K23" s="107">
        <v>38</v>
      </c>
      <c r="L23" s="10">
        <f>'19-09'!$K23+('19-09'!$J23/90)</f>
        <v>38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57</v>
      </c>
      <c r="S23" s="16">
        <f t="shared" si="5"/>
        <v>570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59</v>
      </c>
      <c r="C24" s="14">
        <f t="shared" si="2"/>
        <v>590</v>
      </c>
      <c r="D24" s="15">
        <v>20</v>
      </c>
      <c r="E24" s="1">
        <v>18</v>
      </c>
      <c r="F24" s="16">
        <f t="shared" si="3"/>
        <v>360</v>
      </c>
      <c r="G24" s="7"/>
      <c r="H24" s="7" t="s">
        <v>6</v>
      </c>
      <c r="I24" s="2" t="s">
        <v>2704</v>
      </c>
      <c r="J24" s="112"/>
      <c r="K24" s="107">
        <v>700</v>
      </c>
      <c r="L24" s="10">
        <f>'19-09'!$K24+('19-09'!$J24/90)</f>
        <v>700</v>
      </c>
      <c r="M24" s="3"/>
      <c r="N24" s="13">
        <v>10</v>
      </c>
      <c r="O24" s="1">
        <v>51</v>
      </c>
      <c r="P24" s="14">
        <f t="shared" si="4"/>
        <v>510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39</v>
      </c>
      <c r="C25" s="14">
        <f t="shared" si="2"/>
        <v>780</v>
      </c>
      <c r="D25" s="15">
        <v>50</v>
      </c>
      <c r="E25" s="1">
        <v>9</v>
      </c>
      <c r="F25" s="16">
        <f t="shared" si="3"/>
        <v>450</v>
      </c>
      <c r="G25" s="7"/>
      <c r="H25" s="7" t="s">
        <v>40</v>
      </c>
      <c r="I25" s="2" t="s">
        <v>95</v>
      </c>
      <c r="J25" s="112"/>
      <c r="K25" s="107">
        <v>-700</v>
      </c>
      <c r="L25" s="10">
        <f>'19-09'!$K25+('19-09'!$J25/90)</f>
        <v>-700</v>
      </c>
      <c r="M25" s="3"/>
      <c r="N25" s="13">
        <v>20</v>
      </c>
      <c r="O25" s="1">
        <v>42</v>
      </c>
      <c r="P25" s="14">
        <f t="shared" si="4"/>
        <v>840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79</v>
      </c>
      <c r="F26" s="16">
        <f t="shared" si="3"/>
        <v>7900</v>
      </c>
      <c r="G26" s="7"/>
      <c r="H26" s="7" t="s">
        <v>6</v>
      </c>
      <c r="I26" s="2"/>
      <c r="J26" s="112">
        <v>-540</v>
      </c>
      <c r="K26" s="107">
        <v>10</v>
      </c>
      <c r="L26" s="10">
        <f>'19-09'!$K26+('19-09'!$J26/90)</f>
        <v>4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61</v>
      </c>
      <c r="S26" s="16">
        <f t="shared" si="5"/>
        <v>6100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9540</v>
      </c>
      <c r="G27" s="7"/>
      <c r="H27" s="7" t="s">
        <v>6</v>
      </c>
      <c r="I27" s="2" t="s">
        <v>95</v>
      </c>
      <c r="J27" s="112"/>
      <c r="K27" s="107">
        <v>200</v>
      </c>
      <c r="L27" s="10">
        <f>'19-09'!$K27+('19-09'!$J27/90)</f>
        <v>200</v>
      </c>
      <c r="M27" s="3"/>
      <c r="N27" s="13">
        <v>100</v>
      </c>
      <c r="O27" s="1">
        <v>3</v>
      </c>
      <c r="P27" s="14">
        <f t="shared" si="4"/>
        <v>300</v>
      </c>
      <c r="Q27" s="12" t="s">
        <v>11</v>
      </c>
      <c r="R27" s="12"/>
      <c r="S27" s="17">
        <f>SUM(S22:S26)</f>
        <v>6740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1472</v>
      </c>
      <c r="D28" s="1"/>
      <c r="E28" s="1"/>
      <c r="F28" s="1"/>
      <c r="G28" s="1"/>
      <c r="H28" s="7" t="s">
        <v>40</v>
      </c>
      <c r="I28" s="2" t="s">
        <v>95</v>
      </c>
      <c r="J28" s="112"/>
      <c r="K28" s="107">
        <v>-200</v>
      </c>
      <c r="L28" s="10">
        <f>'19-09'!$K28+('19-09'!$J28/90)</f>
        <v>-200</v>
      </c>
      <c r="M28" s="3"/>
      <c r="N28" s="12" t="s">
        <v>11</v>
      </c>
      <c r="O28" s="12"/>
      <c r="P28" s="6">
        <f>SUM(P22:P27)</f>
        <v>1850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2645</v>
      </c>
      <c r="G29" s="1"/>
      <c r="H29" s="7" t="s">
        <v>6</v>
      </c>
      <c r="I29" s="2" t="s">
        <v>1272</v>
      </c>
      <c r="J29" s="112"/>
      <c r="K29" s="107">
        <v>200</v>
      </c>
      <c r="L29" s="10">
        <f>'19-09'!$K29+('19-09'!$J29/90)</f>
        <v>200</v>
      </c>
      <c r="M29" s="3"/>
      <c r="N29" s="1"/>
      <c r="O29" s="1"/>
      <c r="P29" s="18"/>
      <c r="Q29" s="237" t="s">
        <v>21</v>
      </c>
      <c r="R29" s="238"/>
      <c r="S29" s="17">
        <f>SUM('19-09'!$J$22:$J$131)</f>
        <v>-8780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352</v>
      </c>
      <c r="D30" s="1"/>
      <c r="E30" s="1"/>
      <c r="F30" s="8"/>
      <c r="G30" s="1"/>
      <c r="H30" s="7" t="s">
        <v>6</v>
      </c>
      <c r="I30" s="2" t="s">
        <v>2246</v>
      </c>
      <c r="J30" s="112"/>
      <c r="K30" s="107">
        <v>100</v>
      </c>
      <c r="L30" s="10">
        <f>'19-09'!$K30+('19-09'!$J30/90)</f>
        <v>100</v>
      </c>
      <c r="M30" s="3"/>
      <c r="N30" s="237" t="s">
        <v>23</v>
      </c>
      <c r="O30" s="238"/>
      <c r="P30" s="6">
        <f>SUM('19-09'!$K$22:$K$131)</f>
        <v>226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50</v>
      </c>
      <c r="K31" s="107"/>
      <c r="L31" s="10">
        <f>'19-09'!$K31+('19-09'!$J31/90)</f>
        <v>0.55555555555555558</v>
      </c>
      <c r="M31" s="3"/>
      <c r="N31" s="1"/>
      <c r="O31" s="1"/>
      <c r="P31" s="18"/>
      <c r="Q31" s="12" t="s">
        <v>25</v>
      </c>
      <c r="R31" s="12"/>
      <c r="S31" s="17">
        <f>S27-S29-F27</f>
        <v>5980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-270</v>
      </c>
      <c r="K32" s="107">
        <v>170</v>
      </c>
      <c r="L32" s="10">
        <f>'19-09'!$K32+('19-09'!$J32/90)</f>
        <v>167</v>
      </c>
      <c r="M32" s="3"/>
      <c r="N32" s="12" t="s">
        <v>25</v>
      </c>
      <c r="O32" s="12"/>
      <c r="P32" s="6">
        <f>P28-P30-C28</f>
        <v>152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450</v>
      </c>
      <c r="K33" s="107"/>
      <c r="L33" s="10">
        <f>'19-09'!$K33+('19-09'!$J33/90)</f>
        <v>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-900</v>
      </c>
      <c r="K34" s="107">
        <v>100</v>
      </c>
      <c r="L34" s="10">
        <f>'19-09'!$K34+('19-09'!$J34/90)</f>
        <v>90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-540</v>
      </c>
      <c r="K35" s="107">
        <v>40</v>
      </c>
      <c r="L35" s="10">
        <f>'19-09'!$K35+('19-09'!$J35/90)</f>
        <v>34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-180</v>
      </c>
      <c r="K36" s="107">
        <v>40</v>
      </c>
      <c r="L36" s="10">
        <f>'19-09'!$K36+('19-09'!$J36/90)</f>
        <v>38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300</v>
      </c>
      <c r="K37" s="107"/>
      <c r="L37" s="10">
        <f>'19-09'!$K37+('19-09'!$J37/90)</f>
        <v>3.3333333333333335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70</v>
      </c>
      <c r="K38" s="107"/>
      <c r="L38" s="10">
        <f>'19-09'!$K38+('19-09'!$J38/90)</f>
        <v>0.77777777777777779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/>
      <c r="K39" s="107">
        <v>30</v>
      </c>
      <c r="L39" s="10">
        <f>'19-09'!$K39+('19-09'!$J39/90)</f>
        <v>30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50</v>
      </c>
      <c r="K40" s="107"/>
      <c r="L40" s="10">
        <f>'19-09'!$K40+('19-09'!$J40/90)</f>
        <v>0.55555555555555558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40</v>
      </c>
      <c r="I41" s="2" t="s">
        <v>95</v>
      </c>
      <c r="J41" s="112">
        <v>-450</v>
      </c>
      <c r="K41" s="107">
        <v>-70</v>
      </c>
      <c r="L41" s="10">
        <f>'19-09'!$K41+('19-09'!$J41/90)</f>
        <v>-75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/>
      <c r="K42" s="107">
        <v>10</v>
      </c>
      <c r="L42" s="10">
        <f>'19-09'!$K42+('19-09'!$J42/90)</f>
        <v>10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200</v>
      </c>
      <c r="K43" s="107"/>
      <c r="L43" s="10">
        <f>'19-09'!$K43+('19-09'!$J43/90)</f>
        <v>2.2222222222222223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300</v>
      </c>
      <c r="K44" s="107"/>
      <c r="L44" s="10">
        <f>'19-09'!$K44+('19-09'!$J44/90)</f>
        <v>3.3333333333333335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-700</v>
      </c>
      <c r="K45" s="107">
        <v>30</v>
      </c>
      <c r="L45" s="10">
        <f>'19-09'!$K45+('19-09'!$J45/90)</f>
        <v>22.222222222222221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1002</v>
      </c>
      <c r="J46" s="112">
        <v>-675</v>
      </c>
      <c r="K46" s="107">
        <v>20</v>
      </c>
      <c r="L46" s="10">
        <f>'19-09'!$K46+('19-09'!$J46/90)</f>
        <v>12.5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 t="s">
        <v>658</v>
      </c>
      <c r="J47" s="112">
        <v>900</v>
      </c>
      <c r="K47" s="107">
        <v>30</v>
      </c>
      <c r="L47" s="10">
        <f>'19-09'!$K47+('19-09'!$J47/90)</f>
        <v>40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 t="s">
        <v>439</v>
      </c>
      <c r="J48" s="112">
        <v>-270</v>
      </c>
      <c r="K48" s="107">
        <v>20</v>
      </c>
      <c r="L48" s="10">
        <f>'19-09'!$K48+('19-09'!$J48/90)</f>
        <v>17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300</v>
      </c>
      <c r="K49" s="107"/>
      <c r="L49" s="10">
        <f>'19-09'!$K49+('19-09'!$J49/90)</f>
        <v>3.3333333333333335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1796</v>
      </c>
      <c r="I50" s="2" t="s">
        <v>948</v>
      </c>
      <c r="J50" s="112"/>
      <c r="K50" s="107">
        <v>55</v>
      </c>
      <c r="L50" s="10">
        <f>'19-09'!$K50+('19-09'!$J50/90)</f>
        <v>55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1796</v>
      </c>
      <c r="I51" s="2" t="s">
        <v>503</v>
      </c>
      <c r="J51" s="112"/>
      <c r="K51" s="107">
        <v>200</v>
      </c>
      <c r="L51" s="10">
        <f>'19-09'!$K51+('19-09'!$J51/90)</f>
        <v>200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1796</v>
      </c>
      <c r="I52" s="2" t="s">
        <v>713</v>
      </c>
      <c r="J52" s="112"/>
      <c r="K52" s="107">
        <v>230</v>
      </c>
      <c r="L52" s="10">
        <f>'19-09'!$K52+('19-09'!$J52/90)</f>
        <v>230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700</v>
      </c>
      <c r="K53" s="107"/>
      <c r="L53" s="10">
        <f>'19-09'!$K53+('19-09'!$J53/90)</f>
        <v>7.7777777777777777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-100</v>
      </c>
      <c r="K54" s="107">
        <v>100</v>
      </c>
      <c r="L54" s="10">
        <f>'19-09'!$K54+('19-09'!$J54/90)</f>
        <v>98.888888888888886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-180</v>
      </c>
      <c r="K55" s="107">
        <v>10</v>
      </c>
      <c r="L55" s="10">
        <f>'19-09'!$K55+('19-09'!$J55/90)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-700</v>
      </c>
      <c r="K56" s="107">
        <v>10</v>
      </c>
      <c r="L56" s="10">
        <f>'19-09'!$K56+('19-09'!$J56/90)</f>
        <v>2.2222222222222223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1796</v>
      </c>
      <c r="I57" s="2" t="s">
        <v>150</v>
      </c>
      <c r="J57" s="112"/>
      <c r="K57" s="107">
        <v>45</v>
      </c>
      <c r="L57" s="10">
        <f>'19-09'!$K57+('19-09'!$J57/90)</f>
        <v>45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300</v>
      </c>
      <c r="K58" s="107"/>
      <c r="L58" s="10">
        <f>'19-09'!$K58+('19-09'!$J58/90)</f>
        <v>3.3333333333333335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180</v>
      </c>
      <c r="K59" s="107"/>
      <c r="L59" s="10">
        <f>'19-09'!$K59+('19-09'!$J59/90)</f>
        <v>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120</v>
      </c>
      <c r="K60" s="107"/>
      <c r="L60" s="10">
        <f>'19-09'!$K60+('19-09'!$J60/90)</f>
        <v>1.3333333333333333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28</v>
      </c>
      <c r="I61" s="2" t="s">
        <v>2705</v>
      </c>
      <c r="J61" s="112">
        <v>-810</v>
      </c>
      <c r="K61" s="107">
        <v>-60</v>
      </c>
      <c r="L61" s="10">
        <f>'19-09'!$K61+('19-09'!$J61/90)</f>
        <v>-69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150</v>
      </c>
      <c r="K62" s="107"/>
      <c r="L62" s="10">
        <f>'19-09'!$K62+('19-09'!$J62/90)</f>
        <v>1.6666666666666667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500</v>
      </c>
      <c r="K63" s="107"/>
      <c r="L63" s="10">
        <f>'19-09'!$K63+('19-09'!$J63/90)</f>
        <v>5.5555555555555554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200</v>
      </c>
      <c r="K64" s="107">
        <v>10</v>
      </c>
      <c r="L64" s="10">
        <f>'19-09'!$K64+('19-09'!$J64/90)</f>
        <v>12.222222222222221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-310</v>
      </c>
      <c r="K65" s="108">
        <v>40</v>
      </c>
      <c r="L65" s="37">
        <f>'19-09'!$K65+('19-09'!$J65/90)</f>
        <v>36.555555555555557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/>
      <c r="K66" s="109">
        <v>50</v>
      </c>
      <c r="L66" s="37">
        <f>'19-09'!$K66+('19-09'!$J66/90)</f>
        <v>50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200</v>
      </c>
      <c r="K67" s="108"/>
      <c r="L67" s="37">
        <f>'19-09'!$K67+('19-09'!$J67/90)</f>
        <v>2.2222222222222223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-300</v>
      </c>
      <c r="K68" s="109">
        <v>30</v>
      </c>
      <c r="L68" s="37">
        <f>'19-09'!$K68+('19-09'!$J68/90)</f>
        <v>26.666666666666668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/>
      <c r="K69" s="108">
        <v>80</v>
      </c>
      <c r="L69" s="37">
        <f>'19-09'!$K69+('19-09'!$J69/90)</f>
        <v>80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 t="s">
        <v>2251</v>
      </c>
      <c r="J70" s="113"/>
      <c r="K70" s="108">
        <v>200</v>
      </c>
      <c r="L70" s="37">
        <f>'19-09'!$K70+('19-09'!$J70/90)</f>
        <v>200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625</v>
      </c>
      <c r="K71" s="107"/>
      <c r="L71" s="10">
        <f>'19-09'!$K71+('19-09'!$J71/90)</f>
        <v>6.9444444444444446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10</v>
      </c>
      <c r="L72" s="10">
        <f>'19-09'!$K72+('19-09'!$J72/90)</f>
        <v>10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40</v>
      </c>
      <c r="I73" s="40" t="s">
        <v>95</v>
      </c>
      <c r="J73" s="112"/>
      <c r="K73" s="107">
        <v>-1680</v>
      </c>
      <c r="L73" s="10">
        <f>'19-09'!$K73+('19-09'!$J73/90)</f>
        <v>-1680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-500</v>
      </c>
      <c r="K74" s="107">
        <v>60</v>
      </c>
      <c r="L74" s="10">
        <f>'19-09'!$K74+('19-09'!$J74/90)</f>
        <v>54.444444444444443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28</v>
      </c>
      <c r="I75" s="40"/>
      <c r="J75" s="112"/>
      <c r="K75" s="107">
        <v>-340</v>
      </c>
      <c r="L75" s="10">
        <f>'19-09'!$K75+('19-09'!$J75/90)</f>
        <v>-340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1200</v>
      </c>
      <c r="K76" s="107"/>
      <c r="L76" s="10">
        <f>'19-09'!$K76+('19-09'!$J76/90)</f>
        <v>13.333333333333334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/>
      <c r="K77" s="107">
        <v>80</v>
      </c>
      <c r="L77" s="10">
        <f>'19-09'!$K77+('19-09'!$J77/90)</f>
        <v>80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/>
      <c r="K78" s="107">
        <v>130</v>
      </c>
      <c r="L78" s="10">
        <f>'19-09'!$K78+('19-09'!$J78/90)</f>
        <v>130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28</v>
      </c>
      <c r="I79" s="40"/>
      <c r="J79" s="112"/>
      <c r="K79" s="107">
        <v>-110</v>
      </c>
      <c r="L79" s="10">
        <f>'19-09'!$K79+('19-09'!$J79/90)</f>
        <v>-110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150</v>
      </c>
      <c r="K80" s="107"/>
      <c r="L80" s="10">
        <f>'19-09'!$K80+('19-09'!$J80/90)</f>
        <v>1.6666666666666667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614</v>
      </c>
      <c r="J81" s="112">
        <v>600</v>
      </c>
      <c r="K81" s="107">
        <v>30</v>
      </c>
      <c r="L81" s="10">
        <f>'19-09'!$K81+('19-09'!$J81/90)</f>
        <v>36.666666666666664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50</v>
      </c>
      <c r="K82" s="107"/>
      <c r="L82" s="10">
        <f>'19-09'!$K82+('19-09'!$J82/90)</f>
        <v>0.55555555555555558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-720</v>
      </c>
      <c r="K83" s="107">
        <v>20</v>
      </c>
      <c r="L83" s="10">
        <f>'19-09'!$K83+('19-09'!$J83/90)</f>
        <v>12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56</v>
      </c>
      <c r="J84" s="112">
        <v>-2430</v>
      </c>
      <c r="K84" s="107">
        <v>410</v>
      </c>
      <c r="L84" s="10">
        <f>'19-09'!$K84+('19-09'!$J84/90)</f>
        <v>383</v>
      </c>
      <c r="M84" s="3"/>
      <c r="N84" s="45" t="s">
        <v>56</v>
      </c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62</v>
      </c>
      <c r="L85" s="10">
        <f>'19-09'!$K85+('19-09'!$J85/90)</f>
        <v>62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-200</v>
      </c>
      <c r="K86" s="107">
        <v>20</v>
      </c>
      <c r="L86" s="10">
        <f>'19-09'!$K86+('19-09'!$J86/90)</f>
        <v>17.777777777777779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2539</v>
      </c>
      <c r="J87" s="112"/>
      <c r="K87" s="107">
        <v>-20</v>
      </c>
      <c r="L87" s="10">
        <f>'19-09'!$K87+('19-09'!$J87/90)</f>
        <v>-20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/>
      <c r="K88" s="107">
        <v>42</v>
      </c>
      <c r="L88" s="10">
        <f>'19-09'!$K88+('19-09'!$J88/90)</f>
        <v>42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 t="s">
        <v>1813</v>
      </c>
      <c r="J89" s="112"/>
      <c r="K89" s="107">
        <v>4</v>
      </c>
      <c r="L89" s="10">
        <f>'19-09'!$K89+('19-09'!$J89/90)</f>
        <v>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1508</v>
      </c>
      <c r="J90" s="112">
        <v>100</v>
      </c>
      <c r="K90" s="107"/>
      <c r="L90" s="10">
        <f>'19-09'!$K90+('19-09'!$J90/90)</f>
        <v>1.1111111111111112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/>
      <c r="K91" s="107">
        <v>200</v>
      </c>
      <c r="L91" s="10">
        <f>'19-09'!$K91+('19-09'!$J91/90)</f>
        <v>200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-160</v>
      </c>
      <c r="K92" s="107"/>
      <c r="L92" s="10">
        <f>'19-09'!$K92+('19-09'!$J92/90)</f>
        <v>-1.7777777777777777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-450</v>
      </c>
      <c r="K93" s="107">
        <v>80</v>
      </c>
      <c r="L93" s="10">
        <f>'19-09'!$K93+('19-09'!$J93/90)</f>
        <v>75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2706</v>
      </c>
      <c r="J94" s="112"/>
      <c r="K94" s="107">
        <v>4</v>
      </c>
      <c r="L94" s="10">
        <f>'19-09'!$K94+('19-09'!$J94/90)</f>
        <v>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470</v>
      </c>
      <c r="J95" s="112"/>
      <c r="K95" s="107">
        <v>5</v>
      </c>
      <c r="L95" s="10">
        <f>'19-09'!$K95+('19-09'!$J95/90)</f>
        <v>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-45</v>
      </c>
      <c r="K96" s="107">
        <v>14</v>
      </c>
      <c r="L96" s="10">
        <f>'19-09'!$K96+('19-09'!$J96/90)</f>
        <v>13.5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45</v>
      </c>
      <c r="K97" s="107">
        <v>1</v>
      </c>
      <c r="L97" s="10">
        <f>'19-09'!$K97+('19-09'!$J97/90)</f>
        <v>1.5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-200</v>
      </c>
      <c r="K98" s="107">
        <v>10</v>
      </c>
      <c r="L98" s="10">
        <f>'19-09'!$K98+('19-09'!$J98/90)</f>
        <v>7.7777777777777777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4</v>
      </c>
      <c r="L99" s="10">
        <f>'19-09'!$K99+('19-09'!$J99/90)</f>
        <v>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154</v>
      </c>
      <c r="J100" s="112">
        <v>300</v>
      </c>
      <c r="K100" s="107"/>
      <c r="L100" s="10">
        <f>'19-09'!$K100+('19-09'!$J100/90)</f>
        <v>3.3333333333333335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/>
      <c r="K101" s="107">
        <v>2</v>
      </c>
      <c r="L101" s="10">
        <f>'19-09'!$K101+('19-09'!$J101/90)</f>
        <v>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200</v>
      </c>
      <c r="K102" s="107">
        <v>1</v>
      </c>
      <c r="L102" s="10">
        <f>'19-09'!$K102+('19-09'!$J102/90)</f>
        <v>3.2222222222222223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20</v>
      </c>
      <c r="L103" s="10">
        <f>'19-09'!$K103+('19-09'!$J103/90)</f>
        <v>20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13</v>
      </c>
      <c r="L104" s="10">
        <f>'19-09'!$K104+('19-09'!$J104/90)</f>
        <v>13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150</v>
      </c>
      <c r="K105" s="107"/>
      <c r="L105" s="10">
        <f>'19-09'!$K105+('19-09'!$J105/90)</f>
        <v>1.6666666666666667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130</v>
      </c>
      <c r="K106" s="107"/>
      <c r="L106" s="10">
        <f>'19-09'!$K106+('19-09'!$J106/90)</f>
        <v>1.4444444444444444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100</v>
      </c>
      <c r="K107" s="107"/>
      <c r="L107" s="10">
        <f>'19-09'!$K107+('19-09'!$J107/90)</f>
        <v>1.1111111111111112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2260</v>
      </c>
      <c r="J108" s="112"/>
      <c r="K108" s="107">
        <v>120</v>
      </c>
      <c r="L108" s="10">
        <f>'19-09'!$K108+('19-09'!$J108/90)</f>
        <v>120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/>
      <c r="K109" s="107">
        <v>2</v>
      </c>
      <c r="L109" s="10">
        <f>'19-09'!$K109+('19-09'!$J109/90)</f>
        <v>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-170</v>
      </c>
      <c r="K110" s="107">
        <v>5</v>
      </c>
      <c r="L110" s="10">
        <f>'19-09'!$K110+('19-09'!$J110/90)</f>
        <v>3.1111111111111112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180</v>
      </c>
      <c r="K111" s="107"/>
      <c r="L111" s="10">
        <f>'19-09'!$K111+('19-09'!$J111/90)</f>
        <v>2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100</v>
      </c>
      <c r="K112" s="107">
        <v>5</v>
      </c>
      <c r="L112" s="10">
        <f>'19-09'!$K112+('19-09'!$J112/90)</f>
        <v>6.1111111111111107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/>
      <c r="K113" s="107">
        <v>15</v>
      </c>
      <c r="L113" s="10">
        <f>'19-09'!$K113+('19-09'!$J113/90)</f>
        <v>15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/>
      <c r="K114" s="107">
        <v>13</v>
      </c>
      <c r="L114" s="10">
        <f>'19-09'!$K114+('19-09'!$J114/90)</f>
        <v>13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-90</v>
      </c>
      <c r="K115" s="107">
        <v>8</v>
      </c>
      <c r="L115" s="10">
        <f>'19-09'!$K115+('19-09'!$J115/90)</f>
        <v>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-200</v>
      </c>
      <c r="K116" s="107">
        <v>10</v>
      </c>
      <c r="L116" s="10">
        <f>'19-09'!$K116+('19-09'!$J116/90)</f>
        <v>7.7777777777777777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550</v>
      </c>
      <c r="K117" s="107"/>
      <c r="L117" s="10">
        <f>'19-09'!$K117+('19-09'!$J117/90)</f>
        <v>6.1111111111111107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-180</v>
      </c>
      <c r="K118" s="107">
        <v>-5</v>
      </c>
      <c r="L118" s="10">
        <f>'19-09'!$K118+('19-09'!$J118/90)</f>
        <v>-7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70</v>
      </c>
      <c r="K119" s="107"/>
      <c r="L119" s="10">
        <f>'19-09'!$K119+('19-09'!$J119/90)</f>
        <v>0.77777777777777779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/>
      <c r="K120" s="107">
        <v>11</v>
      </c>
      <c r="L120" s="10">
        <f>'19-09'!$K120+('19-09'!$J120/90)</f>
        <v>11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-310</v>
      </c>
      <c r="K121" s="107">
        <v>15</v>
      </c>
      <c r="L121" s="10">
        <f>'19-09'!$K121+('19-09'!$J121/90)</f>
        <v>11.555555555555555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200</v>
      </c>
      <c r="K122" s="107"/>
      <c r="L122" s="10">
        <f>'19-09'!$K122+('19-09'!$J122/90)</f>
        <v>2.2222222222222223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/>
      <c r="K123" s="107">
        <v>2</v>
      </c>
      <c r="L123" s="10">
        <f>'19-09'!$K123+('19-09'!$J123/90)</f>
        <v>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95</v>
      </c>
      <c r="J124" s="112">
        <v>-6600</v>
      </c>
      <c r="K124" s="107">
        <v>-1350</v>
      </c>
      <c r="L124" s="10">
        <f>'19-09'!$K124+('19-09'!$J124/90)</f>
        <v>-1423.3333333333333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370</v>
      </c>
      <c r="K125" s="107"/>
      <c r="L125" s="10">
        <f>'19-09'!$K125+('19-09'!$J125/90)</f>
        <v>4.1111111111111107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 t="s">
        <v>1887</v>
      </c>
      <c r="J126" s="112"/>
      <c r="K126" s="107">
        <v>535</v>
      </c>
      <c r="L126" s="10">
        <f>'19-09'!$K126+('19-09'!$J126/90)</f>
        <v>535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130</v>
      </c>
      <c r="K127" s="107"/>
      <c r="L127" s="10">
        <f>'19-09'!$K127+('19-09'!$J127/90)</f>
        <v>1.4444444444444444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40</v>
      </c>
      <c r="I128" s="2" t="s">
        <v>57</v>
      </c>
      <c r="J128" s="112">
        <v>3000</v>
      </c>
      <c r="K128" s="107"/>
      <c r="L128" s="10">
        <f>'19-09'!$K128+('19-09'!$J128/90)</f>
        <v>33.333333333333336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2" t="s">
        <v>43</v>
      </c>
      <c r="J129" s="112">
        <v>-3000</v>
      </c>
      <c r="K129" s="107"/>
      <c r="L129" s="10">
        <f>'19-09'!$K129+('19-09'!$J129/90)</f>
        <v>-33.333333333333336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43" t="s">
        <v>40</v>
      </c>
      <c r="I130" s="40" t="s">
        <v>2717</v>
      </c>
      <c r="J130" s="112"/>
      <c r="K130" s="107">
        <v>25</v>
      </c>
      <c r="L130" s="10">
        <f>'19-09'!$K130+('19-09'!$J130/90)</f>
        <v>25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28</v>
      </c>
      <c r="I131" s="40" t="s">
        <v>648</v>
      </c>
      <c r="J131" s="112"/>
      <c r="K131" s="107">
        <v>-25</v>
      </c>
      <c r="L131" s="10">
        <f>'19-09'!$K131+('19-09'!$J131/90)</f>
        <v>-25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1" xr:uid="{AE793491-29EE-451C-9A71-EE49A3F8731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9A27-62A0-4DD8-8EB1-1A16499AF70A}">
  <sheetPr>
    <pageSetUpPr fitToPage="1"/>
  </sheetPr>
  <dimension ref="A1:Z133"/>
  <sheetViews>
    <sheetView rightToLeft="1" topLeftCell="A120" workbookViewId="0">
      <selection activeCell="J128" sqref="J12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0</v>
      </c>
      <c r="K1" s="116">
        <f t="shared" si="0"/>
        <v>300</v>
      </c>
      <c r="L1" s="3">
        <f t="shared" si="0"/>
        <v>300.00000000000006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437</v>
      </c>
      <c r="J3" s="112">
        <v>-300</v>
      </c>
      <c r="K3" s="107"/>
      <c r="L3" s="10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208</v>
      </c>
      <c r="J4" s="112">
        <v>250</v>
      </c>
      <c r="K4" s="107"/>
      <c r="L4" s="10">
        <f t="shared" si="1"/>
        <v>2.7777777777777777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1196</v>
      </c>
      <c r="J5" s="112"/>
      <c r="K5" s="107">
        <v>4</v>
      </c>
      <c r="L5" s="10">
        <f t="shared" si="1"/>
        <v>4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1796</v>
      </c>
      <c r="I6" s="2" t="s">
        <v>75</v>
      </c>
      <c r="J6" s="112"/>
      <c r="K6" s="107">
        <v>200</v>
      </c>
      <c r="L6" s="10">
        <f t="shared" si="1"/>
        <v>200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39</v>
      </c>
      <c r="J7" s="112">
        <v>-100</v>
      </c>
      <c r="K7" s="107">
        <v>50</v>
      </c>
      <c r="L7" s="10">
        <f t="shared" si="1"/>
        <v>48.888888888888886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1796</v>
      </c>
      <c r="I8" s="2" t="s">
        <v>750</v>
      </c>
      <c r="J8" s="112"/>
      <c r="K8" s="107">
        <v>100</v>
      </c>
      <c r="L8" s="10">
        <f t="shared" si="1"/>
        <v>100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56</v>
      </c>
      <c r="J9" s="112">
        <v>150</v>
      </c>
      <c r="K9" s="107">
        <v>-54</v>
      </c>
      <c r="L9" s="10">
        <f t="shared" si="1"/>
        <v>-52.333333333333336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2703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SUM('21-09'!$J$22:$J$133)</f>
        <v>3605</v>
      </c>
      <c r="K20" s="116">
        <f>SUM('21-09'!$K$22:$K$133)</f>
        <v>1912</v>
      </c>
      <c r="L20" s="3">
        <f>SUM('21-09'!$L$22:$L$133)</f>
        <v>1952.0555555555559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10</v>
      </c>
      <c r="F22" s="16">
        <f t="shared" ref="F22:F26" si="3">D22*E22</f>
        <v>50</v>
      </c>
      <c r="G22" s="7"/>
      <c r="H22" s="7" t="s">
        <v>28</v>
      </c>
      <c r="I22" s="2" t="s">
        <v>35</v>
      </c>
      <c r="J22" s="112"/>
      <c r="K22" s="107">
        <v>-3</v>
      </c>
      <c r="L22" s="10">
        <f>'21-09'!$K22+('21-09'!$J22/90)</f>
        <v>-3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13</v>
      </c>
      <c r="S22" s="16">
        <f t="shared" ref="S22:S26" si="5">Q22*R22</f>
        <v>65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5</v>
      </c>
      <c r="C23" s="14">
        <f t="shared" si="2"/>
        <v>25</v>
      </c>
      <c r="D23" s="15">
        <v>10</v>
      </c>
      <c r="E23" s="1">
        <v>53</v>
      </c>
      <c r="F23" s="16">
        <f t="shared" si="3"/>
        <v>530</v>
      </c>
      <c r="G23" s="7"/>
      <c r="H23" s="7" t="s">
        <v>6</v>
      </c>
      <c r="I23" s="2" t="s">
        <v>1279</v>
      </c>
      <c r="J23" s="112">
        <v>200</v>
      </c>
      <c r="K23" s="107"/>
      <c r="L23" s="10">
        <f>'21-09'!$K23+('21-09'!$J23/90)</f>
        <v>2.2222222222222223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86</v>
      </c>
      <c r="S23" s="16">
        <f t="shared" si="5"/>
        <v>860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48</v>
      </c>
      <c r="C24" s="14">
        <f t="shared" si="2"/>
        <v>480</v>
      </c>
      <c r="D24" s="15">
        <v>20</v>
      </c>
      <c r="E24" s="1">
        <v>4</v>
      </c>
      <c r="F24" s="16">
        <f t="shared" si="3"/>
        <v>80</v>
      </c>
      <c r="G24" s="7"/>
      <c r="H24" s="7" t="s">
        <v>1796</v>
      </c>
      <c r="I24" s="2" t="s">
        <v>1482</v>
      </c>
      <c r="J24" s="112"/>
      <c r="K24" s="107">
        <v>400</v>
      </c>
      <c r="L24" s="10">
        <f>'21-09'!$K24+('21-09'!$J24/90)</f>
        <v>400</v>
      </c>
      <c r="M24" s="3"/>
      <c r="N24" s="13">
        <v>10</v>
      </c>
      <c r="O24" s="1">
        <v>49</v>
      </c>
      <c r="P24" s="14">
        <f t="shared" si="4"/>
        <v>490</v>
      </c>
      <c r="Q24" s="15">
        <v>20</v>
      </c>
      <c r="R24" s="1">
        <v>22</v>
      </c>
      <c r="S24" s="16">
        <f t="shared" si="5"/>
        <v>440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27</v>
      </c>
      <c r="C25" s="14">
        <f t="shared" si="2"/>
        <v>540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>
        <v>-130</v>
      </c>
      <c r="K25" s="107">
        <v>15</v>
      </c>
      <c r="L25" s="10">
        <f>'21-09'!$K25+('21-09'!$J25/90)</f>
        <v>13.555555555555555</v>
      </c>
      <c r="M25" s="3"/>
      <c r="N25" s="13">
        <v>20</v>
      </c>
      <c r="O25" s="1">
        <v>25</v>
      </c>
      <c r="P25" s="14">
        <f t="shared" si="4"/>
        <v>500</v>
      </c>
      <c r="Q25" s="15">
        <v>50</v>
      </c>
      <c r="R25" s="1">
        <v>13</v>
      </c>
      <c r="S25" s="16">
        <f t="shared" si="5"/>
        <v>650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1</v>
      </c>
      <c r="F26" s="16">
        <f t="shared" si="3"/>
        <v>100</v>
      </c>
      <c r="G26" s="7"/>
      <c r="H26" s="7" t="s">
        <v>6</v>
      </c>
      <c r="I26" s="2" t="s">
        <v>553</v>
      </c>
      <c r="J26" s="112"/>
      <c r="K26" s="107">
        <v>35</v>
      </c>
      <c r="L26" s="10">
        <f>'21-09'!$K26+('21-09'!$J26/90)</f>
        <v>35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27</v>
      </c>
      <c r="S26" s="16">
        <f t="shared" si="5"/>
        <v>2700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8</v>
      </c>
      <c r="C27" s="14">
        <f t="shared" si="2"/>
        <v>800</v>
      </c>
      <c r="D27" s="12" t="s">
        <v>11</v>
      </c>
      <c r="E27" s="12"/>
      <c r="F27" s="17">
        <f>SUM(F22:F26)</f>
        <v>760</v>
      </c>
      <c r="G27" s="7"/>
      <c r="H27" s="7" t="s">
        <v>6</v>
      </c>
      <c r="I27" s="2" t="s">
        <v>229</v>
      </c>
      <c r="J27" s="112">
        <v>-250</v>
      </c>
      <c r="K27" s="107"/>
      <c r="L27" s="10">
        <f>'21-09'!$K27+('21-09'!$J27/90)</f>
        <v>-2.7777777777777777</v>
      </c>
      <c r="M27" s="3"/>
      <c r="N27" s="13">
        <v>100</v>
      </c>
      <c r="O27" s="1">
        <v>21</v>
      </c>
      <c r="P27" s="14">
        <f t="shared" si="4"/>
        <v>2100</v>
      </c>
      <c r="Q27" s="12" t="s">
        <v>11</v>
      </c>
      <c r="R27" s="12"/>
      <c r="S27" s="17">
        <f>SUM(S22:S26)</f>
        <v>4715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1998</v>
      </c>
      <c r="D28" s="1"/>
      <c r="E28" s="1"/>
      <c r="F28" s="1"/>
      <c r="G28" s="1"/>
      <c r="H28" s="7" t="s">
        <v>40</v>
      </c>
      <c r="I28" s="2" t="s">
        <v>57</v>
      </c>
      <c r="J28" s="112">
        <v>5180</v>
      </c>
      <c r="K28" s="107"/>
      <c r="L28" s="10">
        <f>'21-09'!$K28+('21-09'!$J28/90)</f>
        <v>57.555555555555557</v>
      </c>
      <c r="M28" s="3"/>
      <c r="N28" s="12" t="s">
        <v>11</v>
      </c>
      <c r="O28" s="12"/>
      <c r="P28" s="6">
        <f>SUM(P22:P27)</f>
        <v>3390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-8780</v>
      </c>
      <c r="G29" s="1"/>
      <c r="H29" s="7" t="s">
        <v>6</v>
      </c>
      <c r="I29" s="2"/>
      <c r="J29" s="112">
        <v>-500</v>
      </c>
      <c r="K29" s="107">
        <v>10</v>
      </c>
      <c r="L29" s="10">
        <f>'21-09'!$K29+('21-09'!$J29/90)</f>
        <v>4.4444444444444446</v>
      </c>
      <c r="M29" s="3"/>
      <c r="N29" s="1"/>
      <c r="O29" s="1"/>
      <c r="P29" s="18"/>
      <c r="Q29" s="237" t="s">
        <v>21</v>
      </c>
      <c r="R29" s="238"/>
      <c r="S29" s="17">
        <f>SUM('21-09'!$J$22:$J$133)</f>
        <v>3605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526</v>
      </c>
      <c r="D30" s="1"/>
      <c r="E30" s="1"/>
      <c r="F30" s="8"/>
      <c r="G30" s="1"/>
      <c r="H30" s="7" t="s">
        <v>6</v>
      </c>
      <c r="I30" s="2"/>
      <c r="J30" s="112">
        <v>100</v>
      </c>
      <c r="K30" s="107"/>
      <c r="L30" s="10">
        <f>'21-09'!$K30+('21-09'!$J30/90)</f>
        <v>1.1111111111111112</v>
      </c>
      <c r="M30" s="3"/>
      <c r="N30" s="237" t="s">
        <v>23</v>
      </c>
      <c r="O30" s="238"/>
      <c r="P30" s="6">
        <f>SUM('21-09'!$K$22:$K$133)</f>
        <v>1912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150</v>
      </c>
      <c r="K31" s="107"/>
      <c r="L31" s="10">
        <f>'21-09'!$K31+('21-09'!$J31/90)</f>
        <v>1.6666666666666667</v>
      </c>
      <c r="M31" s="3"/>
      <c r="N31" s="1"/>
      <c r="O31" s="1"/>
      <c r="P31" s="18"/>
      <c r="Q31" s="12" t="s">
        <v>25</v>
      </c>
      <c r="R31" s="12"/>
      <c r="S31" s="17">
        <f>S27-S29-F27</f>
        <v>350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-100</v>
      </c>
      <c r="K32" s="107">
        <v>30</v>
      </c>
      <c r="L32" s="10">
        <f>'21-09'!$K32+('21-09'!$J32/90)</f>
        <v>28.888888888888889</v>
      </c>
      <c r="M32" s="3"/>
      <c r="N32" s="12" t="s">
        <v>25</v>
      </c>
      <c r="O32" s="12"/>
      <c r="P32" s="6">
        <f>P28-P30-C28</f>
        <v>-520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/>
      <c r="K33" s="107">
        <v>2</v>
      </c>
      <c r="L33" s="10">
        <f>'21-09'!$K33+('21-09'!$J33/90)</f>
        <v>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200</v>
      </c>
      <c r="K34" s="107"/>
      <c r="L34" s="10">
        <f>'21-09'!$K34+('21-09'!$J34/90)</f>
        <v>2.2222222222222223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1796</v>
      </c>
      <c r="I35" s="2" t="s">
        <v>1626</v>
      </c>
      <c r="J35" s="112"/>
      <c r="K35" s="107">
        <v>35</v>
      </c>
      <c r="L35" s="10">
        <f>'21-09'!$K35+('21-09'!$J35/90)</f>
        <v>35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2" t="s">
        <v>292</v>
      </c>
      <c r="J36" s="112"/>
      <c r="K36" s="107">
        <v>200</v>
      </c>
      <c r="L36" s="10">
        <f>'21-09'!$K36+('21-09'!$J36/90)</f>
        <v>200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15</v>
      </c>
      <c r="L37" s="10">
        <f>'21-09'!$K37+('21-09'!$J37/90)</f>
        <v>15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/>
      <c r="K38" s="107">
        <v>14</v>
      </c>
      <c r="L38" s="10">
        <f>'21-09'!$K38+('21-09'!$J38/90)</f>
        <v>14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2282</v>
      </c>
      <c r="J39" s="112"/>
      <c r="K39" s="107">
        <v>70</v>
      </c>
      <c r="L39" s="10">
        <f>'21-09'!$K39+('21-09'!$J39/90)</f>
        <v>70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40</v>
      </c>
      <c r="I40" s="2" t="s">
        <v>2282</v>
      </c>
      <c r="J40" s="112"/>
      <c r="K40" s="107">
        <v>-20</v>
      </c>
      <c r="L40" s="10">
        <f>'21-09'!$K40+('21-09'!$J40/90)</f>
        <v>-20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2282</v>
      </c>
      <c r="J41" s="112">
        <v>-130</v>
      </c>
      <c r="K41" s="107">
        <v>30</v>
      </c>
      <c r="L41" s="10">
        <f>'21-09'!$K41+('21-09'!$J41/90)</f>
        <v>28.555555555555557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270</v>
      </c>
      <c r="K42" s="107">
        <v>20</v>
      </c>
      <c r="L42" s="10">
        <f>'21-09'!$K42+('21-09'!$J42/90)</f>
        <v>23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350</v>
      </c>
      <c r="K43" s="107">
        <v>10</v>
      </c>
      <c r="L43" s="10">
        <f>'21-09'!$K43+('21-09'!$J43/90)</f>
        <v>13.888888888888889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112">
        <v>-1025</v>
      </c>
      <c r="K44" s="107"/>
      <c r="L44" s="10">
        <f>'21-09'!$K44+('21-09'!$J44/90)</f>
        <v>-11.388888888888889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450</v>
      </c>
      <c r="K45" s="107"/>
      <c r="L45" s="10">
        <f>'21-09'!$K45+('21-09'!$J45/90)</f>
        <v>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400</v>
      </c>
      <c r="K46" s="107"/>
      <c r="L46" s="10">
        <f>'21-09'!$K46+('21-09'!$J46/90)</f>
        <v>4.4444444444444446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/>
      <c r="K47" s="107">
        <v>40</v>
      </c>
      <c r="L47" s="10">
        <f>'21-09'!$K47+('21-09'!$J47/90)</f>
        <v>40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100</v>
      </c>
      <c r="K48" s="107"/>
      <c r="L48" s="10">
        <f>'21-09'!$K48+('21-09'!$J48/90)</f>
        <v>1.1111111111111112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150</v>
      </c>
      <c r="K49" s="107"/>
      <c r="L49" s="10">
        <f>'21-09'!$K49+('21-09'!$J49/90)</f>
        <v>1.6666666666666667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/>
      <c r="K50" s="107">
        <v>10</v>
      </c>
      <c r="L50" s="10">
        <f>'21-09'!$K50+('21-09'!$J50/90)</f>
        <v>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-270</v>
      </c>
      <c r="K51" s="107">
        <v>30</v>
      </c>
      <c r="L51" s="10">
        <f>'21-09'!$K51+('21-09'!$J51/90)</f>
        <v>27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-400</v>
      </c>
      <c r="K52" s="107">
        <v>10</v>
      </c>
      <c r="L52" s="10">
        <f>'21-09'!$K52+('21-09'!$J52/90)</f>
        <v>5.5555555555555554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-570</v>
      </c>
      <c r="K53" s="107">
        <v>10</v>
      </c>
      <c r="L53" s="10">
        <f>'21-09'!$K53+('21-09'!$J53/90)</f>
        <v>3.666666666666667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 t="s">
        <v>984</v>
      </c>
      <c r="J54" s="112"/>
      <c r="K54" s="107">
        <v>37</v>
      </c>
      <c r="L54" s="10">
        <f>'21-09'!$K54+('21-09'!$J54/90)</f>
        <v>37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-310</v>
      </c>
      <c r="K55" s="107">
        <v>20</v>
      </c>
      <c r="L55" s="10">
        <f>'21-09'!$K55+('21-09'!$J55/90)</f>
        <v>16.555555555555557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/>
      <c r="K56" s="107">
        <v>125</v>
      </c>
      <c r="L56" s="10">
        <f>'21-09'!$K56+('21-09'!$J56/90)</f>
        <v>125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90</v>
      </c>
      <c r="K57" s="107">
        <v>26</v>
      </c>
      <c r="L57" s="10">
        <f>'21-09'!$K57+('21-09'!$J57/90)</f>
        <v>27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80</v>
      </c>
      <c r="K58" s="107"/>
      <c r="L58" s="10">
        <f>'21-09'!$K58+('21-09'!$J58/90)</f>
        <v>0.88888888888888884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-130</v>
      </c>
      <c r="K59" s="107">
        <v>5</v>
      </c>
      <c r="L59" s="10">
        <f>'21-09'!$K59+('21-09'!$J59/90)</f>
        <v>3.5555555555555554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20</v>
      </c>
      <c r="K60" s="107"/>
      <c r="L60" s="10">
        <f>'21-09'!$K60+('21-09'!$J60/90)</f>
        <v>0.22222222222222221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300</v>
      </c>
      <c r="K61" s="107"/>
      <c r="L61" s="10">
        <f>'21-09'!$K61+('21-09'!$J61/90)</f>
        <v>3.3333333333333335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/>
      <c r="K62" s="107">
        <v>10</v>
      </c>
      <c r="L62" s="10">
        <f>'21-09'!$K62+('21-09'!$J62/90)</f>
        <v>10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40</v>
      </c>
      <c r="I63" s="40" t="s">
        <v>57</v>
      </c>
      <c r="J63" s="112">
        <v>250</v>
      </c>
      <c r="K63" s="107"/>
      <c r="L63" s="10">
        <f>'21-09'!$K63+('21-09'!$J63/90)</f>
        <v>2.7777777777777777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-900</v>
      </c>
      <c r="K64" s="107">
        <v>10</v>
      </c>
      <c r="L64" s="10">
        <f>'21-09'!$K64+('21-09'!$J64/90)</f>
        <v>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500</v>
      </c>
      <c r="K65" s="108"/>
      <c r="L65" s="37">
        <f>'21-09'!$K65+('21-09'!$J65/90)</f>
        <v>5.5555555555555554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400</v>
      </c>
      <c r="K66" s="109"/>
      <c r="L66" s="37">
        <f>'21-09'!$K66+('21-09'!$J66/90)</f>
        <v>4.4444444444444446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/>
      <c r="K67" s="108">
        <v>8</v>
      </c>
      <c r="L67" s="37">
        <f>'21-09'!$K67+('21-09'!$J67/90)</f>
        <v>8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/>
      <c r="K68" s="109">
        <v>26</v>
      </c>
      <c r="L68" s="37">
        <f>'21-09'!$K68+('21-09'!$J68/90)</f>
        <v>26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-50</v>
      </c>
      <c r="K69" s="108">
        <v>3</v>
      </c>
      <c r="L69" s="37">
        <f>'21-09'!$K69+('21-09'!$J69/90)</f>
        <v>2.4444444444444446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350</v>
      </c>
      <c r="K70" s="108"/>
      <c r="L70" s="37">
        <f>'21-09'!$K70+('21-09'!$J70/90)</f>
        <v>3.8888888888888888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100</v>
      </c>
      <c r="K71" s="107"/>
      <c r="L71" s="10">
        <f>'21-09'!$K71+('21-09'!$J71/90)</f>
        <v>1.1111111111111112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350</v>
      </c>
      <c r="K72" s="107"/>
      <c r="L72" s="10">
        <f>'21-09'!$K72+('21-09'!$J72/90)</f>
        <v>3.8888888888888888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/>
      <c r="K73" s="107">
        <v>5</v>
      </c>
      <c r="L73" s="10">
        <f>'21-09'!$K73+('21-09'!$J73/90)</f>
        <v>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 t="s">
        <v>937</v>
      </c>
      <c r="J74" s="112"/>
      <c r="K74" s="107">
        <v>218</v>
      </c>
      <c r="L74" s="10">
        <f>'21-09'!$K74+('21-09'!$J74/90)</f>
        <v>218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70</v>
      </c>
      <c r="K75" s="107"/>
      <c r="L75" s="10">
        <f>'21-09'!$K75+('21-09'!$J75/90)</f>
        <v>0.77777777777777779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100</v>
      </c>
      <c r="K76" s="107"/>
      <c r="L76" s="10">
        <f>'21-09'!$K76+('21-09'!$J76/90)</f>
        <v>1.1111111111111112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341</v>
      </c>
      <c r="J77" s="112"/>
      <c r="K77" s="107">
        <v>65</v>
      </c>
      <c r="L77" s="10">
        <f>'21-09'!$K77+('21-09'!$J77/90)</f>
        <v>65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2" t="s">
        <v>1961</v>
      </c>
      <c r="J78" s="112"/>
      <c r="K78" s="107">
        <v>-1620</v>
      </c>
      <c r="L78" s="10">
        <f>'21-09'!$K78+('21-09'!$J78/90)</f>
        <v>-1620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/>
      <c r="K79" s="107">
        <v>70</v>
      </c>
      <c r="L79" s="10">
        <f>'21-09'!$K79+('21-09'!$J79/90)</f>
        <v>70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40" t="s">
        <v>341</v>
      </c>
      <c r="J80" s="112">
        <v>-350</v>
      </c>
      <c r="K80" s="107">
        <v>5</v>
      </c>
      <c r="L80" s="10">
        <f>'21-09'!$K80+('21-09'!$J80/90)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/>
      <c r="K81" s="107">
        <v>13</v>
      </c>
      <c r="L81" s="10">
        <f>'21-09'!$K81+('21-09'!$J81/90)</f>
        <v>13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-400</v>
      </c>
      <c r="K82" s="107">
        <v>10</v>
      </c>
      <c r="L82" s="10">
        <f>'21-09'!$K82+('21-09'!$J82/90)</f>
        <v>5.5555555555555554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-90</v>
      </c>
      <c r="K83" s="107">
        <v>15</v>
      </c>
      <c r="L83" s="10">
        <f>'21-09'!$K83+('21-09'!$J83/90)</f>
        <v>14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 t="s">
        <v>228</v>
      </c>
      <c r="J84" s="112"/>
      <c r="K84" s="107">
        <v>1100</v>
      </c>
      <c r="L84" s="10">
        <f>'21-09'!$K84+('21-09'!$J84/90)</f>
        <v>1100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35</v>
      </c>
      <c r="L85" s="10">
        <f>'21-09'!$K85+('21-09'!$J85/90)</f>
        <v>35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 t="s">
        <v>229</v>
      </c>
      <c r="J86" s="112">
        <v>-400</v>
      </c>
      <c r="K86" s="107">
        <v>-10</v>
      </c>
      <c r="L86" s="10">
        <f>'21-09'!$K86+('21-09'!$J86/90)</f>
        <v>-14.444444444444445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-100</v>
      </c>
      <c r="K87" s="107">
        <v>5</v>
      </c>
      <c r="L87" s="10">
        <f>'21-09'!$K87+('21-09'!$J87/90)</f>
        <v>3.8888888888888888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-580</v>
      </c>
      <c r="K88" s="107">
        <v>10</v>
      </c>
      <c r="L88" s="10">
        <f>'21-09'!$K88+('21-09'!$J88/90)</f>
        <v>3.5555555555555554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28</v>
      </c>
      <c r="I89" s="2" t="s">
        <v>43</v>
      </c>
      <c r="J89" s="112"/>
      <c r="K89" s="107">
        <v>-30</v>
      </c>
      <c r="L89" s="10">
        <f>'21-09'!$K89+('21-09'!$J89/90)</f>
        <v>-30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13</v>
      </c>
      <c r="K90" s="107"/>
      <c r="L90" s="10">
        <f>'21-09'!$K90+('21-09'!$J90/90)</f>
        <v>0.14444444444444443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1796</v>
      </c>
      <c r="I91" s="2"/>
      <c r="J91" s="112">
        <v>-200</v>
      </c>
      <c r="K91" s="107">
        <v>85</v>
      </c>
      <c r="L91" s="10">
        <f>'21-09'!$K91+('21-09'!$J91/90)</f>
        <v>82.777777777777771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-270</v>
      </c>
      <c r="K92" s="107">
        <v>10</v>
      </c>
      <c r="L92" s="10">
        <f>'21-09'!$K92+('21-09'!$J92/90)</f>
        <v>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 t="s">
        <v>95</v>
      </c>
      <c r="J93" s="112"/>
      <c r="K93" s="107">
        <v>67</v>
      </c>
      <c r="L93" s="10">
        <f>'21-09'!$K93+('21-09'!$J93/90)</f>
        <v>67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40</v>
      </c>
      <c r="I94" s="2" t="s">
        <v>95</v>
      </c>
      <c r="J94" s="112"/>
      <c r="K94" s="107">
        <v>-67</v>
      </c>
      <c r="L94" s="10">
        <f>'21-09'!$K94+('21-09'!$J94/90)</f>
        <v>-67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340</v>
      </c>
      <c r="K95" s="107"/>
      <c r="L95" s="10">
        <f>'21-09'!$K95+('21-09'!$J95/90)</f>
        <v>3.7777777777777777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450</v>
      </c>
      <c r="K96" s="107"/>
      <c r="L96" s="10">
        <f>'21-09'!$K96+('21-09'!$J96/90)</f>
        <v>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 t="s">
        <v>95</v>
      </c>
      <c r="J97" s="112"/>
      <c r="K97" s="107">
        <v>48</v>
      </c>
      <c r="L97" s="10">
        <f>'21-09'!$K97+('21-09'!$J97/90)</f>
        <v>48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40</v>
      </c>
      <c r="I98" s="2" t="s">
        <v>95</v>
      </c>
      <c r="J98" s="112"/>
      <c r="K98" s="107">
        <v>-48</v>
      </c>
      <c r="L98" s="10">
        <f>'21-09'!$K98+('21-09'!$J98/90)</f>
        <v>-48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 t="s">
        <v>164</v>
      </c>
      <c r="J99" s="112"/>
      <c r="K99" s="107">
        <v>10</v>
      </c>
      <c r="L99" s="10">
        <f>'21-09'!$K99+('21-09'!$J99/90)</f>
        <v>10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40</v>
      </c>
      <c r="I100" s="2" t="s">
        <v>95</v>
      </c>
      <c r="J100" s="112"/>
      <c r="K100" s="107">
        <v>-10</v>
      </c>
      <c r="L100" s="10">
        <f>'21-09'!$K100+('21-09'!$J100/90)</f>
        <v>-10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 t="s">
        <v>2708</v>
      </c>
      <c r="J101" s="112"/>
      <c r="K101" s="107">
        <v>240</v>
      </c>
      <c r="L101" s="10">
        <f>'21-09'!$K101+('21-09'!$J101/90)</f>
        <v>240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-20</v>
      </c>
      <c r="K102" s="107">
        <v>35</v>
      </c>
      <c r="L102" s="10">
        <f>'21-09'!$K102+('21-09'!$J102/90)</f>
        <v>34.777777777777779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56</v>
      </c>
      <c r="J103" s="112">
        <v>167</v>
      </c>
      <c r="K103" s="107">
        <v>-102</v>
      </c>
      <c r="L103" s="10">
        <f>'21-09'!$K103+('21-09'!$J103/90)</f>
        <v>-100.14444444444445</v>
      </c>
      <c r="M103" s="3"/>
      <c r="N103" s="45" t="s">
        <v>118</v>
      </c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-50</v>
      </c>
      <c r="K104" s="107">
        <v>20</v>
      </c>
      <c r="L104" s="10">
        <f>'21-09'!$K104+('21-09'!$J104/90)</f>
        <v>19.444444444444443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28</v>
      </c>
      <c r="I105" s="2"/>
      <c r="J105" s="112">
        <v>-70</v>
      </c>
      <c r="K105" s="107"/>
      <c r="L105" s="10">
        <f>'21-09'!$K105+('21-09'!$J105/90)</f>
        <v>-0.77777777777777779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-450</v>
      </c>
      <c r="K106" s="107">
        <v>10</v>
      </c>
      <c r="L106" s="10">
        <f>'21-09'!$K106+('21-09'!$J106/90)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-490</v>
      </c>
      <c r="K107" s="107">
        <v>10</v>
      </c>
      <c r="L107" s="10">
        <f>'21-09'!$K107+('21-09'!$J107/90)</f>
        <v>4.5555555555555554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 t="s">
        <v>1543</v>
      </c>
      <c r="J108" s="112">
        <v>-180</v>
      </c>
      <c r="K108" s="107">
        <v>-30</v>
      </c>
      <c r="L108" s="10">
        <f>'21-09'!$K108+('21-09'!$J108/90)</f>
        <v>-32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300</v>
      </c>
      <c r="K109" s="107"/>
      <c r="L109" s="10">
        <f>'21-09'!$K109+('21-09'!$J109/90)</f>
        <v>3.3333333333333335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600</v>
      </c>
      <c r="K110" s="107"/>
      <c r="L110" s="10">
        <f>'21-09'!$K110+('21-09'!$J110/90)</f>
        <v>6.666666666666667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50</v>
      </c>
      <c r="K111" s="107">
        <v>5</v>
      </c>
      <c r="L111" s="10">
        <f>'21-09'!$K111+('21-09'!$J111/90)</f>
        <v>5.5555555555555554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 t="s">
        <v>171</v>
      </c>
      <c r="J112" s="112"/>
      <c r="K112" s="107">
        <v>70</v>
      </c>
      <c r="L112" s="10">
        <f>'21-09'!$K112+('21-09'!$J112/90)</f>
        <v>70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95</v>
      </c>
      <c r="J113" s="112"/>
      <c r="K113" s="107">
        <v>217</v>
      </c>
      <c r="L113" s="10">
        <f>'21-09'!$K113+('21-09'!$J113/90)</f>
        <v>217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40</v>
      </c>
      <c r="I114" s="2" t="s">
        <v>95</v>
      </c>
      <c r="J114" s="112"/>
      <c r="K114" s="107">
        <v>-217</v>
      </c>
      <c r="L114" s="10">
        <f>'21-09'!$K114+('21-09'!$J114/90)</f>
        <v>-217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-450</v>
      </c>
      <c r="K115" s="107">
        <v>10</v>
      </c>
      <c r="L115" s="10">
        <f>'21-09'!$K115+('21-09'!$J115/90)</f>
        <v>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500</v>
      </c>
      <c r="K116" s="107"/>
      <c r="L116" s="10">
        <f>'21-09'!$K116+('21-09'!$J116/90)</f>
        <v>5.5555555555555554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-540</v>
      </c>
      <c r="K117" s="107">
        <v>40</v>
      </c>
      <c r="L117" s="10">
        <f>'21-09'!$K117+('21-09'!$J117/90)</f>
        <v>34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 t="s">
        <v>171</v>
      </c>
      <c r="J118" s="112">
        <v>-180</v>
      </c>
      <c r="K118" s="107">
        <v>70</v>
      </c>
      <c r="L118" s="10">
        <f>'21-09'!$K118+('21-09'!$J118/90)</f>
        <v>68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/>
      <c r="K119" s="107">
        <v>120</v>
      </c>
      <c r="L119" s="10">
        <f>'21-09'!$K119+('21-09'!$J119/90)</f>
        <v>120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-50</v>
      </c>
      <c r="K120" s="107">
        <v>5</v>
      </c>
      <c r="L120" s="10">
        <f>'21-09'!$K120+('21-09'!$J120/90)</f>
        <v>4.4444444444444446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200</v>
      </c>
      <c r="K121" s="107"/>
      <c r="L121" s="10">
        <f>'21-09'!$K121+('21-09'!$J121/90)</f>
        <v>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 t="s">
        <v>168</v>
      </c>
      <c r="J122" s="112"/>
      <c r="K122" s="107">
        <v>180</v>
      </c>
      <c r="L122" s="10">
        <f>'21-09'!$K122+('21-09'!$J122/90)</f>
        <v>180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1796</v>
      </c>
      <c r="I123" s="2" t="s">
        <v>2709</v>
      </c>
      <c r="J123" s="112"/>
      <c r="K123" s="107">
        <v>700</v>
      </c>
      <c r="L123" s="10">
        <f>'21-09'!$K123+('21-09'!$J123/90)</f>
        <v>700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40</v>
      </c>
      <c r="I124" s="2" t="s">
        <v>95</v>
      </c>
      <c r="J124" s="112"/>
      <c r="K124" s="107">
        <v>-700</v>
      </c>
      <c r="L124" s="10">
        <f>'21-09'!$K124+('21-09'!$J124/90)</f>
        <v>-700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360</v>
      </c>
      <c r="K125" s="107"/>
      <c r="L125" s="10">
        <f>'21-09'!$K125+('21-09'!$J125/90)</f>
        <v>4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100</v>
      </c>
      <c r="K126" s="107">
        <v>10</v>
      </c>
      <c r="L126" s="10">
        <f>'21-09'!$K126+('21-09'!$J126/90)</f>
        <v>11.111111111111111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/>
      <c r="K127" s="107"/>
      <c r="L127" s="10">
        <f>'21-09'!$K127+('21-09'!$J127/90)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/>
      <c r="L128" s="10">
        <f>'21-09'!$K128+('21-09'!$J128/90)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/>
      <c r="L129" s="10">
        <f>'21-09'!$K129+('21-09'!$J129/90)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/>
      <c r="K130" s="107"/>
      <c r="L130" s="10">
        <f>'21-09'!$K130+('21-09'!$J130/90)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/>
      <c r="K131" s="107"/>
      <c r="L131" s="10">
        <f>'21-09'!$K131+('21-09'!$J131/90)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/>
      <c r="K132" s="107"/>
      <c r="L132" s="10">
        <f>'21-09'!$K132+('21-09'!$J132/90)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/>
      <c r="K133" s="107"/>
      <c r="L133" s="10">
        <f>'21-09'!$K133+('21-09'!$J133/90)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3" xr:uid="{4ED51C90-BDBE-4BC1-8142-1662F4926A1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521B-EABF-4DF5-9F6D-3B3846C6EA45}">
  <sheetPr>
    <pageSetUpPr fitToPage="1"/>
  </sheetPr>
  <dimension ref="A1:Z128"/>
  <sheetViews>
    <sheetView rightToLeft="1" topLeftCell="A121" workbookViewId="0">
      <selection activeCell="J73" sqref="J7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-180</v>
      </c>
      <c r="K1" s="116">
        <f t="shared" si="0"/>
        <v>-290</v>
      </c>
      <c r="L1" s="3">
        <f t="shared" si="0"/>
        <v>-292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350</v>
      </c>
      <c r="K3" s="107"/>
      <c r="L3" s="10">
        <f t="shared" ref="L3:L18" si="1">K3+(J3/90)</f>
        <v>3.8888888888888888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>
        <v>-630</v>
      </c>
      <c r="K4" s="107">
        <v>20</v>
      </c>
      <c r="L4" s="10">
        <f t="shared" si="1"/>
        <v>13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95</v>
      </c>
      <c r="J5" s="112"/>
      <c r="K5" s="107">
        <v>-500</v>
      </c>
      <c r="L5" s="10">
        <f t="shared" si="1"/>
        <v>-500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56</v>
      </c>
      <c r="J6" s="112">
        <v>100</v>
      </c>
      <c r="K6" s="107">
        <v>190</v>
      </c>
      <c r="L6" s="10">
        <f t="shared" si="1"/>
        <v>191.11111111111111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2707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SUM('22-09'!$J$22:$J$128)</f>
        <v>8360</v>
      </c>
      <c r="K20" s="116">
        <f>SUM('22-09'!$K$22:$K$128)</f>
        <v>-1149</v>
      </c>
      <c r="L20" s="3">
        <f>SUM('22-09'!$L$22:$L$128)</f>
        <v>-1056.1111111111113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13</v>
      </c>
      <c r="F22" s="16">
        <f t="shared" ref="F22:F26" si="3">D22*E22</f>
        <v>65</v>
      </c>
      <c r="G22" s="7"/>
      <c r="H22" s="7" t="s">
        <v>6</v>
      </c>
      <c r="I22" s="2"/>
      <c r="J22" s="112"/>
      <c r="K22" s="107">
        <v>70</v>
      </c>
      <c r="L22" s="10">
        <f>'22-09'!$K22+('22-09'!$J22/90)</f>
        <v>70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10</v>
      </c>
      <c r="S22" s="16">
        <f t="shared" ref="S22:S26" si="5">Q22*R22</f>
        <v>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85</v>
      </c>
      <c r="F23" s="16">
        <f t="shared" si="3"/>
        <v>850</v>
      </c>
      <c r="G23" s="7"/>
      <c r="H23" s="7" t="s">
        <v>6</v>
      </c>
      <c r="I23" s="2"/>
      <c r="J23" s="112">
        <v>-720</v>
      </c>
      <c r="K23" s="107">
        <v>10</v>
      </c>
      <c r="L23" s="10">
        <f>'22-09'!$K23+('22-09'!$J23/90)</f>
        <v>2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48</v>
      </c>
      <c r="S23" s="16">
        <f t="shared" si="5"/>
        <v>480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44</v>
      </c>
      <c r="C24" s="14">
        <f t="shared" si="2"/>
        <v>440</v>
      </c>
      <c r="D24" s="15">
        <v>20</v>
      </c>
      <c r="E24" s="1">
        <v>11</v>
      </c>
      <c r="F24" s="16">
        <f t="shared" si="3"/>
        <v>220</v>
      </c>
      <c r="G24" s="7"/>
      <c r="H24" s="7" t="s">
        <v>6</v>
      </c>
      <c r="I24" s="2"/>
      <c r="J24" s="112">
        <v>450</v>
      </c>
      <c r="K24" s="107"/>
      <c r="L24" s="10">
        <f>'22-09'!$K24+('22-09'!$J24/90)</f>
        <v>5</v>
      </c>
      <c r="M24" s="3"/>
      <c r="N24" s="13">
        <v>10</v>
      </c>
      <c r="O24" s="1">
        <v>42</v>
      </c>
      <c r="P24" s="14">
        <f t="shared" si="4"/>
        <v>420</v>
      </c>
      <c r="Q24" s="15">
        <v>20</v>
      </c>
      <c r="R24" s="1">
        <v>2</v>
      </c>
      <c r="S24" s="16">
        <f t="shared" si="5"/>
        <v>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24</v>
      </c>
      <c r="C25" s="14">
        <f t="shared" si="2"/>
        <v>480</v>
      </c>
      <c r="D25" s="15">
        <v>50</v>
      </c>
      <c r="E25" s="1">
        <v>9</v>
      </c>
      <c r="F25" s="16">
        <f t="shared" si="3"/>
        <v>450</v>
      </c>
      <c r="G25" s="7"/>
      <c r="H25" s="7" t="s">
        <v>6</v>
      </c>
      <c r="I25" s="2"/>
      <c r="J25" s="112">
        <v>200</v>
      </c>
      <c r="K25" s="107">
        <v>5</v>
      </c>
      <c r="L25" s="10">
        <f>'22-09'!$K25+('22-09'!$J25/90)</f>
        <v>7.2222222222222223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>
        <v>2</v>
      </c>
      <c r="S25" s="16">
        <f t="shared" si="5"/>
        <v>100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6</v>
      </c>
      <c r="C26" s="14">
        <f t="shared" si="2"/>
        <v>300</v>
      </c>
      <c r="D26" s="15">
        <v>100</v>
      </c>
      <c r="E26" s="1">
        <v>26</v>
      </c>
      <c r="F26" s="16">
        <f t="shared" si="3"/>
        <v>2600</v>
      </c>
      <c r="G26" s="7"/>
      <c r="H26" s="7" t="s">
        <v>6</v>
      </c>
      <c r="I26" s="2"/>
      <c r="J26" s="112">
        <v>90</v>
      </c>
      <c r="K26" s="107">
        <v>10</v>
      </c>
      <c r="L26" s="10">
        <f>'22-09'!$K26+('22-09'!$J26/90)</f>
        <v>11</v>
      </c>
      <c r="M26" s="3"/>
      <c r="N26" s="13">
        <v>50</v>
      </c>
      <c r="O26" s="1">
        <v>6</v>
      </c>
      <c r="P26" s="14">
        <f t="shared" si="4"/>
        <v>300</v>
      </c>
      <c r="Q26" s="15">
        <v>100</v>
      </c>
      <c r="R26" s="1">
        <v>106</v>
      </c>
      <c r="S26" s="16">
        <f t="shared" si="5"/>
        <v>10600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24</v>
      </c>
      <c r="C27" s="14">
        <f t="shared" si="2"/>
        <v>2400</v>
      </c>
      <c r="D27" s="12" t="s">
        <v>11</v>
      </c>
      <c r="E27" s="12"/>
      <c r="F27" s="17">
        <f>SUM(F22:F26)</f>
        <v>4185</v>
      </c>
      <c r="G27" s="7"/>
      <c r="H27" s="7" t="s">
        <v>6</v>
      </c>
      <c r="I27" s="2"/>
      <c r="J27" s="112">
        <v>90</v>
      </c>
      <c r="K27" s="107">
        <v>10</v>
      </c>
      <c r="L27" s="10">
        <f>'22-09'!$K27+('22-09'!$J27/90)</f>
        <v>11</v>
      </c>
      <c r="M27" s="3"/>
      <c r="N27" s="13">
        <v>100</v>
      </c>
      <c r="O27" s="1">
        <v>9</v>
      </c>
      <c r="P27" s="14">
        <f t="shared" si="4"/>
        <v>900</v>
      </c>
      <c r="Q27" s="12" t="s">
        <v>11</v>
      </c>
      <c r="R27" s="12"/>
      <c r="S27" s="17">
        <f>SUM(S22:S26)</f>
        <v>11270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3620</v>
      </c>
      <c r="D28" s="1"/>
      <c r="E28" s="1"/>
      <c r="F28" s="1"/>
      <c r="G28" s="1"/>
      <c r="H28" s="7" t="s">
        <v>6</v>
      </c>
      <c r="I28" s="2"/>
      <c r="J28" s="112">
        <v>130</v>
      </c>
      <c r="K28" s="107"/>
      <c r="L28" s="10">
        <f>'22-09'!$K28+('22-09'!$J28/90)</f>
        <v>1.4444444444444444</v>
      </c>
      <c r="M28" s="3"/>
      <c r="N28" s="12" t="s">
        <v>11</v>
      </c>
      <c r="O28" s="12"/>
      <c r="P28" s="6">
        <f>SUM(P22:P27)</f>
        <v>1986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3425</v>
      </c>
      <c r="G29" s="1"/>
      <c r="H29" s="7" t="s">
        <v>1796</v>
      </c>
      <c r="I29" s="40" t="s">
        <v>95</v>
      </c>
      <c r="J29" s="112"/>
      <c r="K29" s="107">
        <v>40</v>
      </c>
      <c r="L29" s="10">
        <f>'22-09'!$K29+('22-09'!$J29/90)</f>
        <v>40</v>
      </c>
      <c r="M29" s="3"/>
      <c r="N29" s="1"/>
      <c r="O29" s="1"/>
      <c r="P29" s="18"/>
      <c r="Q29" s="237" t="s">
        <v>21</v>
      </c>
      <c r="R29" s="238"/>
      <c r="S29" s="17">
        <f>SUM('22-09'!$J$22:$J$128)</f>
        <v>8360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1622</v>
      </c>
      <c r="D30" s="1"/>
      <c r="E30" s="1"/>
      <c r="F30" s="8"/>
      <c r="G30" s="1"/>
      <c r="H30" s="7" t="s">
        <v>6</v>
      </c>
      <c r="I30" s="40" t="s">
        <v>95</v>
      </c>
      <c r="J30" s="112"/>
      <c r="K30" s="107">
        <v>189</v>
      </c>
      <c r="L30" s="10">
        <f>'22-09'!$K30+('22-09'!$J30/90)</f>
        <v>189</v>
      </c>
      <c r="M30" s="3"/>
      <c r="N30" s="237" t="s">
        <v>23</v>
      </c>
      <c r="O30" s="238"/>
      <c r="P30" s="6">
        <f>SUM('22-09'!$K$22:$K$128)</f>
        <v>-1149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40" t="s">
        <v>95</v>
      </c>
      <c r="J31" s="112"/>
      <c r="K31" s="107">
        <v>30</v>
      </c>
      <c r="L31" s="10">
        <f>'22-09'!$K31+('22-09'!$J31/90)</f>
        <v>30</v>
      </c>
      <c r="M31" s="3"/>
      <c r="N31" s="1"/>
      <c r="O31" s="1"/>
      <c r="P31" s="18"/>
      <c r="Q31" s="12" t="s">
        <v>25</v>
      </c>
      <c r="R31" s="12"/>
      <c r="S31" s="17">
        <f>S27-S29-F27</f>
        <v>-1275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40</v>
      </c>
      <c r="I32" s="40" t="s">
        <v>95</v>
      </c>
      <c r="J32" s="112"/>
      <c r="K32" s="107">
        <v>-259</v>
      </c>
      <c r="L32" s="10">
        <f>'22-09'!$K32+('22-09'!$J32/90)</f>
        <v>-259</v>
      </c>
      <c r="M32" s="3"/>
      <c r="N32" s="12" t="s">
        <v>25</v>
      </c>
      <c r="O32" s="12"/>
      <c r="P32" s="6">
        <f>P28-P30-C28</f>
        <v>-485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-20</v>
      </c>
      <c r="K33" s="107">
        <v>30</v>
      </c>
      <c r="L33" s="10">
        <f>'22-09'!$K33+('22-09'!$J33/90)</f>
        <v>29.777777777777779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150</v>
      </c>
      <c r="K34" s="107"/>
      <c r="L34" s="10">
        <f>'22-09'!$K34+('22-09'!$J34/90)</f>
        <v>1.6666666666666667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-270</v>
      </c>
      <c r="K35" s="107">
        <v>15</v>
      </c>
      <c r="L35" s="10">
        <f>'22-09'!$K35+('22-09'!$J35/90)</f>
        <v>12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40" t="s">
        <v>64</v>
      </c>
      <c r="J36" s="112"/>
      <c r="K36" s="107">
        <v>550</v>
      </c>
      <c r="L36" s="10">
        <f>'22-09'!$K36+('22-09'!$J36/90)</f>
        <v>550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-400</v>
      </c>
      <c r="K37" s="107">
        <v>40</v>
      </c>
      <c r="L37" s="10">
        <f>'22-09'!$K37+('22-09'!$J37/90)</f>
        <v>35.555555555555557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1796</v>
      </c>
      <c r="I38" s="40" t="s">
        <v>95</v>
      </c>
      <c r="J38" s="112"/>
      <c r="K38" s="107">
        <v>362</v>
      </c>
      <c r="L38" s="10">
        <f>'22-09'!$K38+('22-09'!$J38/90)</f>
        <v>362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40</v>
      </c>
      <c r="I39" s="40" t="s">
        <v>95</v>
      </c>
      <c r="J39" s="112"/>
      <c r="K39" s="107">
        <v>-362</v>
      </c>
      <c r="L39" s="10">
        <f>'22-09'!$K39+('22-09'!$J39/90)</f>
        <v>-362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/>
      <c r="K40" s="107">
        <v>20</v>
      </c>
      <c r="L40" s="10">
        <f>'22-09'!$K40+('22-09'!$J40/90)</f>
        <v>20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225</v>
      </c>
      <c r="K41" s="107"/>
      <c r="L41" s="10">
        <f>'22-09'!$K41+('22-09'!$J41/90)</f>
        <v>2.5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200</v>
      </c>
      <c r="K42" s="107"/>
      <c r="L42" s="10">
        <f>'22-09'!$K42+('22-09'!$J42/90)</f>
        <v>2.2222222222222223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-180</v>
      </c>
      <c r="K43" s="107">
        <v>30</v>
      </c>
      <c r="L43" s="10">
        <f>'22-09'!$K43+('22-09'!$J43/90)</f>
        <v>28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-450</v>
      </c>
      <c r="K44" s="107">
        <v>20</v>
      </c>
      <c r="L44" s="10">
        <f>'22-09'!$K44+('22-09'!$J44/90)</f>
        <v>15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450</v>
      </c>
      <c r="K45" s="107"/>
      <c r="L45" s="10">
        <f>'22-09'!$K45+('22-09'!$J45/90)</f>
        <v>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600</v>
      </c>
      <c r="K46" s="107">
        <v>50</v>
      </c>
      <c r="L46" s="10">
        <f>'22-09'!$K46+('22-09'!$J46/90)</f>
        <v>56.666666666666664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-630</v>
      </c>
      <c r="K47" s="107">
        <v>80</v>
      </c>
      <c r="L47" s="10">
        <f>'22-09'!$K47+('22-09'!$J47/90)</f>
        <v>73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43" t="s">
        <v>40</v>
      </c>
      <c r="I48" s="40" t="s">
        <v>2711</v>
      </c>
      <c r="J48" s="112"/>
      <c r="K48" s="107">
        <v>-2220</v>
      </c>
      <c r="L48" s="10">
        <f>'22-09'!$K48+('22-09'!$J48/90)</f>
        <v>-2220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-360</v>
      </c>
      <c r="K49" s="107">
        <v>60</v>
      </c>
      <c r="L49" s="10">
        <f>'22-09'!$K49+('22-09'!$J49/90)</f>
        <v>56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2712</v>
      </c>
      <c r="J50" s="112"/>
      <c r="K50" s="107">
        <v>181</v>
      </c>
      <c r="L50" s="10">
        <f>'22-09'!$K50+('22-09'!$J50/90)</f>
        <v>181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40</v>
      </c>
      <c r="I51" s="40" t="s">
        <v>95</v>
      </c>
      <c r="J51" s="112"/>
      <c r="K51" s="107">
        <v>-181</v>
      </c>
      <c r="L51" s="10">
        <f>'22-09'!$K51+('22-09'!$J51/90)</f>
        <v>-181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-130</v>
      </c>
      <c r="K52" s="107">
        <v>10</v>
      </c>
      <c r="L52" s="10">
        <f>'22-09'!$K52+('22-09'!$J52/90)</f>
        <v>8.5555555555555554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-180</v>
      </c>
      <c r="K53" s="107">
        <v>10</v>
      </c>
      <c r="L53" s="10">
        <f>'22-09'!$K53+('22-09'!$J53/90)</f>
        <v>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40" t="s">
        <v>1051</v>
      </c>
      <c r="J54" s="112">
        <v>-335</v>
      </c>
      <c r="K54" s="107">
        <v>-490</v>
      </c>
      <c r="L54" s="10">
        <f>'22-09'!$K54+('22-09'!$J54/90)</f>
        <v>-493.72222222222223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-90</v>
      </c>
      <c r="K55" s="107">
        <v>40</v>
      </c>
      <c r="L55" s="10">
        <f>'22-09'!$K55+('22-09'!$J55/90)</f>
        <v>39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150</v>
      </c>
      <c r="K56" s="107">
        <v>5</v>
      </c>
      <c r="L56" s="10">
        <f>'22-09'!$K56+('22-09'!$J56/90)</f>
        <v>6.666666666666667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/>
      <c r="K57" s="107">
        <v>70</v>
      </c>
      <c r="L57" s="10">
        <f>'22-09'!$K57+('22-09'!$J57/90)</f>
        <v>70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50</v>
      </c>
      <c r="K58" s="107"/>
      <c r="L58" s="10">
        <f>'22-09'!$K58+('22-09'!$J58/90)</f>
        <v>0.55555555555555558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-50</v>
      </c>
      <c r="K59" s="107">
        <v>10</v>
      </c>
      <c r="L59" s="10">
        <f>'22-09'!$K59+('22-09'!$J59/90)</f>
        <v>9.4444444444444446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13100</v>
      </c>
      <c r="K60" s="107"/>
      <c r="L60" s="10">
        <f>'22-09'!$K60+('22-09'!$J60/90)</f>
        <v>145.55555555555554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/>
      <c r="K61" s="107">
        <v>35</v>
      </c>
      <c r="L61" s="10">
        <f>'22-09'!$K61+('22-09'!$J61/90)</f>
        <v>35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300</v>
      </c>
      <c r="K62" s="107"/>
      <c r="L62" s="10">
        <f>'22-09'!$K62+('22-09'!$J62/90)</f>
        <v>3.3333333333333335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137</v>
      </c>
      <c r="J63" s="112"/>
      <c r="K63" s="107">
        <v>50</v>
      </c>
      <c r="L63" s="10">
        <f>'22-09'!$K63+('22-09'!$J63/90)</f>
        <v>50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 t="s">
        <v>229</v>
      </c>
      <c r="J64" s="112">
        <v>-280</v>
      </c>
      <c r="K64" s="107">
        <v>-40</v>
      </c>
      <c r="L64" s="10">
        <f>'22-09'!$K64+('22-09'!$J64/90)</f>
        <v>-43.111111111111114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-100</v>
      </c>
      <c r="K65" s="108">
        <v>5</v>
      </c>
      <c r="L65" s="37">
        <f>'22-09'!$K65+('22-09'!$J65/90)</f>
        <v>3.8888888888888888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/>
      <c r="K66" s="109">
        <v>255</v>
      </c>
      <c r="L66" s="37">
        <f>'22-09'!$K66+('22-09'!$J66/90)</f>
        <v>255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43" t="s">
        <v>40</v>
      </c>
      <c r="I67" s="44" t="s">
        <v>2713</v>
      </c>
      <c r="J67" s="113"/>
      <c r="K67" s="108">
        <v>-700</v>
      </c>
      <c r="L67" s="37">
        <f>'22-09'!$K67+('22-09'!$J67/90)</f>
        <v>-700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44" t="s">
        <v>2491</v>
      </c>
      <c r="J68" s="114"/>
      <c r="K68" s="109">
        <v>-265</v>
      </c>
      <c r="L68" s="37">
        <f>'22-09'!$K68+('22-09'!$J68/90)</f>
        <v>-265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100</v>
      </c>
      <c r="K69" s="108"/>
      <c r="L69" s="37">
        <f>'22-09'!$K69+('22-09'!$J69/90)</f>
        <v>1.1111111111111112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-20</v>
      </c>
      <c r="K70" s="108">
        <v>30</v>
      </c>
      <c r="L70" s="37">
        <f>'22-09'!$K70+('22-09'!$J70/90)</f>
        <v>29.777777777777779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28</v>
      </c>
      <c r="I71" s="40" t="s">
        <v>43</v>
      </c>
      <c r="J71" s="112">
        <v>-2000</v>
      </c>
      <c r="K71" s="107"/>
      <c r="L71" s="10">
        <f>'22-09'!$K71+('22-09'!$J71/90)</f>
        <v>-22.222222222222221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300</v>
      </c>
      <c r="K72" s="107"/>
      <c r="L72" s="10">
        <f>'22-09'!$K72+('22-09'!$J72/90)</f>
        <v>3.3333333333333335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200</v>
      </c>
      <c r="K73" s="107"/>
      <c r="L73" s="10">
        <f>'22-09'!$K73+('22-09'!$J73/90)</f>
        <v>2.2222222222222223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-630</v>
      </c>
      <c r="K74" s="107">
        <v>40</v>
      </c>
      <c r="L74" s="10">
        <f>'22-09'!$K74+('22-09'!$J74/90)</f>
        <v>33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2"/>
      <c r="J75" s="112">
        <v>-360</v>
      </c>
      <c r="K75" s="107">
        <v>20</v>
      </c>
      <c r="L75" s="10">
        <f>'22-09'!$K75+('22-09'!$J75/90)</f>
        <v>16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2"/>
      <c r="J76" s="112">
        <v>630</v>
      </c>
      <c r="K76" s="107"/>
      <c r="L76" s="10">
        <f>'22-09'!$K76+('22-09'!$J76/90)</f>
        <v>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2"/>
      <c r="J77" s="112">
        <v>-600</v>
      </c>
      <c r="K77" s="107">
        <v>20</v>
      </c>
      <c r="L77" s="10">
        <f>'22-09'!$K77+('22-09'!$J77/90)</f>
        <v>13.333333333333332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1268</v>
      </c>
      <c r="J78" s="112">
        <v>-450</v>
      </c>
      <c r="K78" s="107">
        <v>-70</v>
      </c>
      <c r="L78" s="10">
        <f>'22-09'!$K78+('22-09'!$J78/90)</f>
        <v>-75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2"/>
      <c r="J79" s="112">
        <v>220</v>
      </c>
      <c r="K79" s="107"/>
      <c r="L79" s="10">
        <f>'22-09'!$K79+('22-09'!$J79/90)</f>
        <v>2.4444444444444446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100</v>
      </c>
      <c r="K80" s="107"/>
      <c r="L80" s="10">
        <f>'22-09'!$K80+('22-09'!$J80/90)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171</v>
      </c>
      <c r="J81" s="112"/>
      <c r="K81" s="107">
        <v>80</v>
      </c>
      <c r="L81" s="10">
        <f>'22-09'!$K81+('22-09'!$J81/90)</f>
        <v>80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-180</v>
      </c>
      <c r="K82" s="107">
        <v>20</v>
      </c>
      <c r="L82" s="10">
        <f>'22-09'!$K82+('22-09'!$J82/90)</f>
        <v>18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-700</v>
      </c>
      <c r="K83" s="107">
        <v>10</v>
      </c>
      <c r="L83" s="10">
        <f>'22-09'!$K83+('22-09'!$J83/90)</f>
        <v>2.2222222222222223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-270</v>
      </c>
      <c r="K84" s="107">
        <v>10</v>
      </c>
      <c r="L84" s="10">
        <f>'22-09'!$K84+('22-09'!$J84/90)</f>
        <v>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894</v>
      </c>
      <c r="J85" s="112">
        <v>-320</v>
      </c>
      <c r="K85" s="107">
        <v>30</v>
      </c>
      <c r="L85" s="10">
        <f>'22-09'!$K85+('22-09'!$J85/90)</f>
        <v>26.444444444444443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28</v>
      </c>
      <c r="I86" s="40" t="s">
        <v>437</v>
      </c>
      <c r="J86" s="112">
        <v>-300</v>
      </c>
      <c r="K86" s="107"/>
      <c r="L86" s="10">
        <f>'22-09'!$K86+('22-09'!$J86/90)</f>
        <v>-3.3333333333333335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/>
      <c r="K87" s="107">
        <v>10</v>
      </c>
      <c r="L87" s="10">
        <f>'22-09'!$K87+('22-09'!$J87/90)</f>
        <v>10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164</v>
      </c>
      <c r="J88" s="112">
        <v>40</v>
      </c>
      <c r="K88" s="107"/>
      <c r="L88" s="10">
        <f>'22-09'!$K88+('22-09'!$J88/90)</f>
        <v>0.44444444444444442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1394</v>
      </c>
      <c r="J89" s="112"/>
      <c r="K89" s="107">
        <v>220</v>
      </c>
      <c r="L89" s="10">
        <f>'22-09'!$K89+('22-09'!$J89/90)</f>
        <v>220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-170</v>
      </c>
      <c r="K90" s="107">
        <v>5</v>
      </c>
      <c r="L90" s="10">
        <f>'22-09'!$K90+('22-09'!$J90/90)</f>
        <v>3.1111111111111112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110</v>
      </c>
      <c r="K91" s="107"/>
      <c r="L91" s="10">
        <f>'22-09'!$K91+('22-09'!$J91/90)</f>
        <v>1.2222222222222223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2714</v>
      </c>
      <c r="J92" s="112"/>
      <c r="K92" s="107">
        <v>100</v>
      </c>
      <c r="L92" s="10">
        <f>'22-09'!$K92+('22-09'!$J92/90)</f>
        <v>100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20</v>
      </c>
      <c r="L93" s="10">
        <f>'22-09'!$K93+('22-09'!$J93/90)</f>
        <v>20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-630</v>
      </c>
      <c r="K94" s="107">
        <v>20</v>
      </c>
      <c r="L94" s="10">
        <f>'22-09'!$K94+('22-09'!$J94/90)</f>
        <v>13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-270</v>
      </c>
      <c r="K95" s="107">
        <v>20</v>
      </c>
      <c r="L95" s="10">
        <f>'22-09'!$K95+('22-09'!$J95/90)</f>
        <v>17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200</v>
      </c>
      <c r="K96" s="107"/>
      <c r="L96" s="10">
        <f>'22-09'!$K96+('22-09'!$J96/90)</f>
        <v>2.2222222222222223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56</v>
      </c>
      <c r="J97" s="112">
        <v>95</v>
      </c>
      <c r="K97" s="107">
        <v>6</v>
      </c>
      <c r="L97" s="10">
        <f>'22-09'!$K97+('22-09'!$J97/90)</f>
        <v>7.0555555555555554</v>
      </c>
      <c r="M97" s="3"/>
      <c r="N97" s="45" t="s">
        <v>118</v>
      </c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-200</v>
      </c>
      <c r="K98" s="107">
        <v>10</v>
      </c>
      <c r="L98" s="10">
        <f>'22-09'!$K98+('22-09'!$J98/90)</f>
        <v>7.7777777777777777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175</v>
      </c>
      <c r="K99" s="107"/>
      <c r="L99" s="10">
        <f>'22-09'!$K99+('22-09'!$J99/90)</f>
        <v>1.9444444444444444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-180</v>
      </c>
      <c r="K100" s="107">
        <v>50</v>
      </c>
      <c r="L100" s="10">
        <f>'22-09'!$K100+('22-09'!$J100/90)</f>
        <v>48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330</v>
      </c>
      <c r="K101" s="107">
        <v>10</v>
      </c>
      <c r="L101" s="10">
        <f>'22-09'!$K101+('22-09'!$J101/90)</f>
        <v>13.666666666666666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250</v>
      </c>
      <c r="K102" s="107"/>
      <c r="L102" s="10">
        <f>'22-09'!$K102+('22-09'!$J102/90)</f>
        <v>2.7777777777777777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200</v>
      </c>
      <c r="K103" s="107"/>
      <c r="L103" s="10">
        <f>'22-09'!$K103+('22-09'!$J103/90)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280</v>
      </c>
      <c r="K104" s="107"/>
      <c r="L104" s="10">
        <f>'22-09'!$K104+('22-09'!$J104/90)</f>
        <v>3.1111111111111112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1796</v>
      </c>
      <c r="I105" s="40" t="s">
        <v>95</v>
      </c>
      <c r="J105" s="112"/>
      <c r="K105" s="107">
        <v>110</v>
      </c>
      <c r="L105" s="10">
        <f>'22-09'!$K105+('22-09'!$J105/90)</f>
        <v>110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40</v>
      </c>
      <c r="I106" s="40" t="s">
        <v>95</v>
      </c>
      <c r="J106" s="112"/>
      <c r="K106" s="107">
        <v>-110</v>
      </c>
      <c r="L106" s="10">
        <f>'22-09'!$K106+('22-09'!$J106/90)</f>
        <v>-110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350</v>
      </c>
      <c r="K107" s="107"/>
      <c r="L107" s="10">
        <f>'22-09'!$K107+('22-09'!$J107/90)</f>
        <v>3.8888888888888888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10</v>
      </c>
      <c r="L108" s="10">
        <f>'22-09'!$K108+('22-09'!$J108/90)</f>
        <v>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-310</v>
      </c>
      <c r="K109" s="107">
        <v>10</v>
      </c>
      <c r="L109" s="10">
        <f>'22-09'!$K109+('22-09'!$J109/90)</f>
        <v>6.5555555555555554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50</v>
      </c>
      <c r="K110" s="107"/>
      <c r="L110" s="10">
        <f>'22-09'!$K110+('22-09'!$J110/90)</f>
        <v>0.55555555555555558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1796</v>
      </c>
      <c r="I111" s="40" t="s">
        <v>95</v>
      </c>
      <c r="J111" s="112"/>
      <c r="K111" s="107">
        <v>313</v>
      </c>
      <c r="L111" s="10">
        <f>'22-09'!$K111+('22-09'!$J111/90)</f>
        <v>313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40" t="s">
        <v>95</v>
      </c>
      <c r="J112" s="112"/>
      <c r="K112" s="107">
        <v>-313</v>
      </c>
      <c r="L112" s="10">
        <f>'22-09'!$K112+('22-09'!$J112/90)</f>
        <v>-313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180</v>
      </c>
      <c r="K113" s="107"/>
      <c r="L113" s="10">
        <f>'22-09'!$K113+('22-09'!$J113/90)</f>
        <v>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240</v>
      </c>
      <c r="K114" s="107">
        <v>50</v>
      </c>
      <c r="L114" s="10">
        <f>'22-09'!$K114+('22-09'!$J114/90)</f>
        <v>52.666666666666664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/>
      <c r="L115" s="10">
        <f>'22-09'!$K115+('22-09'!$J115/90)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-180</v>
      </c>
      <c r="K116" s="107">
        <v>15</v>
      </c>
      <c r="L116" s="10">
        <f>'22-09'!$K116+('22-09'!$J116/90)</f>
        <v>13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360</v>
      </c>
      <c r="K117" s="107">
        <v>5</v>
      </c>
      <c r="L117" s="10">
        <f>'22-09'!$K117+('22-09'!$J117/90)</f>
        <v>9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40" t="s">
        <v>2715</v>
      </c>
      <c r="J118" s="112"/>
      <c r="K118" s="107">
        <v>19</v>
      </c>
      <c r="L118" s="10">
        <f>'22-09'!$K118+('22-09'!$J118/90)</f>
        <v>19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40" t="s">
        <v>229</v>
      </c>
      <c r="J119" s="112">
        <v>-270</v>
      </c>
      <c r="K119" s="107">
        <v>-5</v>
      </c>
      <c r="L119" s="10">
        <f>'22-09'!$K119+('22-09'!$J119/90)</f>
        <v>-8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/>
      <c r="J120" s="112"/>
      <c r="K120" s="107">
        <v>2</v>
      </c>
      <c r="L120" s="10">
        <f>'22-09'!$K120+('22-09'!$J120/90)</f>
        <v>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1796</v>
      </c>
      <c r="I121" s="40" t="s">
        <v>2244</v>
      </c>
      <c r="J121" s="112"/>
      <c r="K121" s="107">
        <v>281</v>
      </c>
      <c r="L121" s="10">
        <f>'22-09'!$K121+('22-09'!$J121/90)</f>
        <v>281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/>
      <c r="K122" s="107">
        <v>28</v>
      </c>
      <c r="L122" s="10">
        <f>'22-09'!$K122+('22-09'!$J122/90)</f>
        <v>28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/>
      <c r="K123" s="107"/>
      <c r="L123" s="10">
        <f>'22-09'!$K123+('22-09'!$J123/90)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/>
      <c r="L124" s="10">
        <f>'22-09'!$K124+('22-09'!$J124/90)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/>
      <c r="L125" s="10">
        <f>'22-09'!$K125+('22-09'!$J125/90)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/>
      <c r="K126" s="107"/>
      <c r="L126" s="10">
        <f>'22-09'!$K126+('22-09'!$J126/90)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/>
      <c r="K127" s="107"/>
      <c r="L127" s="10">
        <f>'22-09'!$K127+('22-09'!$J127/90)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/>
      <c r="L128" s="10">
        <f>'22-09'!$K128+('22-09'!$J128/90)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8" xr:uid="{DC1D4F5A-BCFF-4EEF-98E8-75933C0E6F9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B69DF-FB1A-42D1-AF4A-EE6FDC0F0D6D}">
  <sheetPr>
    <pageSetUpPr fitToPage="1"/>
  </sheetPr>
  <dimension ref="A1:Z129"/>
  <sheetViews>
    <sheetView rightToLeft="1" topLeftCell="A117" workbookViewId="0">
      <selection activeCell="I128" sqref="I12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-20</v>
      </c>
      <c r="K1" s="116">
        <f t="shared" si="0"/>
        <v>269</v>
      </c>
      <c r="L1" s="3">
        <f t="shared" si="0"/>
        <v>268.77777777777777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28</v>
      </c>
      <c r="I3" s="2" t="s">
        <v>2502</v>
      </c>
      <c r="J3" s="112">
        <v>-150</v>
      </c>
      <c r="K3" s="107"/>
      <c r="L3" s="10">
        <f t="shared" ref="L3:L18" si="1">K3+(J3/90)</f>
        <v>-1.6666666666666667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553</v>
      </c>
      <c r="J4" s="112"/>
      <c r="K4" s="107">
        <v>95</v>
      </c>
      <c r="L4" s="10">
        <f t="shared" si="1"/>
        <v>95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>
        <v>-450</v>
      </c>
      <c r="K5" s="107"/>
      <c r="L5" s="10">
        <f t="shared" si="1"/>
        <v>-5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28</v>
      </c>
      <c r="I6" s="2" t="s">
        <v>456</v>
      </c>
      <c r="J6" s="112">
        <v>-100</v>
      </c>
      <c r="K6" s="107"/>
      <c r="L6" s="10">
        <f t="shared" si="1"/>
        <v>-1.1111111111111112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1338</v>
      </c>
      <c r="J7" s="112"/>
      <c r="K7" s="107">
        <v>169</v>
      </c>
      <c r="L7" s="10">
        <f t="shared" si="1"/>
        <v>169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92</v>
      </c>
      <c r="J8" s="112"/>
      <c r="K8" s="107">
        <v>5</v>
      </c>
      <c r="L8" s="10">
        <f t="shared" si="1"/>
        <v>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100</v>
      </c>
      <c r="K9" s="107"/>
      <c r="L9" s="10">
        <f t="shared" si="1"/>
        <v>1.1111111111111112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420</v>
      </c>
      <c r="K10" s="107"/>
      <c r="L10" s="10">
        <f t="shared" si="1"/>
        <v>4.666666666666667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56</v>
      </c>
      <c r="J11" s="112">
        <v>160</v>
      </c>
      <c r="K11" s="107"/>
      <c r="L11" s="10">
        <f t="shared" si="1"/>
        <v>1.7777777777777777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2710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SUM('23-09'!$J$22:$J$129)</f>
        <v>-9470</v>
      </c>
      <c r="K20" s="116">
        <f>SUM('23-09'!$K$22:$K$129)</f>
        <v>-1690</v>
      </c>
      <c r="L20" s="3">
        <f>SUM('23-09'!$L$22:$L$129)</f>
        <v>-1795.2222222222229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13</v>
      </c>
      <c r="F22" s="16">
        <f t="shared" ref="F22:F26" si="3">D22*E22</f>
        <v>65</v>
      </c>
      <c r="G22" s="7"/>
      <c r="H22" s="7" t="s">
        <v>6</v>
      </c>
      <c r="I22" s="2" t="s">
        <v>95</v>
      </c>
      <c r="J22" s="112"/>
      <c r="K22" s="107">
        <v>210</v>
      </c>
      <c r="L22" s="10">
        <f>'23-09'!$K22+('23-09'!$J22/90)</f>
        <v>210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17</v>
      </c>
      <c r="S22" s="16">
        <f t="shared" ref="S22:S26" si="5">Q22*R22</f>
        <v>85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54</v>
      </c>
      <c r="F23" s="16">
        <f t="shared" si="3"/>
        <v>540</v>
      </c>
      <c r="G23" s="7"/>
      <c r="H23" s="7" t="s">
        <v>6</v>
      </c>
      <c r="I23" s="2" t="s">
        <v>95</v>
      </c>
      <c r="J23" s="112"/>
      <c r="K23" s="107">
        <v>50</v>
      </c>
      <c r="L23" s="10">
        <f>'23-09'!$K23+('23-09'!$J23/90)</f>
        <v>50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46</v>
      </c>
      <c r="S23" s="16">
        <f t="shared" si="5"/>
        <v>460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48</v>
      </c>
      <c r="C24" s="14">
        <f t="shared" si="2"/>
        <v>480</v>
      </c>
      <c r="D24" s="15">
        <v>20</v>
      </c>
      <c r="E24" s="1">
        <v>1</v>
      </c>
      <c r="F24" s="16">
        <f t="shared" si="3"/>
        <v>20</v>
      </c>
      <c r="G24" s="7"/>
      <c r="H24" s="7" t="s">
        <v>1796</v>
      </c>
      <c r="I24" s="2" t="s">
        <v>75</v>
      </c>
      <c r="J24" s="112"/>
      <c r="K24" s="107">
        <v>53</v>
      </c>
      <c r="L24" s="10">
        <f>'23-09'!$K24+('23-09'!$J24/90)</f>
        <v>53</v>
      </c>
      <c r="M24" s="3"/>
      <c r="N24" s="13">
        <v>10</v>
      </c>
      <c r="O24" s="1">
        <v>52</v>
      </c>
      <c r="P24" s="14">
        <f t="shared" si="4"/>
        <v>520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18</v>
      </c>
      <c r="C25" s="14">
        <f t="shared" si="2"/>
        <v>360</v>
      </c>
      <c r="D25" s="15">
        <v>50</v>
      </c>
      <c r="E25" s="1"/>
      <c r="F25" s="16">
        <f t="shared" si="3"/>
        <v>0</v>
      </c>
      <c r="G25" s="7"/>
      <c r="H25" s="7" t="s">
        <v>40</v>
      </c>
      <c r="I25" s="2" t="s">
        <v>95</v>
      </c>
      <c r="J25" s="112"/>
      <c r="K25" s="107">
        <v>-313</v>
      </c>
      <c r="L25" s="10">
        <f>'23-09'!$K25+('23-09'!$J25/90)</f>
        <v>-313</v>
      </c>
      <c r="M25" s="3"/>
      <c r="N25" s="13">
        <v>20</v>
      </c>
      <c r="O25" s="1">
        <v>23</v>
      </c>
      <c r="P25" s="14">
        <f t="shared" si="4"/>
        <v>460</v>
      </c>
      <c r="Q25" s="15">
        <v>50</v>
      </c>
      <c r="R25" s="1">
        <v>19</v>
      </c>
      <c r="S25" s="16">
        <f t="shared" si="5"/>
        <v>950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6</v>
      </c>
      <c r="C26" s="14">
        <f t="shared" si="2"/>
        <v>300</v>
      </c>
      <c r="D26" s="15">
        <v>100</v>
      </c>
      <c r="E26" s="1">
        <v>119</v>
      </c>
      <c r="F26" s="16">
        <f t="shared" si="3"/>
        <v>11900</v>
      </c>
      <c r="G26" s="7"/>
      <c r="H26" s="7" t="s">
        <v>40</v>
      </c>
      <c r="I26" s="2" t="s">
        <v>57</v>
      </c>
      <c r="J26" s="112">
        <v>2500</v>
      </c>
      <c r="K26" s="107"/>
      <c r="L26" s="10">
        <f>'23-09'!$K26+('23-09'!$J26/90)</f>
        <v>27.777777777777779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115</v>
      </c>
      <c r="S26" s="16">
        <f t="shared" si="5"/>
        <v>11500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16</v>
      </c>
      <c r="C27" s="14">
        <f t="shared" si="2"/>
        <v>1600</v>
      </c>
      <c r="D27" s="12" t="s">
        <v>11</v>
      </c>
      <c r="E27" s="12"/>
      <c r="F27" s="17">
        <f>SUM(F22:F26)</f>
        <v>12525</v>
      </c>
      <c r="G27" s="7"/>
      <c r="H27" s="7" t="s">
        <v>28</v>
      </c>
      <c r="I27" s="2" t="s">
        <v>648</v>
      </c>
      <c r="J27" s="112">
        <v>-2500</v>
      </c>
      <c r="K27" s="107"/>
      <c r="L27" s="10">
        <f>'23-09'!$K27+('23-09'!$J27/90)</f>
        <v>-27.777777777777779</v>
      </c>
      <c r="M27" s="3"/>
      <c r="N27" s="13">
        <v>100</v>
      </c>
      <c r="O27" s="1">
        <v>31</v>
      </c>
      <c r="P27" s="14">
        <f t="shared" si="4"/>
        <v>3100</v>
      </c>
      <c r="Q27" s="12" t="s">
        <v>11</v>
      </c>
      <c r="R27" s="12"/>
      <c r="S27" s="17">
        <f>SUM(S22:S26)</f>
        <v>13055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2740</v>
      </c>
      <c r="D28" s="1"/>
      <c r="E28" s="1"/>
      <c r="F28" s="1"/>
      <c r="G28" s="1"/>
      <c r="H28" s="7" t="s">
        <v>6</v>
      </c>
      <c r="I28" s="2" t="s">
        <v>95</v>
      </c>
      <c r="J28" s="112"/>
      <c r="K28" s="107">
        <v>72</v>
      </c>
      <c r="L28" s="10">
        <f>'23-09'!$K28+('23-09'!$J28/90)</f>
        <v>72</v>
      </c>
      <c r="M28" s="3"/>
      <c r="N28" s="12" t="s">
        <v>11</v>
      </c>
      <c r="O28" s="12"/>
      <c r="P28" s="6">
        <f>SUM(P22:P27)</f>
        <v>4597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8340</v>
      </c>
      <c r="G29" s="1"/>
      <c r="H29" s="7" t="s">
        <v>40</v>
      </c>
      <c r="I29" s="2" t="s">
        <v>95</v>
      </c>
      <c r="J29" s="112"/>
      <c r="K29" s="107">
        <v>-72</v>
      </c>
      <c r="L29" s="10">
        <f>'23-09'!$K29+('23-09'!$J29/90)</f>
        <v>-72</v>
      </c>
      <c r="M29" s="3"/>
      <c r="N29" s="1"/>
      <c r="O29" s="1"/>
      <c r="P29" s="18"/>
      <c r="Q29" s="237" t="s">
        <v>21</v>
      </c>
      <c r="R29" s="238"/>
      <c r="S29" s="17">
        <f>SUM('23-09'!$J$22:$J$129)</f>
        <v>-9470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-880</v>
      </c>
      <c r="D30" s="1"/>
      <c r="E30" s="1"/>
      <c r="F30" s="8"/>
      <c r="G30" s="1"/>
      <c r="H30" s="7" t="s">
        <v>6</v>
      </c>
      <c r="I30" s="2"/>
      <c r="J30" s="112">
        <v>-220</v>
      </c>
      <c r="K30" s="107">
        <v>5</v>
      </c>
      <c r="L30" s="10">
        <f>'23-09'!$K30+('23-09'!$J30/90)</f>
        <v>2.5555555555555554</v>
      </c>
      <c r="M30" s="3"/>
      <c r="N30" s="237" t="s">
        <v>23</v>
      </c>
      <c r="O30" s="238"/>
      <c r="P30" s="6">
        <f>SUM('23-09'!$K$22:$K$129)</f>
        <v>-1690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250</v>
      </c>
      <c r="K31" s="107"/>
      <c r="L31" s="10">
        <f>'23-09'!$K31+('23-09'!$J31/90)</f>
        <v>2.7777777777777777</v>
      </c>
      <c r="M31" s="3"/>
      <c r="N31" s="1"/>
      <c r="O31" s="1"/>
      <c r="P31" s="18"/>
      <c r="Q31" s="12" t="s">
        <v>25</v>
      </c>
      <c r="R31" s="12"/>
      <c r="S31" s="17">
        <f>S27-S29-F27</f>
        <v>10000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450</v>
      </c>
      <c r="K32" s="107"/>
      <c r="L32" s="10">
        <f>'23-09'!$K32+('23-09'!$J32/90)</f>
        <v>5</v>
      </c>
      <c r="M32" s="3"/>
      <c r="N32" s="12" t="s">
        <v>25</v>
      </c>
      <c r="O32" s="12"/>
      <c r="P32" s="6">
        <f>P28-P30-C28</f>
        <v>3547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/>
      <c r="K33" s="107">
        <v>10</v>
      </c>
      <c r="L33" s="10">
        <f>'23-09'!$K33+('23-09'!$J33/90)</f>
        <v>10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1796</v>
      </c>
      <c r="I34" s="40" t="s">
        <v>64</v>
      </c>
      <c r="J34" s="112"/>
      <c r="K34" s="107">
        <v>100</v>
      </c>
      <c r="L34" s="10">
        <f>'23-09'!$K34+('23-09'!$J34/90)</f>
        <v>100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40</v>
      </c>
      <c r="I35" s="40" t="s">
        <v>95</v>
      </c>
      <c r="J35" s="112"/>
      <c r="K35" s="107">
        <v>-100</v>
      </c>
      <c r="L35" s="10">
        <f>'23-09'!$K35+('23-09'!$J35/90)</f>
        <v>-100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1796</v>
      </c>
      <c r="I36" s="2"/>
      <c r="J36" s="112">
        <v>360</v>
      </c>
      <c r="K36" s="107"/>
      <c r="L36" s="10">
        <f>'23-09'!$K36+('23-09'!$J36/90)</f>
        <v>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40</v>
      </c>
      <c r="I37" s="40" t="s">
        <v>2718</v>
      </c>
      <c r="J37" s="112"/>
      <c r="K37" s="107">
        <v>-25</v>
      </c>
      <c r="L37" s="10">
        <f>'23-09'!$K37+('23-09'!$J37/90)</f>
        <v>-25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28</v>
      </c>
      <c r="I38" s="40" t="s">
        <v>2719</v>
      </c>
      <c r="J38" s="112">
        <v>-1000</v>
      </c>
      <c r="K38" s="107"/>
      <c r="L38" s="10">
        <f>'23-09'!$K38+('23-09'!$J38/90)</f>
        <v>-11.111111111111111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180</v>
      </c>
      <c r="K39" s="107"/>
      <c r="L39" s="10">
        <f>'23-09'!$K39+('23-09'!$J39/90)</f>
        <v>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200</v>
      </c>
      <c r="K40" s="107"/>
      <c r="L40" s="10">
        <f>'23-09'!$K40+('23-09'!$J40/90)</f>
        <v>2.2222222222222223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28</v>
      </c>
      <c r="I41" s="40" t="s">
        <v>437</v>
      </c>
      <c r="J41" s="112">
        <v>-300</v>
      </c>
      <c r="K41" s="107"/>
      <c r="L41" s="10">
        <f>'23-09'!$K41+('23-09'!$J41/90)</f>
        <v>-3.3333333333333335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229</v>
      </c>
      <c r="J42" s="112">
        <v>-500</v>
      </c>
      <c r="K42" s="107">
        <v>-10</v>
      </c>
      <c r="L42" s="10">
        <f>'23-09'!$K42+('23-09'!$J42/90)</f>
        <v>-15.555555555555555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-150</v>
      </c>
      <c r="K43" s="107">
        <v>5</v>
      </c>
      <c r="L43" s="10">
        <f>'23-09'!$K43+('23-09'!$J43/90)</f>
        <v>3.333333333333333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28</v>
      </c>
      <c r="I44" s="40" t="s">
        <v>953</v>
      </c>
      <c r="J44" s="112">
        <v>-900</v>
      </c>
      <c r="K44" s="107">
        <v>-90</v>
      </c>
      <c r="L44" s="10">
        <f>'23-09'!$K44+('23-09'!$J44/90)</f>
        <v>-100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180</v>
      </c>
      <c r="K45" s="107"/>
      <c r="L45" s="10">
        <f>'23-09'!$K45+('23-09'!$J45/90)</f>
        <v>2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250</v>
      </c>
      <c r="K46" s="107"/>
      <c r="L46" s="10">
        <f>'23-09'!$K46+('23-09'!$J46/90)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28</v>
      </c>
      <c r="I47" s="40" t="s">
        <v>35</v>
      </c>
      <c r="J47" s="112">
        <v>-300</v>
      </c>
      <c r="K47" s="107"/>
      <c r="L47" s="10">
        <f>'23-09'!$K47+('23-09'!$J47/90)</f>
        <v>-3.3333333333333335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25</v>
      </c>
      <c r="K48" s="107"/>
      <c r="L48" s="10">
        <f>'23-09'!$K48+('23-09'!$J48/90)</f>
        <v>0.27777777777777779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-310</v>
      </c>
      <c r="K49" s="107">
        <v>5</v>
      </c>
      <c r="L49" s="10">
        <f>'23-09'!$K49+('23-09'!$J49/90)</f>
        <v>1.5555555555555554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425</v>
      </c>
      <c r="K50" s="107"/>
      <c r="L50" s="10">
        <f>'23-09'!$K50+('23-09'!$J50/90)</f>
        <v>4.7222222222222223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1598</v>
      </c>
      <c r="J51" s="112"/>
      <c r="K51" s="107">
        <v>100</v>
      </c>
      <c r="L51" s="10">
        <f>'23-09'!$K51+('23-09'!$J51/90)</f>
        <v>100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28</v>
      </c>
      <c r="I52" s="40" t="s">
        <v>1430</v>
      </c>
      <c r="J52" s="112"/>
      <c r="K52" s="107">
        <v>-20</v>
      </c>
      <c r="L52" s="10">
        <f>'23-09'!$K52+('23-09'!$J52/90)</f>
        <v>-20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-540</v>
      </c>
      <c r="K53" s="107">
        <v>10</v>
      </c>
      <c r="L53" s="10">
        <f>'23-09'!$K53+('23-09'!$J53/90)</f>
        <v>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100</v>
      </c>
      <c r="K54" s="107">
        <v>10</v>
      </c>
      <c r="L54" s="10">
        <f>'23-09'!$K54+('23-09'!$J54/90)</f>
        <v>11.111111111111111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70</v>
      </c>
      <c r="K55" s="107"/>
      <c r="L55" s="10">
        <f>'23-09'!$K55+('23-09'!$J55/90)</f>
        <v>0.77777777777777779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25</v>
      </c>
      <c r="K56" s="107"/>
      <c r="L56" s="10">
        <f>'23-09'!$K56+('23-09'!$J56/90)</f>
        <v>0.27777777777777779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1796</v>
      </c>
      <c r="I57" s="40" t="s">
        <v>750</v>
      </c>
      <c r="J57" s="112"/>
      <c r="K57" s="107">
        <v>200</v>
      </c>
      <c r="L57" s="10">
        <f>'23-09'!$K57+('23-09'!$J57/90)</f>
        <v>200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1350</v>
      </c>
      <c r="K58" s="107"/>
      <c r="L58" s="10">
        <f>'23-09'!$K58+('23-09'!$J58/90)</f>
        <v>15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220</v>
      </c>
      <c r="K59" s="107"/>
      <c r="L59" s="10">
        <f>'23-09'!$K59+('23-09'!$J59/90)</f>
        <v>2.4444444444444446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129</v>
      </c>
      <c r="J60" s="112">
        <v>-450</v>
      </c>
      <c r="K60" s="107">
        <v>120</v>
      </c>
      <c r="L60" s="10">
        <f>'23-09'!$K60+('23-09'!$J60/90)</f>
        <v>115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1375</v>
      </c>
      <c r="J61" s="112">
        <v>-630</v>
      </c>
      <c r="K61" s="107">
        <v>30</v>
      </c>
      <c r="L61" s="10">
        <f>'23-09'!$K61+('23-09'!$J61/90)</f>
        <v>23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300</v>
      </c>
      <c r="K62" s="107"/>
      <c r="L62" s="10">
        <f>'23-09'!$K62+('23-09'!$J62/90)</f>
        <v>3.3333333333333335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120</v>
      </c>
      <c r="K63" s="107">
        <v>20</v>
      </c>
      <c r="L63" s="10">
        <f>'23-09'!$K63+('23-09'!$J63/90)</f>
        <v>21.333333333333332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770</v>
      </c>
      <c r="K64" s="107">
        <v>10</v>
      </c>
      <c r="L64" s="10">
        <f>'23-09'!$K64+('23-09'!$J64/90)</f>
        <v>18.555555555555557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-630</v>
      </c>
      <c r="K65" s="108">
        <v>20</v>
      </c>
      <c r="L65" s="37">
        <f>'23-09'!$K65+('23-09'!$J65/90)</f>
        <v>13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988</v>
      </c>
      <c r="J66" s="114"/>
      <c r="K66" s="109">
        <v>10</v>
      </c>
      <c r="L66" s="37">
        <f>'23-09'!$K66+('23-09'!$J66/90)</f>
        <v>10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62</v>
      </c>
      <c r="J67" s="113">
        <v>180</v>
      </c>
      <c r="K67" s="108">
        <v>10</v>
      </c>
      <c r="L67" s="37">
        <f>'23-09'!$K67+('23-09'!$J67/90)</f>
        <v>12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300</v>
      </c>
      <c r="K68" s="109"/>
      <c r="L68" s="37">
        <f>'23-09'!$K68+('23-09'!$J68/90)</f>
        <v>3.3333333333333335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-540</v>
      </c>
      <c r="K69" s="108">
        <v>40</v>
      </c>
      <c r="L69" s="37">
        <f>'23-09'!$K69+('23-09'!$J69/90)</f>
        <v>34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43" t="s">
        <v>1796</v>
      </c>
      <c r="I70" s="44" t="s">
        <v>292</v>
      </c>
      <c r="J70" s="113"/>
      <c r="K70" s="108">
        <v>200</v>
      </c>
      <c r="L70" s="37">
        <f>'23-09'!$K70+('23-09'!$J70/90)</f>
        <v>200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225</v>
      </c>
      <c r="K71" s="107"/>
      <c r="L71" s="10">
        <f>'23-09'!$K71+('23-09'!$J71/90)</f>
        <v>2.5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130</v>
      </c>
      <c r="K72" s="107"/>
      <c r="L72" s="10">
        <f>'23-09'!$K72+('23-09'!$J72/90)</f>
        <v>1.4444444444444444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147</v>
      </c>
      <c r="J73" s="112">
        <v>225</v>
      </c>
      <c r="K73" s="107"/>
      <c r="L73" s="10">
        <f>'23-09'!$K73+('23-09'!$J73/90)</f>
        <v>2.5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300</v>
      </c>
      <c r="K74" s="107"/>
      <c r="L74" s="10">
        <f>'23-09'!$K74+('23-09'!$J74/90)</f>
        <v>3.3333333333333335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-450</v>
      </c>
      <c r="K75" s="107">
        <v>10</v>
      </c>
      <c r="L75" s="10">
        <f>'23-09'!$K75+('23-09'!$J75/90)</f>
        <v>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300</v>
      </c>
      <c r="K76" s="107"/>
      <c r="L76" s="10">
        <f>'23-09'!$K76+('23-09'!$J76/90)</f>
        <v>3.3333333333333335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450</v>
      </c>
      <c r="K77" s="107"/>
      <c r="L77" s="10">
        <f>'23-09'!$K77+('23-09'!$J77/90)</f>
        <v>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-90</v>
      </c>
      <c r="K78" s="107">
        <v>20</v>
      </c>
      <c r="L78" s="10">
        <f>'23-09'!$K78+('23-09'!$J78/90)</f>
        <v>19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-270</v>
      </c>
      <c r="K79" s="107">
        <v>20</v>
      </c>
      <c r="L79" s="10">
        <f>'23-09'!$K79+('23-09'!$J79/90)</f>
        <v>17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320</v>
      </c>
      <c r="K80" s="107"/>
      <c r="L80" s="10">
        <f>'23-09'!$K80+('23-09'!$J80/90)</f>
        <v>3.5555555555555554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40" t="s">
        <v>2720</v>
      </c>
      <c r="J81" s="112"/>
      <c r="K81" s="107">
        <v>1400</v>
      </c>
      <c r="L81" s="10">
        <f>'23-09'!$K81+('23-09'!$J81/90)</f>
        <v>1400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40" t="s">
        <v>56</v>
      </c>
      <c r="J82" s="112">
        <v>-370</v>
      </c>
      <c r="K82" s="107">
        <v>180</v>
      </c>
      <c r="L82" s="10">
        <f>'23-09'!$K82+('23-09'!$J82/90)</f>
        <v>175.88888888888889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765</v>
      </c>
      <c r="K83" s="107"/>
      <c r="L83" s="10">
        <f>'23-09'!$K83+('23-09'!$J83/90)</f>
        <v>8.5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/>
      <c r="K84" s="107">
        <v>4</v>
      </c>
      <c r="L84" s="10">
        <f>'23-09'!$K84+('23-09'!$J84/90)</f>
        <v>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-380</v>
      </c>
      <c r="K85" s="107">
        <v>30</v>
      </c>
      <c r="L85" s="10">
        <f>'23-09'!$K85+('23-09'!$J85/90)</f>
        <v>25.777777777777779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43" t="s">
        <v>40</v>
      </c>
      <c r="I86" s="40" t="s">
        <v>2721</v>
      </c>
      <c r="J86" s="112"/>
      <c r="K86" s="107">
        <v>-1400</v>
      </c>
      <c r="L86" s="10">
        <f>'23-09'!$K86+('23-09'!$J86/90)</f>
        <v>-1400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100</v>
      </c>
      <c r="K87" s="107"/>
      <c r="L87" s="10">
        <f>'23-09'!$K87+('23-09'!$J87/90)</f>
        <v>1.1111111111111112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40" t="s">
        <v>103</v>
      </c>
      <c r="J88" s="112"/>
      <c r="K88" s="107">
        <v>200</v>
      </c>
      <c r="L88" s="10">
        <f>'23-09'!$K88+('23-09'!$J88/90)</f>
        <v>200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290</v>
      </c>
      <c r="K89" s="107"/>
      <c r="L89" s="10">
        <f>'23-09'!$K89+('23-09'!$J89/90)</f>
        <v>3.2222222222222223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40" t="s">
        <v>1389</v>
      </c>
      <c r="J90" s="112"/>
      <c r="K90" s="107">
        <v>126</v>
      </c>
      <c r="L90" s="10">
        <f>'23-09'!$K90+('23-09'!$J90/90)</f>
        <v>126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-500</v>
      </c>
      <c r="K91" s="107">
        <v>10</v>
      </c>
      <c r="L91" s="10">
        <f>'23-09'!$K91+('23-09'!$J91/90)</f>
        <v>4.4444444444444446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900</v>
      </c>
      <c r="K92" s="107"/>
      <c r="L92" s="10">
        <f>'23-09'!$K92+('23-09'!$J92/90)</f>
        <v>10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229</v>
      </c>
      <c r="J93" s="112">
        <v>-400</v>
      </c>
      <c r="K93" s="107"/>
      <c r="L93" s="10">
        <f>'23-09'!$K93+('23-09'!$J93/90)</f>
        <v>-4.4444444444444446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-50</v>
      </c>
      <c r="K94" s="107">
        <v>4</v>
      </c>
      <c r="L94" s="10">
        <f>'23-09'!$K94+('23-09'!$J94/90)</f>
        <v>3.4444444444444446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640</v>
      </c>
      <c r="K95" s="107"/>
      <c r="L95" s="10">
        <f>'23-09'!$K95+('23-09'!$J95/90)</f>
        <v>7.1111111111111107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250</v>
      </c>
      <c r="K96" s="107">
        <v>1</v>
      </c>
      <c r="L96" s="10">
        <f>'23-09'!$K96+('23-09'!$J96/90)</f>
        <v>3.7777777777777777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18</v>
      </c>
      <c r="L97" s="10">
        <f>'23-09'!$K97+('23-09'!$J97/90)</f>
        <v>18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160</v>
      </c>
      <c r="K98" s="107"/>
      <c r="L98" s="10">
        <f>'23-09'!$K98+('23-09'!$J98/90)</f>
        <v>1.7777777777777777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300</v>
      </c>
      <c r="K99" s="107"/>
      <c r="L99" s="10">
        <f>'23-09'!$K99+('23-09'!$J99/90)</f>
        <v>3.3333333333333335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-900</v>
      </c>
      <c r="K100" s="107">
        <v>10</v>
      </c>
      <c r="L100" s="10">
        <f>'23-09'!$K100+('23-09'!$J100/90)</f>
        <v>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95</v>
      </c>
      <c r="J101" s="112"/>
      <c r="K101" s="107">
        <v>145</v>
      </c>
      <c r="L101" s="10">
        <f>'23-09'!$K101+('23-09'!$J101/90)</f>
        <v>145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40</v>
      </c>
      <c r="I102" s="40" t="s">
        <v>95</v>
      </c>
      <c r="J102" s="112"/>
      <c r="K102" s="107">
        <v>-145</v>
      </c>
      <c r="L102" s="10">
        <f>'23-09'!$K102+('23-09'!$J102/90)</f>
        <v>-145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1796</v>
      </c>
      <c r="I103" s="40" t="s">
        <v>1482</v>
      </c>
      <c r="J103" s="112"/>
      <c r="K103" s="107">
        <v>400</v>
      </c>
      <c r="L103" s="10">
        <f>'23-09'!$K103+('23-09'!$J103/90)</f>
        <v>400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40</v>
      </c>
      <c r="I104" s="40" t="s">
        <v>2722</v>
      </c>
      <c r="J104" s="112">
        <v>-1000</v>
      </c>
      <c r="K104" s="107"/>
      <c r="L104" s="10">
        <f>'23-09'!$K104+('23-09'!$J104/90)</f>
        <v>-11.111111111111111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229</v>
      </c>
      <c r="J105" s="112">
        <v>130</v>
      </c>
      <c r="K105" s="107">
        <v>-10</v>
      </c>
      <c r="L105" s="10">
        <f>'23-09'!$K105+('23-09'!$J105/90)</f>
        <v>-8.5555555555555554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28</v>
      </c>
      <c r="I106" s="40" t="s">
        <v>605</v>
      </c>
      <c r="J106" s="112"/>
      <c r="K106" s="107">
        <v>-30</v>
      </c>
      <c r="L106" s="10">
        <f>'23-09'!$K106+('23-09'!$J106/90)</f>
        <v>-30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/>
      <c r="K107" s="107">
        <v>20</v>
      </c>
      <c r="L107" s="10">
        <f>'23-09'!$K107+('23-09'!$J107/90)</f>
        <v>20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-900</v>
      </c>
      <c r="K108" s="107">
        <v>10</v>
      </c>
      <c r="L108" s="10">
        <f>'23-09'!$K108+('23-09'!$J108/90)</f>
        <v>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1022</v>
      </c>
      <c r="J109" s="112"/>
      <c r="K109" s="107">
        <v>24</v>
      </c>
      <c r="L109" s="10">
        <f>'23-09'!$K109+('23-09'!$J109/90)</f>
        <v>24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40" t="s">
        <v>95</v>
      </c>
      <c r="J110" s="112"/>
      <c r="K110" s="107">
        <v>55</v>
      </c>
      <c r="L110" s="10">
        <f>'23-09'!$K110+('23-09'!$J110/90)</f>
        <v>55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40</v>
      </c>
      <c r="I111" s="40" t="s">
        <v>95</v>
      </c>
      <c r="J111" s="112"/>
      <c r="K111" s="107">
        <v>-55</v>
      </c>
      <c r="L111" s="10">
        <f>'23-09'!$K111+('23-09'!$J111/90)</f>
        <v>-55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40" t="s">
        <v>2723</v>
      </c>
      <c r="J112" s="112"/>
      <c r="K112" s="107">
        <v>35</v>
      </c>
      <c r="L112" s="10">
        <f>'23-09'!$K112+('23-09'!$J112/90)</f>
        <v>35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40</v>
      </c>
      <c r="I113" s="40" t="s">
        <v>95</v>
      </c>
      <c r="J113" s="112"/>
      <c r="K113" s="107">
        <v>-35</v>
      </c>
      <c r="L113" s="10">
        <f>'23-09'!$K113+('23-09'!$J113/90)</f>
        <v>-35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-400</v>
      </c>
      <c r="K114" s="107">
        <v>10</v>
      </c>
      <c r="L114" s="10">
        <f>'23-09'!$K114+('23-09'!$J114/90)</f>
        <v>5.5555555555555554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40" t="s">
        <v>95</v>
      </c>
      <c r="J115" s="112"/>
      <c r="K115" s="107">
        <v>57</v>
      </c>
      <c r="L115" s="10">
        <f>'23-09'!$K115+('23-09'!$J115/90)</f>
        <v>57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40" t="s">
        <v>95</v>
      </c>
      <c r="J116" s="112"/>
      <c r="K116" s="107">
        <v>-57</v>
      </c>
      <c r="L116" s="10">
        <f>'23-09'!$K116+('23-09'!$J116/90)</f>
        <v>-57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56</v>
      </c>
      <c r="J117" s="112">
        <v>1470</v>
      </c>
      <c r="K117" s="107">
        <v>140</v>
      </c>
      <c r="L117" s="10">
        <f>'23-09'!$K117+('23-09'!$J117/90)</f>
        <v>156.33333333333334</v>
      </c>
      <c r="M117" s="3"/>
      <c r="N117" s="45" t="s">
        <v>118</v>
      </c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40</v>
      </c>
      <c r="I118" s="40" t="s">
        <v>239</v>
      </c>
      <c r="J118" s="112">
        <v>-10000</v>
      </c>
      <c r="K118" s="107">
        <v>-3600</v>
      </c>
      <c r="L118" s="10">
        <f>'23-09'!$K118+('23-09'!$J118/90)</f>
        <v>-3711.1111111111113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/>
      <c r="K119" s="107">
        <v>53</v>
      </c>
      <c r="L119" s="10">
        <f>'23-09'!$K119+('23-09'!$J119/90)</f>
        <v>53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/>
      <c r="K120" s="107"/>
      <c r="L120" s="10">
        <f>'23-09'!$K120+('23-09'!$J120/90)</f>
        <v>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/>
      <c r="K121" s="107"/>
      <c r="L121" s="10">
        <f>'23-09'!$K121+('23-09'!$J121/90)</f>
        <v>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/>
      <c r="K122" s="107"/>
      <c r="L122" s="10">
        <f>'23-09'!$K122+('23-09'!$J122/90)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/>
      <c r="K123" s="107"/>
      <c r="L123" s="10">
        <f>'23-09'!$K123+('23-09'!$J123/90)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/>
      <c r="L124" s="10">
        <f>'23-09'!$K124+('23-09'!$J124/90)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/>
      <c r="L125" s="10">
        <f>'23-09'!$K125+('23-09'!$J125/90)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/>
      <c r="K126" s="107"/>
      <c r="L126" s="10">
        <f>'23-09'!$K126+('23-09'!$J126/90)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/>
      <c r="K127" s="107"/>
      <c r="L127" s="10">
        <f>'23-09'!$K127+('23-09'!$J127/90)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/>
      <c r="L128" s="10">
        <f>'23-09'!$K128+('23-09'!$J128/90)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/>
      <c r="L129" s="10">
        <f>'23-09'!$K129+('23-09'!$J129/90)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29" xr:uid="{C36FADEB-8E0D-4FCF-B93F-6AAEC2A0E2D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BD0C-5112-46C4-B0D0-262AB63C9CF9}">
  <sheetPr>
    <pageSetUpPr fitToPage="1"/>
  </sheetPr>
  <dimension ref="A1:Z146"/>
  <sheetViews>
    <sheetView rightToLeft="1" topLeftCell="A136" workbookViewId="0">
      <selection activeCell="I146" sqref="I14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415</v>
      </c>
      <c r="K1" s="116">
        <f t="shared" si="0"/>
        <v>532</v>
      </c>
      <c r="L1" s="3">
        <f t="shared" si="0"/>
        <v>536.6111111111112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40</v>
      </c>
      <c r="I3" s="2" t="s">
        <v>2725</v>
      </c>
      <c r="J3" s="112">
        <v>1110</v>
      </c>
      <c r="K3" s="107">
        <v>507</v>
      </c>
      <c r="L3" s="10">
        <f t="shared" ref="L3:L18" si="1">K3+(J3/90)</f>
        <v>519.33333333333337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56</v>
      </c>
      <c r="J4" s="112">
        <v>-695</v>
      </c>
      <c r="K4" s="107">
        <v>25</v>
      </c>
      <c r="L4" s="10">
        <f t="shared" si="1"/>
        <v>17.277777777777779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/>
      <c r="K5" s="107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/>
      <c r="K6" s="107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2716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SUM('24-09'!$J$22:$J$146)</f>
        <v>-1685</v>
      </c>
      <c r="K20" s="116">
        <f>SUM('24-09'!$K$22:$K$146)</f>
        <v>-547</v>
      </c>
      <c r="L20" s="3">
        <f>SUM('24-09'!$L$22:$L$146)</f>
        <v>-565.72222222222263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16</v>
      </c>
      <c r="F22" s="16">
        <f t="shared" ref="F22:F26" si="3">D22*E22</f>
        <v>80</v>
      </c>
      <c r="G22" s="7"/>
      <c r="H22" s="7" t="s">
        <v>40</v>
      </c>
      <c r="I22" s="2" t="s">
        <v>2725</v>
      </c>
      <c r="J22" s="112">
        <v>-1110</v>
      </c>
      <c r="K22" s="107">
        <v>-507</v>
      </c>
      <c r="L22" s="10">
        <f>'24-09'!$K22+('24-09'!$J22/90)</f>
        <v>-519.33333333333337</v>
      </c>
      <c r="M22" s="3"/>
      <c r="N22" s="13">
        <v>1</v>
      </c>
      <c r="O22" s="1">
        <v>5</v>
      </c>
      <c r="P22" s="14">
        <f t="shared" ref="P22:P27" si="4">N22*O22</f>
        <v>5</v>
      </c>
      <c r="Q22" s="15">
        <v>5</v>
      </c>
      <c r="R22" s="1">
        <v>13</v>
      </c>
      <c r="S22" s="16">
        <f t="shared" ref="S22:S26" si="5">Q22*R22</f>
        <v>65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42</v>
      </c>
      <c r="F23" s="16">
        <f t="shared" si="3"/>
        <v>420</v>
      </c>
      <c r="G23" s="7"/>
      <c r="H23" s="7" t="s">
        <v>6</v>
      </c>
      <c r="I23" s="2"/>
      <c r="J23" s="112"/>
      <c r="K23" s="107">
        <v>9</v>
      </c>
      <c r="L23" s="10">
        <f>'24-09'!$K23+('24-09'!$J23/90)</f>
        <v>9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12</v>
      </c>
      <c r="S23" s="16">
        <f t="shared" si="5"/>
        <v>120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54</v>
      </c>
      <c r="C24" s="14">
        <f t="shared" si="2"/>
        <v>540</v>
      </c>
      <c r="D24" s="15">
        <v>20</v>
      </c>
      <c r="E24" s="1">
        <v>1</v>
      </c>
      <c r="F24" s="16">
        <f t="shared" si="3"/>
        <v>20</v>
      </c>
      <c r="G24" s="7"/>
      <c r="H24" s="7" t="s">
        <v>28</v>
      </c>
      <c r="I24" s="2" t="s">
        <v>437</v>
      </c>
      <c r="J24" s="112">
        <v>-300</v>
      </c>
      <c r="K24" s="107"/>
      <c r="L24" s="10">
        <f>'24-09'!$K24+('24-09'!$J24/90)</f>
        <v>-3.3333333333333335</v>
      </c>
      <c r="M24" s="3"/>
      <c r="N24" s="13">
        <v>10</v>
      </c>
      <c r="O24" s="1">
        <v>52</v>
      </c>
      <c r="P24" s="14">
        <f t="shared" si="4"/>
        <v>520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19</v>
      </c>
      <c r="C25" s="14">
        <f t="shared" si="2"/>
        <v>380</v>
      </c>
      <c r="D25" s="15">
        <v>50</v>
      </c>
      <c r="E25" s="1">
        <v>17</v>
      </c>
      <c r="F25" s="16">
        <f t="shared" si="3"/>
        <v>850</v>
      </c>
      <c r="G25" s="7"/>
      <c r="H25" s="7" t="s">
        <v>6</v>
      </c>
      <c r="I25" s="2" t="s">
        <v>1381</v>
      </c>
      <c r="J25" s="112">
        <v>300</v>
      </c>
      <c r="K25" s="107"/>
      <c r="L25" s="10">
        <f>'24-09'!$K25+('24-09'!$J25/90)</f>
        <v>3.3333333333333335</v>
      </c>
      <c r="M25" s="3"/>
      <c r="N25" s="13">
        <v>20</v>
      </c>
      <c r="O25" s="1">
        <v>22</v>
      </c>
      <c r="P25" s="14">
        <f t="shared" si="4"/>
        <v>440</v>
      </c>
      <c r="Q25" s="15">
        <v>50</v>
      </c>
      <c r="R25" s="1">
        <v>10</v>
      </c>
      <c r="S25" s="16">
        <f t="shared" si="5"/>
        <v>500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21</v>
      </c>
      <c r="F26" s="16">
        <f t="shared" si="3"/>
        <v>2100</v>
      </c>
      <c r="G26" s="7"/>
      <c r="H26" s="7" t="s">
        <v>6</v>
      </c>
      <c r="I26" s="2" t="s">
        <v>333</v>
      </c>
      <c r="J26" s="112">
        <v>50</v>
      </c>
      <c r="K26" s="107"/>
      <c r="L26" s="10">
        <f>'24-09'!$K26+('24-09'!$J26/90)</f>
        <v>0.55555555555555558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16</v>
      </c>
      <c r="S26" s="16">
        <f t="shared" si="5"/>
        <v>1600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3470</v>
      </c>
      <c r="G27" s="7"/>
      <c r="H27" s="7" t="s">
        <v>6</v>
      </c>
      <c r="I27" s="2" t="s">
        <v>154</v>
      </c>
      <c r="J27" s="112">
        <v>200</v>
      </c>
      <c r="K27" s="107"/>
      <c r="L27" s="10">
        <f>'24-09'!$K27+('24-09'!$J27/90)</f>
        <v>2.2222222222222223</v>
      </c>
      <c r="M27" s="3"/>
      <c r="N27" s="13">
        <v>100</v>
      </c>
      <c r="O27" s="1"/>
      <c r="P27" s="14">
        <f t="shared" si="4"/>
        <v>0</v>
      </c>
      <c r="Q27" s="12" t="s">
        <v>11</v>
      </c>
      <c r="R27" s="12"/>
      <c r="S27" s="17">
        <f>SUM(S22:S26)</f>
        <v>2285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1582</v>
      </c>
      <c r="D28" s="1"/>
      <c r="E28" s="1"/>
      <c r="F28" s="1"/>
      <c r="G28" s="1"/>
      <c r="H28" s="7" t="s">
        <v>6</v>
      </c>
      <c r="I28" s="2" t="s">
        <v>2726</v>
      </c>
      <c r="J28" s="112">
        <v>200</v>
      </c>
      <c r="K28" s="107">
        <v>5</v>
      </c>
      <c r="L28" s="10">
        <f>'24-09'!$K28+('24-09'!$J28/90)</f>
        <v>7.2222222222222223</v>
      </c>
      <c r="M28" s="3"/>
      <c r="N28" s="12" t="s">
        <v>11</v>
      </c>
      <c r="O28" s="12"/>
      <c r="P28" s="6">
        <f>SUM(P22:P27)</f>
        <v>965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-9055</v>
      </c>
      <c r="G29" s="1"/>
      <c r="H29" s="7" t="s">
        <v>6</v>
      </c>
      <c r="I29" s="2" t="s">
        <v>1338</v>
      </c>
      <c r="J29" s="112"/>
      <c r="K29" s="107">
        <v>160</v>
      </c>
      <c r="L29" s="10">
        <f>'24-09'!$K29+('24-09'!$J29/90)</f>
        <v>160</v>
      </c>
      <c r="M29" s="3"/>
      <c r="N29" s="1"/>
      <c r="O29" s="1"/>
      <c r="P29" s="18"/>
      <c r="Q29" s="237" t="s">
        <v>21</v>
      </c>
      <c r="R29" s="238"/>
      <c r="S29" s="17">
        <f>SUM('24-09'!$J$22:$J$146)</f>
        <v>-1685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-1158</v>
      </c>
      <c r="D30" s="1"/>
      <c r="E30" s="1"/>
      <c r="F30" s="8"/>
      <c r="G30" s="1"/>
      <c r="H30" s="7" t="s">
        <v>6</v>
      </c>
      <c r="I30" s="2" t="s">
        <v>92</v>
      </c>
      <c r="J30" s="112">
        <v>540</v>
      </c>
      <c r="K30" s="107"/>
      <c r="L30" s="10">
        <f>'24-09'!$K30+('24-09'!$J30/90)</f>
        <v>6</v>
      </c>
      <c r="M30" s="3"/>
      <c r="N30" s="237" t="s">
        <v>23</v>
      </c>
      <c r="O30" s="238"/>
      <c r="P30" s="6">
        <f>SUM('24-09'!$K$22:$K$146)</f>
        <v>-547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 t="s">
        <v>229</v>
      </c>
      <c r="J31" s="112">
        <v>-630</v>
      </c>
      <c r="K31" s="107"/>
      <c r="L31" s="10">
        <f>'24-09'!$K31+('24-09'!$J31/90)</f>
        <v>-7</v>
      </c>
      <c r="M31" s="3"/>
      <c r="N31" s="1"/>
      <c r="O31" s="1"/>
      <c r="P31" s="18"/>
      <c r="Q31" s="12" t="s">
        <v>25</v>
      </c>
      <c r="R31" s="12"/>
      <c r="S31" s="17">
        <f>S27-S29-F27</f>
        <v>500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2727</v>
      </c>
      <c r="J32" s="112"/>
      <c r="K32" s="107">
        <v>150</v>
      </c>
      <c r="L32" s="10">
        <f>'24-09'!$K32+('24-09'!$J32/90)</f>
        <v>150</v>
      </c>
      <c r="M32" s="3"/>
      <c r="N32" s="12" t="s">
        <v>25</v>
      </c>
      <c r="O32" s="12"/>
      <c r="P32" s="6">
        <f>P28-P30-C28</f>
        <v>-70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300</v>
      </c>
      <c r="K33" s="107">
        <v>10</v>
      </c>
      <c r="L33" s="10">
        <f>'24-09'!$K33+('24-09'!$J33/90)</f>
        <v>13.333333333333334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-270</v>
      </c>
      <c r="K34" s="107">
        <v>20</v>
      </c>
      <c r="L34" s="10">
        <f>'24-09'!$K34+('24-09'!$J34/90)</f>
        <v>17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-360</v>
      </c>
      <c r="K35" s="107">
        <v>10</v>
      </c>
      <c r="L35" s="10">
        <f>'24-09'!$K35+('24-09'!$J35/90)</f>
        <v>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-400</v>
      </c>
      <c r="K36" s="107"/>
      <c r="L36" s="10">
        <f>'24-09'!$K36+('24-09'!$J36/90)</f>
        <v>-4.4444444444444446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2" t="s">
        <v>75</v>
      </c>
      <c r="J37" s="112"/>
      <c r="K37" s="107">
        <v>90</v>
      </c>
      <c r="L37" s="10">
        <f>'24-09'!$K37+('24-09'!$J37/90)</f>
        <v>90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130</v>
      </c>
      <c r="K38" s="107"/>
      <c r="L38" s="10">
        <f>'24-09'!$K38+('24-09'!$J38/90)</f>
        <v>1.4444444444444444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700</v>
      </c>
      <c r="K39" s="107"/>
      <c r="L39" s="10">
        <f>'24-09'!$K39+('24-09'!$J39/90)</f>
        <v>7.7777777777777777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350</v>
      </c>
      <c r="K40" s="107"/>
      <c r="L40" s="10">
        <f>'24-09'!$K40+('24-09'!$J40/90)</f>
        <v>3.8888888888888888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1796</v>
      </c>
      <c r="I41" s="2" t="s">
        <v>75</v>
      </c>
      <c r="J41" s="112"/>
      <c r="K41" s="107">
        <v>53</v>
      </c>
      <c r="L41" s="10">
        <f>'24-09'!$K41+('24-09'!$J41/90)</f>
        <v>53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300</v>
      </c>
      <c r="K42" s="107"/>
      <c r="L42" s="10">
        <f>'24-09'!$K42+('24-09'!$J42/90)</f>
        <v>3.3333333333333335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-270</v>
      </c>
      <c r="K43" s="107">
        <v>10</v>
      </c>
      <c r="L43" s="10">
        <f>'24-09'!$K43+('24-09'!$J43/90)</f>
        <v>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/>
      <c r="K44" s="107">
        <v>150</v>
      </c>
      <c r="L44" s="10">
        <f>'24-09'!$K44+('24-09'!$J44/90)</f>
        <v>150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60</v>
      </c>
      <c r="K45" s="107"/>
      <c r="L45" s="10">
        <f>'24-09'!$K45+('24-09'!$J45/90)</f>
        <v>0.66666666666666663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250</v>
      </c>
      <c r="K46" s="107"/>
      <c r="L46" s="10">
        <f>'24-09'!$K46+('24-09'!$J46/90)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/>
      <c r="K47" s="107">
        <v>20</v>
      </c>
      <c r="L47" s="10">
        <f>'24-09'!$K47+('24-09'!$J47/90)</f>
        <v>20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450</v>
      </c>
      <c r="K48" s="107"/>
      <c r="L48" s="10">
        <f>'24-09'!$K48+('24-09'!$J48/90)</f>
        <v>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/>
      <c r="K49" s="107">
        <v>5</v>
      </c>
      <c r="L49" s="10">
        <f>'24-09'!$K49+('24-09'!$J49/90)</f>
        <v>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290</v>
      </c>
      <c r="K50" s="107"/>
      <c r="L50" s="10">
        <f>'24-09'!$K50+('24-09'!$J50/90)</f>
        <v>3.2222222222222223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40" t="s">
        <v>1763</v>
      </c>
      <c r="J51" s="112">
        <v>600</v>
      </c>
      <c r="K51" s="107"/>
      <c r="L51" s="10">
        <f>'24-09'!$K51+('24-09'!$J51/90)</f>
        <v>6.666666666666667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40" t="s">
        <v>275</v>
      </c>
      <c r="J52" s="112">
        <v>-360</v>
      </c>
      <c r="K52" s="107">
        <v>20</v>
      </c>
      <c r="L52" s="10">
        <f>'24-09'!$K52+('24-09'!$J52/90)</f>
        <v>16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500</v>
      </c>
      <c r="K53" s="107"/>
      <c r="L53" s="10">
        <f>'24-09'!$K53+('24-09'!$J53/90)</f>
        <v>5.5555555555555554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28</v>
      </c>
      <c r="I54" s="2"/>
      <c r="J54" s="112">
        <v>-300</v>
      </c>
      <c r="K54" s="107"/>
      <c r="L54" s="10">
        <f>'24-09'!$K54+('24-09'!$J54/90)</f>
        <v>-3.3333333333333335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95</v>
      </c>
      <c r="J55" s="112"/>
      <c r="K55" s="107">
        <v>308</v>
      </c>
      <c r="L55" s="10">
        <f>'24-09'!$K55+('24-09'!$J55/90)</f>
        <v>308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40</v>
      </c>
      <c r="I56" s="40" t="s">
        <v>95</v>
      </c>
      <c r="J56" s="112"/>
      <c r="K56" s="107">
        <v>-308</v>
      </c>
      <c r="L56" s="10">
        <f>'24-09'!$K56+('24-09'!$J56/90)</f>
        <v>-308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-180</v>
      </c>
      <c r="K57" s="107">
        <v>70</v>
      </c>
      <c r="L57" s="10">
        <f>'24-09'!$K57+('24-09'!$J57/90)</f>
        <v>68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1796</v>
      </c>
      <c r="I58" s="40" t="s">
        <v>64</v>
      </c>
      <c r="J58" s="112"/>
      <c r="K58" s="107">
        <v>400</v>
      </c>
      <c r="L58" s="10">
        <f>'24-09'!$K58+('24-09'!$J58/90)</f>
        <v>400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40</v>
      </c>
      <c r="I59" s="40" t="s">
        <v>95</v>
      </c>
      <c r="J59" s="112"/>
      <c r="K59" s="107">
        <v>-400</v>
      </c>
      <c r="L59" s="10">
        <f>'24-09'!$K59+('24-09'!$J59/90)</f>
        <v>-400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1598</v>
      </c>
      <c r="J60" s="112">
        <v>90</v>
      </c>
      <c r="K60" s="107">
        <v>15</v>
      </c>
      <c r="L60" s="10">
        <f>'24-09'!$K60+('24-09'!$J60/90)</f>
        <v>16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-315</v>
      </c>
      <c r="K61" s="107">
        <v>10</v>
      </c>
      <c r="L61" s="10">
        <f>'24-09'!$K61+('24-09'!$J61/90)</f>
        <v>6.5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/>
      <c r="K62" s="107">
        <v>15</v>
      </c>
      <c r="L62" s="10">
        <f>'24-09'!$K62+('24-09'!$J62/90)</f>
        <v>15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570</v>
      </c>
      <c r="K63" s="107"/>
      <c r="L63" s="10">
        <f>'24-09'!$K63+('24-09'!$J63/90)</f>
        <v>6.333333333333333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1796</v>
      </c>
      <c r="I64" s="40" t="s">
        <v>2397</v>
      </c>
      <c r="J64" s="112">
        <v>200</v>
      </c>
      <c r="K64" s="107">
        <v>240</v>
      </c>
      <c r="L64" s="10">
        <f>'24-09'!$K64+('24-09'!$J64/90)</f>
        <v>242.22222222222223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1796</v>
      </c>
      <c r="I65" s="44" t="s">
        <v>1661</v>
      </c>
      <c r="J65" s="113">
        <v>-270</v>
      </c>
      <c r="K65" s="108">
        <v>20</v>
      </c>
      <c r="L65" s="37">
        <f>'24-09'!$K65+('24-09'!$J65/90)</f>
        <v>17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285</v>
      </c>
      <c r="K66" s="109"/>
      <c r="L66" s="37">
        <f>'24-09'!$K66+('24-09'!$J66/90)</f>
        <v>3.1666666666666665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120</v>
      </c>
      <c r="K67" s="108"/>
      <c r="L67" s="37">
        <f>'24-09'!$K67+('24-09'!$J67/90)</f>
        <v>1.3333333333333333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85</v>
      </c>
      <c r="K68" s="109"/>
      <c r="L68" s="37">
        <f>'24-09'!$K68+('24-09'!$J68/90)</f>
        <v>0.94444444444444442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/>
      <c r="K69" s="108">
        <v>5</v>
      </c>
      <c r="L69" s="37">
        <f>'24-09'!$K69+('24-09'!$J69/90)</f>
        <v>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200</v>
      </c>
      <c r="K70" s="108"/>
      <c r="L70" s="37">
        <f>'24-09'!$K70+('24-09'!$J70/90)</f>
        <v>2.2222222222222223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-700</v>
      </c>
      <c r="K71" s="107">
        <v>10</v>
      </c>
      <c r="L71" s="10">
        <f>'24-09'!$K71+('24-09'!$J71/90)</f>
        <v>2.2222222222222223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-720</v>
      </c>
      <c r="K72" s="107">
        <v>20</v>
      </c>
      <c r="L72" s="10">
        <f>'24-09'!$K72+('24-09'!$J72/90)</f>
        <v>12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360</v>
      </c>
      <c r="K73" s="107">
        <v>3</v>
      </c>
      <c r="L73" s="10">
        <f>'24-09'!$K73+('24-09'!$J73/90)</f>
        <v>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43" t="s">
        <v>28</v>
      </c>
      <c r="I74" s="40" t="s">
        <v>2243</v>
      </c>
      <c r="J74" s="112">
        <v>-100</v>
      </c>
      <c r="K74" s="107"/>
      <c r="L74" s="10">
        <f>'24-09'!$K74+('24-09'!$J74/90)</f>
        <v>-1.1111111111111112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/>
      <c r="K75" s="107">
        <v>70</v>
      </c>
      <c r="L75" s="10">
        <f>'24-09'!$K75+('24-09'!$J75/90)</f>
        <v>70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/>
      <c r="K76" s="107">
        <v>60</v>
      </c>
      <c r="L76" s="10">
        <f>'24-09'!$K76+('24-09'!$J76/90)</f>
        <v>60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-720</v>
      </c>
      <c r="K77" s="107">
        <v>140</v>
      </c>
      <c r="L77" s="10">
        <f>'24-09'!$K77+('24-09'!$J77/90)</f>
        <v>132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28</v>
      </c>
      <c r="I78" s="40" t="s">
        <v>2728</v>
      </c>
      <c r="J78" s="112">
        <v>-450</v>
      </c>
      <c r="K78" s="107">
        <v>-120</v>
      </c>
      <c r="L78" s="10">
        <f>'24-09'!$K78+('24-09'!$J78/90)</f>
        <v>-125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400</v>
      </c>
      <c r="K79" s="107"/>
      <c r="L79" s="10">
        <f>'24-09'!$K79+('24-09'!$J79/90)</f>
        <v>4.4444444444444446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40</v>
      </c>
      <c r="I80" s="40" t="s">
        <v>57</v>
      </c>
      <c r="J80" s="112"/>
      <c r="K80" s="107">
        <v>35</v>
      </c>
      <c r="L80" s="10">
        <f>'24-09'!$K80+('24-09'!$J80/90)</f>
        <v>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28</v>
      </c>
      <c r="I81" s="40" t="s">
        <v>1723</v>
      </c>
      <c r="J81" s="112"/>
      <c r="K81" s="107">
        <v>-35</v>
      </c>
      <c r="L81" s="10">
        <f>'24-09'!$K81+('24-09'!$J81/90)</f>
        <v>-35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-720</v>
      </c>
      <c r="K82" s="107">
        <v>10</v>
      </c>
      <c r="L82" s="10">
        <f>'24-09'!$K82+('24-09'!$J82/90)</f>
        <v>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/>
      <c r="K83" s="107">
        <v>17</v>
      </c>
      <c r="L83" s="10">
        <f>'24-09'!$K83+('24-09'!$J83/90)</f>
        <v>17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150</v>
      </c>
      <c r="K84" s="107"/>
      <c r="L84" s="10">
        <f>'24-09'!$K84+('24-09'!$J84/90)</f>
        <v>1.6666666666666667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-180</v>
      </c>
      <c r="K85" s="107">
        <v>20</v>
      </c>
      <c r="L85" s="10">
        <f>'24-09'!$K85+('24-09'!$J85/90)</f>
        <v>18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50</v>
      </c>
      <c r="K86" s="107">
        <v>15</v>
      </c>
      <c r="L86" s="10">
        <f>'24-09'!$K86+('24-09'!$J86/90)</f>
        <v>15.555555555555555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1796</v>
      </c>
      <c r="I87" s="40" t="s">
        <v>2244</v>
      </c>
      <c r="J87" s="112"/>
      <c r="K87" s="107">
        <v>425</v>
      </c>
      <c r="L87" s="10">
        <f>'24-09'!$K87+('24-09'!$J87/90)</f>
        <v>425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40" t="s">
        <v>470</v>
      </c>
      <c r="J88" s="112"/>
      <c r="K88" s="107">
        <v>-740</v>
      </c>
      <c r="L88" s="10">
        <f>'24-09'!$K88+('24-09'!$J88/90)</f>
        <v>-740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50</v>
      </c>
      <c r="K89" s="107"/>
      <c r="L89" s="10">
        <f>'24-09'!$K89+('24-09'!$J89/90)</f>
        <v>0.55555555555555558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25</v>
      </c>
      <c r="K90" s="107"/>
      <c r="L90" s="10">
        <f>'24-09'!$K90+('24-09'!$J90/90)</f>
        <v>0.27777777777777779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50</v>
      </c>
      <c r="K91" s="107">
        <v>115</v>
      </c>
      <c r="L91" s="10">
        <f>'24-09'!$K91+('24-09'!$J91/90)</f>
        <v>115.55555555555556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2729</v>
      </c>
      <c r="J92" s="112"/>
      <c r="K92" s="107">
        <v>-200</v>
      </c>
      <c r="L92" s="10">
        <f>'24-09'!$K92+('24-09'!$J92/90)</f>
        <v>-200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40" t="s">
        <v>2730</v>
      </c>
      <c r="J93" s="112"/>
      <c r="K93" s="107">
        <v>35</v>
      </c>
      <c r="L93" s="10">
        <f>'24-09'!$K93+('24-09'!$J93/90)</f>
        <v>35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90</v>
      </c>
      <c r="L94" s="10">
        <f>'24-09'!$K94+('24-09'!$J94/90)</f>
        <v>90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40" t="s">
        <v>229</v>
      </c>
      <c r="J95" s="112">
        <v>90</v>
      </c>
      <c r="K95" s="107">
        <v>-10</v>
      </c>
      <c r="L95" s="10">
        <f>'24-09'!$K95+('24-09'!$J95/90)</f>
        <v>-9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28</v>
      </c>
      <c r="I96" s="40" t="s">
        <v>437</v>
      </c>
      <c r="J96" s="112">
        <v>-300</v>
      </c>
      <c r="K96" s="107"/>
      <c r="L96" s="10">
        <f>'24-09'!$K96+('24-09'!$J96/90)</f>
        <v>-3.3333333333333335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1</v>
      </c>
      <c r="L97" s="10">
        <f>'24-09'!$K97+('24-09'!$J97/90)</f>
        <v>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-450</v>
      </c>
      <c r="K98" s="107">
        <v>140</v>
      </c>
      <c r="L98" s="10">
        <f>'24-09'!$K98+('24-09'!$J98/90)</f>
        <v>135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1796</v>
      </c>
      <c r="I99" s="40" t="s">
        <v>292</v>
      </c>
      <c r="J99" s="112"/>
      <c r="K99" s="107">
        <v>200</v>
      </c>
      <c r="L99" s="10">
        <f>'24-09'!$K99+('24-09'!$J99/90)</f>
        <v>200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600</v>
      </c>
      <c r="K100" s="107"/>
      <c r="L100" s="10">
        <f>'24-09'!$K100+('24-09'!$J100/90)</f>
        <v>6.666666666666667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40" t="s">
        <v>1553</v>
      </c>
      <c r="J101" s="112"/>
      <c r="K101" s="107">
        <v>80</v>
      </c>
      <c r="L101" s="10">
        <f>'24-09'!$K101+('24-09'!$J101/90)</f>
        <v>80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-750</v>
      </c>
      <c r="K102" s="107">
        <v>10</v>
      </c>
      <c r="L102" s="10">
        <f>'24-09'!$K102+('24-09'!$J102/90)</f>
        <v>1.6666666666666661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/>
      <c r="K103" s="107">
        <v>104</v>
      </c>
      <c r="L103" s="10">
        <f>'24-09'!$K103+('24-09'!$J103/90)</f>
        <v>104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1</v>
      </c>
      <c r="L104" s="10">
        <f>'24-09'!$K104+('24-09'!$J104/90)</f>
        <v>1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250</v>
      </c>
      <c r="K105" s="107"/>
      <c r="L105" s="10">
        <f>'24-09'!$K105+('24-09'!$J105/90)</f>
        <v>2.7777777777777777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250</v>
      </c>
      <c r="K106" s="107">
        <v>5</v>
      </c>
      <c r="L106" s="10">
        <f>'24-09'!$K106+('24-09'!$J106/90)</f>
        <v>7.7777777777777777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180</v>
      </c>
      <c r="K107" s="107"/>
      <c r="L107" s="10">
        <f>'24-09'!$K107+('24-09'!$J107/90)</f>
        <v>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-780</v>
      </c>
      <c r="K108" s="107">
        <v>10</v>
      </c>
      <c r="L108" s="10">
        <f>'24-09'!$K108+('24-09'!$J108/90)</f>
        <v>1.3333333333333339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320</v>
      </c>
      <c r="K109" s="107"/>
      <c r="L109" s="10">
        <f>'24-09'!$K109+('24-09'!$J109/90)</f>
        <v>3.5555555555555554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/>
      <c r="K110" s="107">
        <v>10</v>
      </c>
      <c r="L110" s="10">
        <f>'24-09'!$K110+('24-09'!$J110/90)</f>
        <v>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100</v>
      </c>
      <c r="K111" s="107">
        <v>15</v>
      </c>
      <c r="L111" s="10">
        <f>'24-09'!$K111+('24-09'!$J111/90)</f>
        <v>16.111111111111111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600</v>
      </c>
      <c r="K112" s="107"/>
      <c r="L112" s="10">
        <f>'24-09'!$K112+('24-09'!$J112/90)</f>
        <v>6.666666666666667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90</v>
      </c>
      <c r="K113" s="107"/>
      <c r="L113" s="10">
        <f>'24-09'!$K113+('24-09'!$J113/90)</f>
        <v>1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760</v>
      </c>
      <c r="K114" s="107">
        <v>20</v>
      </c>
      <c r="L114" s="10">
        <f>'24-09'!$K114+('24-09'!$J114/90)</f>
        <v>28.444444444444443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-450</v>
      </c>
      <c r="K115" s="107">
        <v>50</v>
      </c>
      <c r="L115" s="10">
        <f>'24-09'!$K115+('24-09'!$J115/90)</f>
        <v>45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 t="s">
        <v>56</v>
      </c>
      <c r="J116" s="112">
        <v>1025</v>
      </c>
      <c r="K116" s="107">
        <v>-1</v>
      </c>
      <c r="L116" s="10">
        <f>'24-09'!$K116+('24-09'!$J116/90)</f>
        <v>10.388888888888889</v>
      </c>
      <c r="M116" s="3"/>
      <c r="N116" s="45" t="s">
        <v>118</v>
      </c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180</v>
      </c>
      <c r="K117" s="107"/>
      <c r="L117" s="10">
        <f>'24-09'!$K117+('24-09'!$J117/90)</f>
        <v>2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-400</v>
      </c>
      <c r="K118" s="107"/>
      <c r="L118" s="10">
        <f>'24-09'!$K118+('24-09'!$J118/90)</f>
        <v>-4.4444444444444446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180</v>
      </c>
      <c r="K119" s="107"/>
      <c r="L119" s="10">
        <f>'24-09'!$K119+('24-09'!$J119/90)</f>
        <v>2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-20</v>
      </c>
      <c r="K120" s="107">
        <v>45</v>
      </c>
      <c r="L120" s="10">
        <f>'24-09'!$K120+('24-09'!$J120/90)</f>
        <v>44.777777777777779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/>
      <c r="K121" s="107">
        <v>85</v>
      </c>
      <c r="L121" s="10">
        <f>'24-09'!$K121+('24-09'!$J121/90)</f>
        <v>85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43" t="s">
        <v>40</v>
      </c>
      <c r="I122" s="40" t="s">
        <v>2407</v>
      </c>
      <c r="J122" s="112">
        <v>-450</v>
      </c>
      <c r="K122" s="107">
        <v>-930</v>
      </c>
      <c r="L122" s="10">
        <f>'24-09'!$K122+('24-09'!$J122/90)</f>
        <v>-935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40" t="s">
        <v>399</v>
      </c>
      <c r="J123" s="112"/>
      <c r="K123" s="107">
        <v>71</v>
      </c>
      <c r="L123" s="10">
        <f>'24-09'!$K123+('24-09'!$J123/90)</f>
        <v>71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28</v>
      </c>
      <c r="I124" s="40" t="s">
        <v>43</v>
      </c>
      <c r="J124" s="112"/>
      <c r="K124" s="107">
        <v>-20</v>
      </c>
      <c r="L124" s="10">
        <f>'24-09'!$K124+('24-09'!$J124/90)</f>
        <v>-20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28</v>
      </c>
      <c r="I125" s="40" t="s">
        <v>1717</v>
      </c>
      <c r="J125" s="112"/>
      <c r="K125" s="107">
        <v>-51</v>
      </c>
      <c r="L125" s="10">
        <f>'24-09'!$K125+('24-09'!$J125/90)</f>
        <v>-51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40" t="s">
        <v>399</v>
      </c>
      <c r="J126" s="112"/>
      <c r="K126" s="107">
        <v>79</v>
      </c>
      <c r="L126" s="10">
        <f>'24-09'!$K126+('24-09'!$J126/90)</f>
        <v>79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40</v>
      </c>
      <c r="I127" s="40" t="s">
        <v>2731</v>
      </c>
      <c r="J127" s="112"/>
      <c r="K127" s="107">
        <v>-40</v>
      </c>
      <c r="L127" s="10">
        <f>'24-09'!$K127+('24-09'!$J127/90)</f>
        <v>-40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320</v>
      </c>
      <c r="K128" s="107"/>
      <c r="L128" s="10">
        <f>'24-09'!$K128+('24-09'!$J128/90)</f>
        <v>3.5555555555555554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-360</v>
      </c>
      <c r="K129" s="107">
        <v>10</v>
      </c>
      <c r="L129" s="10">
        <f>'24-09'!$K129+('24-09'!$J129/90)</f>
        <v>6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180</v>
      </c>
      <c r="K130" s="107"/>
      <c r="L130" s="10">
        <f>'24-09'!$K130+('24-09'!$J130/90)</f>
        <v>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40" t="s">
        <v>2732</v>
      </c>
      <c r="J131" s="112"/>
      <c r="K131" s="107">
        <v>-20</v>
      </c>
      <c r="L131" s="10">
        <f>'24-09'!$K131+('24-09'!$J131/90)</f>
        <v>-20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300</v>
      </c>
      <c r="K132" s="107"/>
      <c r="L132" s="10">
        <f>'24-09'!$K132+('24-09'!$J132/90)</f>
        <v>3.3333333333333335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270</v>
      </c>
      <c r="K133" s="107"/>
      <c r="L133" s="10">
        <f>'24-09'!$K133+('24-09'!$J133/90)</f>
        <v>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28</v>
      </c>
      <c r="I134" s="40" t="s">
        <v>953</v>
      </c>
      <c r="J134" s="112">
        <v>-50</v>
      </c>
      <c r="K134" s="107"/>
      <c r="L134" s="10">
        <f>'24-09'!$K134+('24-09'!$J134/90)</f>
        <v>-0.55555555555555558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 t="s">
        <v>229</v>
      </c>
      <c r="J135" s="112"/>
      <c r="K135" s="107">
        <v>-40</v>
      </c>
      <c r="L135" s="10">
        <f>'24-09'!$K135+('24-09'!$J135/90)</f>
        <v>-40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 t="s">
        <v>970</v>
      </c>
      <c r="J136" s="112"/>
      <c r="K136" s="107">
        <v>32</v>
      </c>
      <c r="L136" s="10">
        <f>'24-09'!$K136+('24-09'!$J136/90)</f>
        <v>32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112">
        <v>-5000</v>
      </c>
      <c r="K137" s="107">
        <v>-1850</v>
      </c>
      <c r="L137" s="10">
        <f>'24-09'!$K137+('24-09'!$J137/90)</f>
        <v>-1905.5555555555557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600</v>
      </c>
      <c r="K138" s="107"/>
      <c r="L138" s="10">
        <f>'24-09'!$K138+('24-09'!$J138/90)</f>
        <v>6.666666666666667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2030</v>
      </c>
      <c r="K139" s="107">
        <v>827</v>
      </c>
      <c r="L139" s="10">
        <f>'24-09'!$K139+('24-09'!$J139/90)</f>
        <v>849.55555555555554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>
        <v>-500</v>
      </c>
      <c r="K140" s="107">
        <v>70</v>
      </c>
      <c r="L140" s="10">
        <f>'24-09'!$K140+('24-09'!$J140/90)</f>
        <v>64.444444444444443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/>
      <c r="L141" s="10">
        <f>'24-09'!$K141+('24-09'!$J141/90)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/>
      <c r="L142" s="10">
        <f>'24-09'!$K142+('24-09'!$J142/90)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/>
      <c r="L143" s="10">
        <f>'24-09'!$K143+('24-09'!$J143/90)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/>
      <c r="L144" s="10">
        <f>'24-09'!$K144+('24-09'!$J144/90)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/>
      <c r="K145" s="107"/>
      <c r="L145" s="10">
        <f>'24-09'!$K145+('24-09'!$J145/90)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/>
      <c r="L146" s="10">
        <f>'24-09'!$K146+('24-09'!$J146/90)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6" xr:uid="{3D3C7B8C-E733-4104-8E71-D963E28729D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B703-4D62-4D56-BFB6-CB1951BA5A11}">
  <sheetPr>
    <pageSetUpPr fitToPage="1"/>
  </sheetPr>
  <dimension ref="A1:Z138"/>
  <sheetViews>
    <sheetView rightToLeft="1" topLeftCell="A32" workbookViewId="0">
      <selection activeCell="I47" sqref="I4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-80</v>
      </c>
      <c r="K1" s="116">
        <f t="shared" si="0"/>
        <v>557</v>
      </c>
      <c r="L1" s="3">
        <f t="shared" si="0"/>
        <v>556.11111111111109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139" t="s">
        <v>40</v>
      </c>
      <c r="I3" s="130" t="s">
        <v>2725</v>
      </c>
      <c r="J3" s="131">
        <v>-220</v>
      </c>
      <c r="K3" s="132">
        <v>557</v>
      </c>
      <c r="L3" s="140">
        <f t="shared" ref="L3:L18" si="1">K3+(J3/90)</f>
        <v>554.55555555555554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56</v>
      </c>
      <c r="J4" s="112">
        <v>140</v>
      </c>
      <c r="K4" s="107"/>
      <c r="L4" s="10">
        <f t="shared" si="1"/>
        <v>1.5555555555555556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/>
      <c r="K5" s="107"/>
      <c r="L5" s="10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/>
      <c r="K6" s="107"/>
      <c r="L6" s="10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/>
      <c r="L7" s="10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ht="15.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ht="15.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ht="15.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ht="15.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ht="15.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ht="15.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ht="15.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ht="15.6" x14ac:dyDescent="0.3">
      <c r="A19" s="143" t="s">
        <v>2724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ht="15.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46">
        <f>SUM('25-09'!$J$22:$J$138)</f>
        <v>2830</v>
      </c>
      <c r="K20" s="146">
        <f>SUM('25-09'!$K$22:$K$138)</f>
        <v>1258</v>
      </c>
      <c r="L20" s="146">
        <f>SUM('25-09'!$L$22:$L$138)</f>
        <v>1289.4444444444448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ht="15.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ht="15.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13</v>
      </c>
      <c r="F22" s="16">
        <f t="shared" ref="F22:F26" si="3">D22*E22</f>
        <v>65</v>
      </c>
      <c r="G22" s="7"/>
      <c r="H22" s="139" t="s">
        <v>40</v>
      </c>
      <c r="I22" s="130" t="s">
        <v>2725</v>
      </c>
      <c r="J22" s="131">
        <v>220</v>
      </c>
      <c r="K22" s="132">
        <v>-557</v>
      </c>
      <c r="L22" s="140">
        <f>'25-09'!$K22+('25-09'!$J22/90)</f>
        <v>-554.55555555555554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77</v>
      </c>
      <c r="S22" s="16">
        <f t="shared" ref="S22:S26" si="5">Q22*R22</f>
        <v>385</v>
      </c>
      <c r="T22" s="1"/>
      <c r="U22" s="1"/>
      <c r="V22" s="1"/>
      <c r="W22" s="1"/>
      <c r="X22" s="1"/>
      <c r="Y22" s="1"/>
      <c r="Z22" s="1"/>
    </row>
    <row r="23" spans="1:26" ht="15.6" x14ac:dyDescent="0.3">
      <c r="A23" s="13">
        <v>5</v>
      </c>
      <c r="B23" s="1"/>
      <c r="C23" s="14">
        <f t="shared" si="2"/>
        <v>0</v>
      </c>
      <c r="D23" s="15">
        <v>10</v>
      </c>
      <c r="E23" s="1">
        <v>4</v>
      </c>
      <c r="F23" s="16">
        <f t="shared" si="3"/>
        <v>40</v>
      </c>
      <c r="G23" s="7"/>
      <c r="H23" s="7" t="s">
        <v>28</v>
      </c>
      <c r="I23" s="2" t="s">
        <v>437</v>
      </c>
      <c r="J23" s="112">
        <v>-400</v>
      </c>
      <c r="K23" s="107"/>
      <c r="L23" s="10">
        <f>'25-09'!$K23+('25-09'!$J23/90)</f>
        <v>-4.4444444444444446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69</v>
      </c>
      <c r="S23" s="16">
        <f t="shared" si="5"/>
        <v>690</v>
      </c>
      <c r="T23" s="1"/>
      <c r="U23" s="1"/>
      <c r="V23" s="1"/>
      <c r="W23" s="1"/>
      <c r="X23" s="1"/>
      <c r="Y23" s="1"/>
      <c r="Z23" s="1"/>
    </row>
    <row r="24" spans="1:26" ht="15.6" x14ac:dyDescent="0.3">
      <c r="A24" s="13">
        <v>10</v>
      </c>
      <c r="B24" s="1">
        <v>52</v>
      </c>
      <c r="C24" s="14">
        <f t="shared" si="2"/>
        <v>520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112">
        <v>350</v>
      </c>
      <c r="K24" s="107"/>
      <c r="L24" s="10">
        <f>'25-09'!$K24+('25-09'!$J24/90)</f>
        <v>3.8888888888888888</v>
      </c>
      <c r="M24" s="3"/>
      <c r="N24" s="13">
        <v>10</v>
      </c>
      <c r="O24" s="1">
        <v>55</v>
      </c>
      <c r="P24" s="14">
        <f t="shared" si="4"/>
        <v>550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ht="15.6" x14ac:dyDescent="0.3">
      <c r="A25" s="13">
        <v>20</v>
      </c>
      <c r="B25" s="1">
        <v>21</v>
      </c>
      <c r="C25" s="14">
        <f t="shared" si="2"/>
        <v>420</v>
      </c>
      <c r="D25" s="15">
        <v>50</v>
      </c>
      <c r="E25" s="1">
        <v>8</v>
      </c>
      <c r="F25" s="16">
        <f t="shared" si="3"/>
        <v>400</v>
      </c>
      <c r="G25" s="7"/>
      <c r="H25" s="7" t="s">
        <v>40</v>
      </c>
      <c r="I25" s="2" t="s">
        <v>95</v>
      </c>
      <c r="J25" s="112"/>
      <c r="K25" s="107">
        <v>-40</v>
      </c>
      <c r="L25" s="10">
        <f>'25-09'!$K25+('25-09'!$J25/90)</f>
        <v>-40</v>
      </c>
      <c r="M25" s="3"/>
      <c r="N25" s="13">
        <v>20</v>
      </c>
      <c r="O25" s="1">
        <v>31</v>
      </c>
      <c r="P25" s="14">
        <f t="shared" si="4"/>
        <v>620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ht="15.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12</v>
      </c>
      <c r="F26" s="16">
        <f t="shared" si="3"/>
        <v>1200</v>
      </c>
      <c r="G26" s="7"/>
      <c r="H26" s="7" t="s">
        <v>6</v>
      </c>
      <c r="I26" s="2" t="s">
        <v>1960</v>
      </c>
      <c r="J26" s="112">
        <v>-150</v>
      </c>
      <c r="K26" s="107">
        <v>5</v>
      </c>
      <c r="L26" s="10">
        <f>'25-09'!$K26+('25-09'!$J26/90)</f>
        <v>3.333333333333333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32</v>
      </c>
      <c r="S26" s="16">
        <f t="shared" si="5"/>
        <v>3200</v>
      </c>
      <c r="T26" s="1"/>
      <c r="U26" s="1"/>
      <c r="V26" s="1"/>
      <c r="W26" s="1"/>
      <c r="X26" s="1"/>
      <c r="Y26" s="1"/>
      <c r="Z26" s="1"/>
    </row>
    <row r="27" spans="1:26" ht="15.6" x14ac:dyDescent="0.3">
      <c r="A27" s="13">
        <v>100</v>
      </c>
      <c r="B27" s="1">
        <v>6</v>
      </c>
      <c r="C27" s="14">
        <f t="shared" si="2"/>
        <v>600</v>
      </c>
      <c r="D27" s="12" t="s">
        <v>11</v>
      </c>
      <c r="E27" s="12"/>
      <c r="F27" s="17">
        <f>SUM(F22:F26)</f>
        <v>1705</v>
      </c>
      <c r="G27" s="7"/>
      <c r="H27" s="7" t="s">
        <v>6</v>
      </c>
      <c r="I27" s="2" t="s">
        <v>1298</v>
      </c>
      <c r="J27" s="112">
        <v>200</v>
      </c>
      <c r="K27" s="107"/>
      <c r="L27" s="10">
        <f>'25-09'!$K27+('25-09'!$J27/90)</f>
        <v>2.2222222222222223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4275</v>
      </c>
      <c r="T27" s="1"/>
      <c r="U27" s="1"/>
      <c r="V27" s="1"/>
      <c r="W27" s="1"/>
      <c r="X27" s="1"/>
      <c r="Y27" s="1"/>
      <c r="Z27" s="1"/>
    </row>
    <row r="28" spans="1:26" ht="15.6" x14ac:dyDescent="0.3">
      <c r="A28" s="12" t="s">
        <v>11</v>
      </c>
      <c r="B28" s="12"/>
      <c r="C28" s="6">
        <f>SUM(C22:C27)</f>
        <v>1592</v>
      </c>
      <c r="D28" s="1"/>
      <c r="E28" s="1"/>
      <c r="F28" s="1"/>
      <c r="G28" s="1"/>
      <c r="H28" s="7" t="s">
        <v>6</v>
      </c>
      <c r="I28" s="2"/>
      <c r="J28" s="112">
        <v>60</v>
      </c>
      <c r="K28" s="107">
        <v>1</v>
      </c>
      <c r="L28" s="10">
        <f>'25-09'!$K28+('25-09'!$J28/90)</f>
        <v>1.6666666666666665</v>
      </c>
      <c r="M28" s="3"/>
      <c r="N28" s="12" t="s">
        <v>11</v>
      </c>
      <c r="O28" s="12"/>
      <c r="P28" s="6">
        <f>SUM(P22:P27)</f>
        <v>2870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ht="15.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-1765</v>
      </c>
      <c r="G29" s="1"/>
      <c r="H29" s="7" t="s">
        <v>6</v>
      </c>
      <c r="I29" s="2" t="s">
        <v>62</v>
      </c>
      <c r="J29" s="112"/>
      <c r="K29" s="107">
        <v>100</v>
      </c>
      <c r="L29" s="10">
        <f>'25-09'!$K29+('25-09'!$J29/90)</f>
        <v>100</v>
      </c>
      <c r="M29" s="3"/>
      <c r="N29" s="1"/>
      <c r="O29" s="1"/>
      <c r="P29" s="18"/>
      <c r="Q29" s="237" t="s">
        <v>21</v>
      </c>
      <c r="R29" s="238"/>
      <c r="S29" s="145">
        <f>SUM('25-09'!$J$22:$J$138)</f>
        <v>2830</v>
      </c>
      <c r="T29" s="1"/>
      <c r="U29" s="1"/>
      <c r="V29" s="1"/>
      <c r="W29" s="1"/>
      <c r="X29" s="1"/>
      <c r="Y29" s="1"/>
      <c r="Z29" s="1"/>
    </row>
    <row r="30" spans="1:26" ht="15.6" x14ac:dyDescent="0.3">
      <c r="A30" s="237" t="s">
        <v>23</v>
      </c>
      <c r="B30" s="238"/>
      <c r="C30" s="6">
        <f t="array" aca="1" ref="C30" ca="1">INDIRECT("'"&amp;$A$19&amp;"'!K20")+K1</f>
        <v>10</v>
      </c>
      <c r="D30" s="1"/>
      <c r="E30" s="1"/>
      <c r="F30" s="8"/>
      <c r="G30" s="1"/>
      <c r="H30" s="7" t="s">
        <v>6</v>
      </c>
      <c r="I30" s="2" t="s">
        <v>553</v>
      </c>
      <c r="J30" s="112"/>
      <c r="K30" s="107">
        <v>9</v>
      </c>
      <c r="L30" s="10">
        <f>'25-09'!$K30+('25-09'!$J30/90)</f>
        <v>9</v>
      </c>
      <c r="M30" s="3"/>
      <c r="N30" s="237" t="s">
        <v>23</v>
      </c>
      <c r="O30" s="238"/>
      <c r="P30" s="144">
        <f>SUM('25-09'!$K$22:$K$138)</f>
        <v>1258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ht="15.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28</v>
      </c>
      <c r="I31" s="11" t="s">
        <v>648</v>
      </c>
      <c r="J31" s="112"/>
      <c r="K31" s="107">
        <v>-25</v>
      </c>
      <c r="L31" s="10">
        <f>'25-09'!$K31+('25-09'!$J31/90)</f>
        <v>-25</v>
      </c>
      <c r="M31" s="3"/>
      <c r="N31" s="1"/>
      <c r="O31" s="1"/>
      <c r="P31" s="18"/>
      <c r="Q31" s="12" t="s">
        <v>25</v>
      </c>
      <c r="R31" s="12"/>
      <c r="S31" s="17">
        <f>S27-S29-F27</f>
        <v>-260</v>
      </c>
      <c r="T31" s="1"/>
      <c r="U31" s="1"/>
      <c r="V31" s="1"/>
      <c r="W31" s="1"/>
      <c r="X31" s="1"/>
      <c r="Y31" s="1"/>
      <c r="Z31" s="1"/>
    </row>
    <row r="32" spans="1:26" ht="15.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28</v>
      </c>
      <c r="I32" s="2" t="s">
        <v>43</v>
      </c>
      <c r="J32" s="112"/>
      <c r="K32" s="107">
        <v>-20</v>
      </c>
      <c r="L32" s="10">
        <f>'25-09'!$K32+('25-09'!$J32/90)</f>
        <v>-20</v>
      </c>
      <c r="M32" s="3"/>
      <c r="N32" s="12" t="s">
        <v>25</v>
      </c>
      <c r="O32" s="12"/>
      <c r="P32" s="6">
        <f>P28-P30-C28</f>
        <v>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108</v>
      </c>
      <c r="J33" s="112"/>
      <c r="K33" s="107">
        <v>30</v>
      </c>
      <c r="L33" s="10">
        <f>'25-09'!$K33+('25-09'!$J33/90)</f>
        <v>30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ht="15.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 t="s">
        <v>149</v>
      </c>
      <c r="J34" s="112"/>
      <c r="K34" s="107">
        <v>50</v>
      </c>
      <c r="L34" s="10">
        <f>'25-09'!$K34+('25-09'!$J34/90)</f>
        <v>50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ht="15.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/>
      <c r="K35" s="107">
        <v>20</v>
      </c>
      <c r="L35" s="10">
        <f>'25-09'!$K35+('25-09'!$J35/90)</f>
        <v>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ht="15.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680</v>
      </c>
      <c r="K36" s="107"/>
      <c r="L36" s="10">
        <f>'25-09'!$K36+('25-09'!$J36/90)</f>
        <v>7.5555555555555554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ht="15.6" x14ac:dyDescent="0.3">
      <c r="A37" s="9"/>
      <c r="B37" s="9"/>
      <c r="C37" s="7"/>
      <c r="D37" s="1"/>
      <c r="E37" s="1"/>
      <c r="F37" s="7"/>
      <c r="G37" s="1"/>
      <c r="H37" s="7" t="s">
        <v>1796</v>
      </c>
      <c r="I37" s="2" t="s">
        <v>75</v>
      </c>
      <c r="J37" s="112"/>
      <c r="K37" s="107">
        <v>57</v>
      </c>
      <c r="L37" s="10">
        <f>'25-09'!$K37+('25-09'!$J37/90)</f>
        <v>57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ht="15.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150</v>
      </c>
      <c r="K38" s="107"/>
      <c r="L38" s="10">
        <f>'25-09'!$K38+('25-09'!$J38/90)</f>
        <v>1.6666666666666667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ht="15.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 t="s">
        <v>316</v>
      </c>
      <c r="J39" s="112"/>
      <c r="K39" s="107">
        <v>10</v>
      </c>
      <c r="L39" s="10">
        <f>'25-09'!$K39+('25-09'!$J39/90)</f>
        <v>10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ht="15.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 t="s">
        <v>161</v>
      </c>
      <c r="J40" s="112">
        <v>-450</v>
      </c>
      <c r="K40" s="107">
        <v>40</v>
      </c>
      <c r="L40" s="10">
        <f>'25-09'!$K40+('25-09'!$J40/90)</f>
        <v>35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ht="15.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957</v>
      </c>
      <c r="J41" s="112"/>
      <c r="K41" s="107">
        <v>315</v>
      </c>
      <c r="L41" s="10">
        <f>'25-09'!$K41+('25-09'!$J41/90)</f>
        <v>315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ht="15.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-220</v>
      </c>
      <c r="K42" s="107">
        <v>5</v>
      </c>
      <c r="L42" s="10">
        <f>'25-09'!$K42+('25-09'!$J42/90)</f>
        <v>2.5555555555555554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ht="15.6" x14ac:dyDescent="0.3">
      <c r="A43" s="9"/>
      <c r="B43" s="9"/>
      <c r="C43" s="1"/>
      <c r="D43" s="1"/>
      <c r="E43" s="1"/>
      <c r="F43" s="1"/>
      <c r="G43" s="1"/>
      <c r="H43" s="139" t="s">
        <v>6</v>
      </c>
      <c r="I43" s="130"/>
      <c r="J43" s="131"/>
      <c r="K43" s="132"/>
      <c r="L43" s="140">
        <f>'25-09'!$K43+('25-09'!$J43/90)</f>
        <v>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ht="15.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-450</v>
      </c>
      <c r="K44" s="107">
        <v>20</v>
      </c>
      <c r="L44" s="10">
        <f>'25-09'!$K44+('25-09'!$J44/90)</f>
        <v>15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ht="15.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-180</v>
      </c>
      <c r="K45" s="107">
        <v>20</v>
      </c>
      <c r="L45" s="10">
        <f>'25-09'!$K45+('25-09'!$J45/90)</f>
        <v>18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ht="15.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 t="s">
        <v>2734</v>
      </c>
      <c r="J46" s="112"/>
      <c r="K46" s="107">
        <v>300</v>
      </c>
      <c r="L46" s="10">
        <f>'25-09'!$K46+('25-09'!$J46/90)</f>
        <v>300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ht="15.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/>
      <c r="K47" s="107">
        <v>9</v>
      </c>
      <c r="L47" s="10">
        <f>'25-09'!$K47+('25-09'!$J47/90)</f>
        <v>9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ht="15.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350</v>
      </c>
      <c r="K48" s="107"/>
      <c r="L48" s="10">
        <f>'25-09'!$K48+('25-09'!$J48/90)</f>
        <v>3.8888888888888888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ht="15.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 t="s">
        <v>2583</v>
      </c>
      <c r="J49" s="112"/>
      <c r="K49" s="107">
        <v>150</v>
      </c>
      <c r="L49" s="10">
        <f>'25-09'!$K49+('25-09'!$J49/90)</f>
        <v>150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ht="15.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 t="s">
        <v>2735</v>
      </c>
      <c r="J50" s="112"/>
      <c r="K50" s="107">
        <v>150</v>
      </c>
      <c r="L50" s="10">
        <f>'25-09'!$K50+('25-09'!$J50/90)</f>
        <v>150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ht="15.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-180</v>
      </c>
      <c r="K51" s="107">
        <v>10</v>
      </c>
      <c r="L51" s="10">
        <f>'25-09'!$K51+('25-09'!$J51/90)</f>
        <v>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ht="15.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 t="s">
        <v>2736</v>
      </c>
      <c r="J52" s="112">
        <v>-100</v>
      </c>
      <c r="K52" s="107">
        <v>29</v>
      </c>
      <c r="L52" s="10">
        <f>'25-09'!$K52+('25-09'!$J52/90)</f>
        <v>27.888888888888889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ht="15.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 t="s">
        <v>39</v>
      </c>
      <c r="J53" s="112"/>
      <c r="K53" s="107">
        <v>40</v>
      </c>
      <c r="L53" s="10">
        <f>'25-09'!$K53+('25-09'!$J53/90)</f>
        <v>40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ht="15.6" x14ac:dyDescent="0.3">
      <c r="A54" s="9"/>
      <c r="B54" s="9"/>
      <c r="C54" s="9"/>
      <c r="D54" s="9"/>
      <c r="E54" s="9"/>
      <c r="F54" s="9"/>
      <c r="G54" s="9"/>
      <c r="H54" s="7" t="s">
        <v>40</v>
      </c>
      <c r="I54" s="2"/>
      <c r="J54" s="112">
        <v>-100</v>
      </c>
      <c r="K54" s="107"/>
      <c r="L54" s="10">
        <f>'25-09'!$K54+('25-09'!$J54/90)</f>
        <v>-1.1111111111111112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ht="15.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/>
      <c r="K55" s="107">
        <v>10</v>
      </c>
      <c r="L55" s="10">
        <f>'25-09'!$K55+('25-09'!$J55/90)</f>
        <v>10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ht="15.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90</v>
      </c>
      <c r="K56" s="107"/>
      <c r="L56" s="10">
        <f>'25-09'!$K56+('25-09'!$J56/90)</f>
        <v>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ht="15.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180</v>
      </c>
      <c r="K57" s="107"/>
      <c r="L57" s="10">
        <f>'25-09'!$K57+('25-09'!$J57/90)</f>
        <v>2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ht="15.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300</v>
      </c>
      <c r="K58" s="107"/>
      <c r="L58" s="10">
        <f>'25-09'!$K58+('25-09'!$J58/90)</f>
        <v>3.3333333333333335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ht="15.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120</v>
      </c>
      <c r="K59" s="107"/>
      <c r="L59" s="10">
        <f>'25-09'!$K59+('25-09'!$J59/90)</f>
        <v>1.3333333333333333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ht="15.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141</v>
      </c>
      <c r="J60" s="112">
        <v>180</v>
      </c>
      <c r="K60" s="107">
        <v>80</v>
      </c>
      <c r="L60" s="10">
        <f>'25-09'!$K60+('25-09'!$J60/90)</f>
        <v>82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ht="15.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-300</v>
      </c>
      <c r="K61" s="107">
        <v>20</v>
      </c>
      <c r="L61" s="10">
        <f>'25-09'!$K61+('25-09'!$J61/90)</f>
        <v>16.666666666666668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ht="15.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-100</v>
      </c>
      <c r="K62" s="107">
        <v>50</v>
      </c>
      <c r="L62" s="10">
        <f>'25-09'!$K62+('25-09'!$J62/90)</f>
        <v>48.888888888888886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ht="15.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100</v>
      </c>
      <c r="K63" s="107"/>
      <c r="L63" s="10">
        <f>'25-09'!$K63+('25-09'!$J63/90)</f>
        <v>1.1111111111111112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ht="15.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700</v>
      </c>
      <c r="K64" s="107"/>
      <c r="L64" s="10">
        <f>'25-09'!$K64+('25-09'!$J64/90)</f>
        <v>7.7777777777777777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ht="15.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-400</v>
      </c>
      <c r="K65" s="108">
        <v>10</v>
      </c>
      <c r="L65" s="37">
        <f>'25-09'!$K65+('25-09'!$J65/90)</f>
        <v>5.5555555555555554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ht="15.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270</v>
      </c>
      <c r="K66" s="109"/>
      <c r="L66" s="37">
        <f>'25-09'!$K66+('25-09'!$J66/90)</f>
        <v>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ht="15.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-450</v>
      </c>
      <c r="K67" s="108">
        <v>20</v>
      </c>
      <c r="L67" s="37">
        <f>'25-09'!$K67+('25-09'!$J67/90)</f>
        <v>15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ht="15.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/>
      <c r="K68" s="109">
        <v>82</v>
      </c>
      <c r="L68" s="37">
        <f>'25-09'!$K68+('25-09'!$J68/90)</f>
        <v>82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ht="15.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-360</v>
      </c>
      <c r="K69" s="108">
        <v>20</v>
      </c>
      <c r="L69" s="37">
        <f>'25-09'!$K69+('25-09'!$J69/90)</f>
        <v>16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ht="15.6" x14ac:dyDescent="0.3">
      <c r="A70" s="9"/>
      <c r="B70" s="9"/>
      <c r="C70" s="9"/>
      <c r="D70" s="9"/>
      <c r="E70" s="9"/>
      <c r="F70" s="9"/>
      <c r="G70" s="9"/>
      <c r="H70" s="7" t="s">
        <v>28</v>
      </c>
      <c r="I70" s="44" t="s">
        <v>2737</v>
      </c>
      <c r="J70" s="113"/>
      <c r="K70" s="108">
        <v>-4</v>
      </c>
      <c r="L70" s="37">
        <f>'25-09'!$K70+('25-09'!$J70/90)</f>
        <v>-4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ht="15.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 t="s">
        <v>843</v>
      </c>
      <c r="J71" s="112">
        <v>90</v>
      </c>
      <c r="K71" s="107">
        <v>82</v>
      </c>
      <c r="L71" s="10">
        <f>'25-09'!$K71+('25-09'!$J71/90)</f>
        <v>83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ht="15.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2379</v>
      </c>
      <c r="J72" s="112">
        <v>4550</v>
      </c>
      <c r="K72" s="107">
        <v>-50</v>
      </c>
      <c r="L72" s="10">
        <f>'25-09'!$K72+('25-09'!$J72/90)</f>
        <v>0.55555555555555713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ht="15.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210</v>
      </c>
      <c r="K73" s="107"/>
      <c r="L73" s="10">
        <f>'25-09'!$K73+('25-09'!$J73/90)</f>
        <v>2.3333333333333335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ht="15.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170</v>
      </c>
      <c r="K74" s="107"/>
      <c r="L74" s="10">
        <f>'25-09'!$K74+('25-09'!$J74/90)</f>
        <v>1.8888888888888888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ht="15.6" x14ac:dyDescent="0.3">
      <c r="A75" s="9"/>
      <c r="B75" s="9"/>
      <c r="C75" s="9"/>
      <c r="D75" s="9"/>
      <c r="E75" s="9"/>
      <c r="F75" s="9"/>
      <c r="G75" s="9"/>
      <c r="H75" s="7" t="s">
        <v>1796</v>
      </c>
      <c r="I75" s="40" t="s">
        <v>1733</v>
      </c>
      <c r="J75" s="112"/>
      <c r="K75" s="107">
        <v>70</v>
      </c>
      <c r="L75" s="10">
        <f>'25-09'!$K75+('25-09'!$J75/90)</f>
        <v>70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ht="15.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360</v>
      </c>
      <c r="K76" s="107"/>
      <c r="L76" s="10">
        <f>'25-09'!$K76+('25-09'!$J76/90)</f>
        <v>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ht="15.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 t="s">
        <v>129</v>
      </c>
      <c r="J77" s="112">
        <v>230</v>
      </c>
      <c r="K77" s="107">
        <v>300</v>
      </c>
      <c r="L77" s="10">
        <f>'25-09'!$K77+('25-09'!$J77/90)</f>
        <v>302.55555555555554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ht="15.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180</v>
      </c>
      <c r="K78" s="107"/>
      <c r="L78" s="10">
        <f>'25-09'!$K78+('25-09'!$J78/90)</f>
        <v>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ht="15.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300</v>
      </c>
      <c r="K79" s="107"/>
      <c r="L79" s="10">
        <f>'25-09'!$K79+('25-09'!$J79/90)</f>
        <v>3.3333333333333335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ht="15.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450</v>
      </c>
      <c r="K80" s="107"/>
      <c r="L80" s="10">
        <f>'25-09'!$K80+('25-09'!$J80/90)</f>
        <v>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ht="15.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 t="s">
        <v>229</v>
      </c>
      <c r="J81" s="112">
        <v>-360</v>
      </c>
      <c r="K81" s="107"/>
      <c r="L81" s="10">
        <f>'25-09'!$K81+('25-09'!$J81/90)</f>
        <v>-4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ht="15.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100</v>
      </c>
      <c r="K82" s="107"/>
      <c r="L82" s="10">
        <f>'25-09'!$K82+('25-09'!$J82/90)</f>
        <v>1.1111111111111112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ht="15.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-300</v>
      </c>
      <c r="K83" s="107">
        <v>10</v>
      </c>
      <c r="L83" s="10">
        <f>'25-09'!$K83+('25-09'!$J83/90)</f>
        <v>6.6666666666666661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ht="15.6" x14ac:dyDescent="0.3">
      <c r="A84" s="9"/>
      <c r="B84" s="9"/>
      <c r="C84" s="9"/>
      <c r="D84" s="9"/>
      <c r="E84" s="9"/>
      <c r="F84" s="9"/>
      <c r="G84" s="9"/>
      <c r="H84" s="7" t="s">
        <v>28</v>
      </c>
      <c r="I84" s="2" t="s">
        <v>2738</v>
      </c>
      <c r="J84" s="112">
        <v>180</v>
      </c>
      <c r="K84" s="107">
        <v>-10</v>
      </c>
      <c r="L84" s="10">
        <f>'25-09'!$K84+('25-09'!$J84/90)</f>
        <v>-8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ht="15.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/>
      <c r="K85" s="107">
        <v>9</v>
      </c>
      <c r="L85" s="10">
        <f>'25-09'!$K85+('25-09'!$J85/90)</f>
        <v>9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ht="15.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-180</v>
      </c>
      <c r="K86" s="107">
        <v>10</v>
      </c>
      <c r="L86" s="10">
        <f>'25-09'!$K86+('25-09'!$J86/90)</f>
        <v>8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ht="15.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 t="s">
        <v>229</v>
      </c>
      <c r="J87" s="112">
        <v>-70</v>
      </c>
      <c r="K87" s="107"/>
      <c r="L87" s="10">
        <f>'25-09'!$K87+('25-09'!$J87/90)</f>
        <v>-0.77777777777777779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ht="15.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90</v>
      </c>
      <c r="K88" s="107">
        <v>10</v>
      </c>
      <c r="L88" s="10">
        <f>'25-09'!$K88+('25-09'!$J88/90)</f>
        <v>11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ht="15.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400</v>
      </c>
      <c r="K89" s="107">
        <v>1</v>
      </c>
      <c r="L89" s="10">
        <f>'25-09'!$K89+('25-09'!$J89/90)</f>
        <v>5.4444444444444446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ht="15.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 t="s">
        <v>1226</v>
      </c>
      <c r="J90" s="112">
        <v>-360</v>
      </c>
      <c r="K90" s="107">
        <v>10</v>
      </c>
      <c r="L90" s="10">
        <f>'25-09'!$K90+('25-09'!$J90/90)</f>
        <v>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ht="15.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-150</v>
      </c>
      <c r="K91" s="107">
        <v>40</v>
      </c>
      <c r="L91" s="10">
        <f>'25-09'!$K91+('25-09'!$J91/90)</f>
        <v>38.333333333333336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ht="15.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-340</v>
      </c>
      <c r="K92" s="107">
        <v>10</v>
      </c>
      <c r="L92" s="10">
        <f>'25-09'!$K92+('25-09'!$J92/90)</f>
        <v>6.2222222222222223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ht="15.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90</v>
      </c>
      <c r="L93" s="10">
        <f>'25-09'!$K93+('25-09'!$J93/90)</f>
        <v>90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ht="15.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-360</v>
      </c>
      <c r="K94" s="107">
        <v>40</v>
      </c>
      <c r="L94" s="10">
        <f>'25-09'!$K94+('25-09'!$J94/90)</f>
        <v>36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ht="15.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-270</v>
      </c>
      <c r="K95" s="107">
        <v>20</v>
      </c>
      <c r="L95" s="10">
        <f>'25-09'!$K95+('25-09'!$J95/90)</f>
        <v>17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ht="15.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 t="s">
        <v>1553</v>
      </c>
      <c r="J96" s="112"/>
      <c r="K96" s="107">
        <v>100</v>
      </c>
      <c r="L96" s="10">
        <f>'25-09'!$K96+('25-09'!$J96/90)</f>
        <v>100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ht="15.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2" t="s">
        <v>2066</v>
      </c>
      <c r="J97" s="112"/>
      <c r="K97" s="107">
        <v>-70</v>
      </c>
      <c r="L97" s="10">
        <f>'25-09'!$K97+('25-09'!$J97/90)</f>
        <v>-70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ht="15.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180</v>
      </c>
      <c r="K98" s="107"/>
      <c r="L98" s="10">
        <f>'25-09'!$K98+('25-09'!$J98/90)</f>
        <v>2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ht="15.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34</v>
      </c>
      <c r="L99" s="10">
        <f>'25-09'!$K99+('25-09'!$J99/90)</f>
        <v>34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ht="15.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110</v>
      </c>
      <c r="K100" s="107"/>
      <c r="L100" s="10">
        <f>'25-09'!$K100+('25-09'!$J100/90)</f>
        <v>1.2222222222222223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ht="15.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250</v>
      </c>
      <c r="K101" s="107"/>
      <c r="L101" s="10">
        <f>'25-09'!$K101+('25-09'!$J101/90)</f>
        <v>2.7777777777777777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ht="15.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180</v>
      </c>
      <c r="K102" s="107"/>
      <c r="L102" s="10">
        <f>'25-09'!$K102+('25-09'!$J102/90)</f>
        <v>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ht="15.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-130</v>
      </c>
      <c r="K103" s="107">
        <v>34</v>
      </c>
      <c r="L103" s="10">
        <f>'25-09'!$K103+('25-09'!$J103/90)</f>
        <v>32.555555555555557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ht="15.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200</v>
      </c>
      <c r="K104" s="107"/>
      <c r="L104" s="10">
        <f>'25-09'!$K104+('25-09'!$J104/90)</f>
        <v>2.2222222222222223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ht="15.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700</v>
      </c>
      <c r="K105" s="107"/>
      <c r="L105" s="10">
        <f>'25-09'!$K105+('25-09'!$J105/90)</f>
        <v>7.7777777777777777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ht="15.6" x14ac:dyDescent="0.3">
      <c r="A106" s="9"/>
      <c r="B106" s="9"/>
      <c r="C106" s="9"/>
      <c r="D106" s="9"/>
      <c r="E106" s="9"/>
      <c r="F106" s="9"/>
      <c r="G106" s="9"/>
      <c r="H106" s="7" t="s">
        <v>28</v>
      </c>
      <c r="I106" s="2" t="s">
        <v>437</v>
      </c>
      <c r="J106" s="112">
        <v>-300</v>
      </c>
      <c r="K106" s="107"/>
      <c r="L106" s="10">
        <f>'25-09'!$K106+('25-09'!$J106/90)</f>
        <v>-3.3333333333333335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ht="15.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/>
      <c r="K107" s="107">
        <v>75</v>
      </c>
      <c r="L107" s="10">
        <f>'25-09'!$K107+('25-09'!$J107/90)</f>
        <v>75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ht="15.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500</v>
      </c>
      <c r="K108" s="107"/>
      <c r="L108" s="10">
        <f>'25-09'!$K108+('25-09'!$J108/90)</f>
        <v>5.5555555555555554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ht="15.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-540</v>
      </c>
      <c r="K109" s="107">
        <v>60</v>
      </c>
      <c r="L109" s="10">
        <f>'25-09'!$K109+('25-09'!$J109/90)</f>
        <v>54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ht="15.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/>
      <c r="K110" s="107">
        <v>20</v>
      </c>
      <c r="L110" s="10">
        <f>'25-09'!$K110+('25-09'!$J110/90)</f>
        <v>20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ht="15.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-220</v>
      </c>
      <c r="K111" s="107">
        <v>10</v>
      </c>
      <c r="L111" s="10">
        <f>'25-09'!$K111+('25-09'!$J111/90)</f>
        <v>7.5555555555555554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ht="15.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-450</v>
      </c>
      <c r="K112" s="107">
        <v>30</v>
      </c>
      <c r="L112" s="10">
        <f>'25-09'!$K112+('25-09'!$J112/90)</f>
        <v>25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ht="15.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-270</v>
      </c>
      <c r="K113" s="107">
        <v>20</v>
      </c>
      <c r="L113" s="10">
        <f>'25-09'!$K113+('25-09'!$J113/90)</f>
        <v>17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ht="15.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/>
      <c r="K114" s="107">
        <v>5</v>
      </c>
      <c r="L114" s="10">
        <f>'25-09'!$K114+('25-09'!$J114/90)</f>
        <v>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ht="15.6" x14ac:dyDescent="0.3">
      <c r="A115" s="9"/>
      <c r="B115" s="9"/>
      <c r="C115" s="9"/>
      <c r="D115" s="9"/>
      <c r="E115" s="9"/>
      <c r="F115" s="9"/>
      <c r="G115" s="9"/>
      <c r="H115" s="7" t="s">
        <v>40</v>
      </c>
      <c r="I115" s="2" t="s">
        <v>149</v>
      </c>
      <c r="J115" s="112"/>
      <c r="K115" s="107">
        <v>-1000</v>
      </c>
      <c r="L115" s="10">
        <f>'25-09'!$K115+('25-09'!$J115/90)</f>
        <v>-1000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ht="15.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-20</v>
      </c>
      <c r="K116" s="107">
        <v>5</v>
      </c>
      <c r="L116" s="10">
        <f>'25-09'!$K116+('25-09'!$J116/90)</f>
        <v>4.7777777777777777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ht="15.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 t="s">
        <v>1101</v>
      </c>
      <c r="J117" s="112">
        <v>500</v>
      </c>
      <c r="K117" s="107"/>
      <c r="L117" s="10">
        <f>'25-09'!$K117+('25-09'!$J117/90)</f>
        <v>5.5555555555555554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ht="15.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-200</v>
      </c>
      <c r="K118" s="107"/>
      <c r="L118" s="10">
        <f>'25-09'!$K118+('25-09'!$J118/90)</f>
        <v>-2.2222222222222223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ht="15.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20</v>
      </c>
      <c r="K119" s="107"/>
      <c r="L119" s="10">
        <f>'25-09'!$K119+('25-09'!$J119/90)</f>
        <v>0.22222222222222221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ht="15.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100</v>
      </c>
      <c r="K120" s="107"/>
      <c r="L120" s="10">
        <f>'25-09'!$K120+('25-09'!$J120/90)</f>
        <v>1.1111111111111112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ht="15.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2" t="s">
        <v>335</v>
      </c>
      <c r="J121" s="112">
        <v>-50</v>
      </c>
      <c r="K121" s="107"/>
      <c r="L121" s="10">
        <f>'25-09'!$K121+('25-09'!$J121/90)</f>
        <v>-0.55555555555555558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ht="15.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-150</v>
      </c>
      <c r="K122" s="107"/>
      <c r="L122" s="10">
        <f>'25-09'!$K122+('25-09'!$J122/90)</f>
        <v>-1.6666666666666667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ht="15.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-180</v>
      </c>
      <c r="K123" s="107">
        <v>80</v>
      </c>
      <c r="L123" s="10">
        <f>'25-09'!$K123+('25-09'!$J123/90)</f>
        <v>78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ht="15.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100</v>
      </c>
      <c r="K124" s="107"/>
      <c r="L124" s="10">
        <f>'25-09'!$K124+('25-09'!$J124/90)</f>
        <v>1.1111111111111112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ht="15.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-720</v>
      </c>
      <c r="K125" s="107">
        <v>30</v>
      </c>
      <c r="L125" s="10">
        <f>'25-09'!$K125+('25-09'!$J125/90)</f>
        <v>22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ht="15.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-670</v>
      </c>
      <c r="K126" s="107">
        <v>10</v>
      </c>
      <c r="L126" s="10">
        <f>'25-09'!$K126+('25-09'!$J126/90)</f>
        <v>2.5555555555555554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ht="15.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100</v>
      </c>
      <c r="K127" s="107"/>
      <c r="L127" s="10">
        <f>'25-09'!$K127+('25-09'!$J127/90)</f>
        <v>1.1111111111111112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ht="15.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-560</v>
      </c>
      <c r="K128" s="107">
        <v>20</v>
      </c>
      <c r="L128" s="10">
        <f>'25-09'!$K128+('25-09'!$J128/90)</f>
        <v>13.777777777777779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ht="15.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>
        <v>600</v>
      </c>
      <c r="K129" s="107"/>
      <c r="L129" s="10">
        <f>'25-09'!$K129+('25-09'!$J129/90)</f>
        <v>6.666666666666667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ht="15.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 t="s">
        <v>56</v>
      </c>
      <c r="J130" s="112">
        <v>-1540</v>
      </c>
      <c r="K130" s="107">
        <v>157</v>
      </c>
      <c r="L130" s="10">
        <f>'25-09'!$K130+('25-09'!$J130/90)</f>
        <v>139.88888888888889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ht="15.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229</v>
      </c>
      <c r="J131" s="112">
        <v>-300</v>
      </c>
      <c r="K131" s="107">
        <v>-30</v>
      </c>
      <c r="L131" s="10">
        <f>'25-09'!$K131+('25-09'!$J131/90)</f>
        <v>-33.333333333333336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ht="15.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180</v>
      </c>
      <c r="K132" s="107"/>
      <c r="L132" s="10">
        <f>'25-09'!$K132+('25-09'!$J132/90)</f>
        <v>2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ht="15.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 t="s">
        <v>229</v>
      </c>
      <c r="J133" s="112">
        <v>270</v>
      </c>
      <c r="K133" s="107">
        <v>-50</v>
      </c>
      <c r="L133" s="10">
        <f>'25-09'!$K133+('25-09'!$J133/90)</f>
        <v>-47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ht="15.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200</v>
      </c>
      <c r="K134" s="107">
        <v>50</v>
      </c>
      <c r="L134" s="10">
        <f>'25-09'!$K134+('25-09'!$J134/90)</f>
        <v>52.222222222222221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ht="15.6" x14ac:dyDescent="0.3">
      <c r="A135" s="9"/>
      <c r="B135" s="9"/>
      <c r="C135" s="9"/>
      <c r="D135" s="9"/>
      <c r="E135" s="9"/>
      <c r="F135" s="9"/>
      <c r="G135" s="9"/>
      <c r="H135" s="7" t="s">
        <v>40</v>
      </c>
      <c r="I135" s="40" t="s">
        <v>57</v>
      </c>
      <c r="J135" s="112"/>
      <c r="K135" s="107">
        <v>45</v>
      </c>
      <c r="L135" s="10">
        <f>'25-09'!$K135+('25-09'!$J135/90)</f>
        <v>45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ht="15.6" x14ac:dyDescent="0.3">
      <c r="A136" s="9"/>
      <c r="B136" s="9"/>
      <c r="C136" s="9"/>
      <c r="D136" s="9"/>
      <c r="E136" s="9"/>
      <c r="F136" s="9"/>
      <c r="G136" s="9"/>
      <c r="H136" s="7" t="s">
        <v>28</v>
      </c>
      <c r="I136" s="40" t="s">
        <v>99</v>
      </c>
      <c r="J136" s="112"/>
      <c r="K136" s="107">
        <v>-45</v>
      </c>
      <c r="L136" s="10">
        <f>'25-09'!$K136+('25-09'!$J136/90)</f>
        <v>-45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ht="15.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40"/>
      <c r="J137" s="112">
        <v>-90</v>
      </c>
      <c r="K137" s="107">
        <v>10</v>
      </c>
      <c r="L137" s="10">
        <f>'25-09'!$K137+('25-09'!$J137/90)</f>
        <v>9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ht="15.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40"/>
      <c r="J138" s="112"/>
      <c r="K138" s="107"/>
      <c r="L138" s="10">
        <f>'25-09'!$K138+('25-09'!$J138/90)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8" xr:uid="{6D4EFC1B-2F73-4640-A1C3-B3CD4F0F0EF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1A2F-9A23-47CC-9E68-9749836CC683}">
  <sheetPr>
    <pageSetUpPr fitToPage="1"/>
  </sheetPr>
  <dimension ref="A1:Z179"/>
  <sheetViews>
    <sheetView rightToLeft="1" topLeftCell="A164" workbookViewId="0">
      <selection activeCell="K168" sqref="K16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-1990</v>
      </c>
      <c r="K1" s="116">
        <f t="shared" si="0"/>
        <v>40</v>
      </c>
      <c r="L1" s="3">
        <f t="shared" si="0"/>
        <v>17.8888888888889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333</v>
      </c>
      <c r="J3" s="112">
        <v>90</v>
      </c>
      <c r="K3" s="107">
        <v>70</v>
      </c>
      <c r="L3" s="10">
        <f t="shared" ref="L3:L18" si="1">K3+(J3/90)</f>
        <v>71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112">
        <v>-400</v>
      </c>
      <c r="K4" s="107"/>
      <c r="L4" s="10">
        <f t="shared" si="1"/>
        <v>-4.4444444444444446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2740</v>
      </c>
      <c r="J5" s="112">
        <v>-500</v>
      </c>
      <c r="K5" s="107"/>
      <c r="L5" s="10">
        <f t="shared" si="1"/>
        <v>-5.5555555555555554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1763</v>
      </c>
      <c r="J6" s="112">
        <v>-300</v>
      </c>
      <c r="K6" s="107">
        <v>10</v>
      </c>
      <c r="L6" s="10">
        <f t="shared" si="1"/>
        <v>6.6666666666666661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161</v>
      </c>
      <c r="J7" s="112">
        <v>-300</v>
      </c>
      <c r="K7" s="107">
        <v>30</v>
      </c>
      <c r="L7" s="10">
        <f t="shared" si="1"/>
        <v>26.666666666666668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257</v>
      </c>
      <c r="J8" s="112">
        <v>130</v>
      </c>
      <c r="K8" s="107"/>
      <c r="L8" s="10">
        <f t="shared" si="1"/>
        <v>1.4444444444444444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244</v>
      </c>
      <c r="J9" s="112">
        <v>-270</v>
      </c>
      <c r="K9" s="107">
        <v>20</v>
      </c>
      <c r="L9" s="10">
        <f t="shared" si="1"/>
        <v>17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-450</v>
      </c>
      <c r="K10" s="107">
        <v>20</v>
      </c>
      <c r="L10" s="10">
        <f t="shared" si="1"/>
        <v>15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229</v>
      </c>
      <c r="J11" s="112">
        <v>-350</v>
      </c>
      <c r="K11" s="107">
        <v>-110</v>
      </c>
      <c r="L11" s="10">
        <f t="shared" si="1"/>
        <v>-113.88888888888889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>
        <v>360</v>
      </c>
      <c r="K12" s="107"/>
      <c r="L12" s="10">
        <f t="shared" si="1"/>
        <v>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2733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SUM('26-09'!$J$22:$J$179)</f>
        <v>-199</v>
      </c>
      <c r="K20" s="116">
        <f>SUM('26-09'!$K$22:$K$179)</f>
        <v>-1680</v>
      </c>
      <c r="L20" s="3">
        <f>SUM('26-09'!$L$22:$L$179)</f>
        <v>-1682.2111111111108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77</v>
      </c>
      <c r="F22" s="16">
        <f t="shared" ref="F22:F26" si="3">D22*E22</f>
        <v>385</v>
      </c>
      <c r="G22" s="7"/>
      <c r="H22" s="7" t="s">
        <v>6</v>
      </c>
      <c r="I22" s="2"/>
      <c r="J22" s="112">
        <v>180</v>
      </c>
      <c r="K22" s="107"/>
      <c r="L22" s="10">
        <f>'26-09'!$K22+('26-09'!$J22/90)</f>
        <v>2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65</v>
      </c>
      <c r="S22" s="16">
        <f t="shared" ref="S22:S26" si="5">Q22*R22</f>
        <v>325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55</v>
      </c>
      <c r="F23" s="16">
        <f t="shared" si="3"/>
        <v>550</v>
      </c>
      <c r="G23" s="7"/>
      <c r="H23" s="7" t="s">
        <v>6</v>
      </c>
      <c r="I23" s="2"/>
      <c r="J23" s="112"/>
      <c r="K23" s="107">
        <v>770</v>
      </c>
      <c r="L23" s="10">
        <f>'26-09'!$K23+('26-09'!$J23/90)</f>
        <v>770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44</v>
      </c>
      <c r="S23" s="16">
        <f t="shared" si="5"/>
        <v>440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52</v>
      </c>
      <c r="C24" s="14">
        <f t="shared" si="2"/>
        <v>520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 t="s">
        <v>637</v>
      </c>
      <c r="J24" s="112"/>
      <c r="K24" s="107">
        <v>1000</v>
      </c>
      <c r="L24" s="10">
        <f>'26-09'!$K24+('26-09'!$J24/90)</f>
        <v>1000</v>
      </c>
      <c r="M24" s="3"/>
      <c r="N24" s="13">
        <v>10</v>
      </c>
      <c r="O24" s="1">
        <v>57</v>
      </c>
      <c r="P24" s="14">
        <f t="shared" si="4"/>
        <v>570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28</v>
      </c>
      <c r="C25" s="14">
        <f t="shared" si="2"/>
        <v>560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 t="s">
        <v>1044</v>
      </c>
      <c r="J25" s="112">
        <v>90</v>
      </c>
      <c r="K25" s="107">
        <v>41</v>
      </c>
      <c r="L25" s="10">
        <f>'26-09'!$K25+('26-09'!$J25/90)</f>
        <v>42</v>
      </c>
      <c r="M25" s="3"/>
      <c r="N25" s="13">
        <v>20</v>
      </c>
      <c r="O25" s="1">
        <v>41</v>
      </c>
      <c r="P25" s="14">
        <f t="shared" si="4"/>
        <v>820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17</v>
      </c>
      <c r="F26" s="16">
        <f t="shared" si="3"/>
        <v>1700</v>
      </c>
      <c r="G26" s="7"/>
      <c r="H26" s="7" t="s">
        <v>6</v>
      </c>
      <c r="I26" s="2" t="s">
        <v>2741</v>
      </c>
      <c r="J26" s="112"/>
      <c r="K26" s="107">
        <v>1300</v>
      </c>
      <c r="L26" s="10">
        <f>'26-09'!$K26+('26-09'!$J26/90)</f>
        <v>1300</v>
      </c>
      <c r="M26" s="3"/>
      <c r="N26" s="13">
        <v>50</v>
      </c>
      <c r="O26" s="1">
        <v>25</v>
      </c>
      <c r="P26" s="14">
        <f t="shared" si="4"/>
        <v>1250</v>
      </c>
      <c r="Q26" s="15">
        <v>100</v>
      </c>
      <c r="R26" s="1">
        <v>16</v>
      </c>
      <c r="S26" s="16">
        <f t="shared" si="5"/>
        <v>1600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16</v>
      </c>
      <c r="C27" s="14">
        <f t="shared" si="2"/>
        <v>1600</v>
      </c>
      <c r="D27" s="12" t="s">
        <v>11</v>
      </c>
      <c r="E27" s="12"/>
      <c r="F27" s="17">
        <f>SUM(F22:F26)</f>
        <v>2635</v>
      </c>
      <c r="G27" s="7"/>
      <c r="H27" s="7" t="s">
        <v>1796</v>
      </c>
      <c r="I27" s="2" t="s">
        <v>1626</v>
      </c>
      <c r="J27" s="112"/>
      <c r="K27" s="107">
        <v>143</v>
      </c>
      <c r="L27" s="10">
        <f>'26-09'!$K27+('26-09'!$J27/90)</f>
        <v>143</v>
      </c>
      <c r="M27" s="3"/>
      <c r="N27" s="13">
        <v>100</v>
      </c>
      <c r="O27" s="1">
        <v>55</v>
      </c>
      <c r="P27" s="14">
        <f t="shared" si="4"/>
        <v>5500</v>
      </c>
      <c r="Q27" s="12" t="s">
        <v>11</v>
      </c>
      <c r="R27" s="12"/>
      <c r="S27" s="17">
        <f>SUM(S22:S26)</f>
        <v>2435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2880</v>
      </c>
      <c r="D28" s="1"/>
      <c r="E28" s="1"/>
      <c r="F28" s="1"/>
      <c r="G28" s="1"/>
      <c r="H28" s="7" t="s">
        <v>6</v>
      </c>
      <c r="I28" s="2" t="s">
        <v>164</v>
      </c>
      <c r="J28" s="112">
        <v>400</v>
      </c>
      <c r="K28" s="107"/>
      <c r="L28" s="10">
        <f>'26-09'!$K28+('26-09'!$J28/90)</f>
        <v>4.4444444444444446</v>
      </c>
      <c r="M28" s="3"/>
      <c r="N28" s="12" t="s">
        <v>11</v>
      </c>
      <c r="O28" s="12"/>
      <c r="P28" s="6">
        <f>SUM(P22:P27)</f>
        <v>8140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840</v>
      </c>
      <c r="G29" s="1"/>
      <c r="H29" s="7" t="s">
        <v>6</v>
      </c>
      <c r="I29" s="2" t="s">
        <v>46</v>
      </c>
      <c r="J29" s="112">
        <v>100</v>
      </c>
      <c r="K29" s="107">
        <v>10</v>
      </c>
      <c r="L29" s="10">
        <f>'26-09'!$K29+('26-09'!$J29/90)</f>
        <v>11.111111111111111</v>
      </c>
      <c r="M29" s="3"/>
      <c r="N29" s="1"/>
      <c r="O29" s="1"/>
      <c r="P29" s="18"/>
      <c r="Q29" s="237" t="s">
        <v>21</v>
      </c>
      <c r="R29" s="238"/>
      <c r="S29" s="17">
        <f>SUM('26-09'!$J$22:$J$179)</f>
        <v>-199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1298</v>
      </c>
      <c r="D30" s="1"/>
      <c r="E30" s="1"/>
      <c r="F30" s="8"/>
      <c r="G30" s="1"/>
      <c r="H30" s="7" t="s">
        <v>6</v>
      </c>
      <c r="I30" s="2" t="s">
        <v>37</v>
      </c>
      <c r="J30" s="112">
        <v>100</v>
      </c>
      <c r="K30" s="107"/>
      <c r="L30" s="10">
        <f>'26-09'!$K30+('26-09'!$J30/90)</f>
        <v>1.1111111111111112</v>
      </c>
      <c r="M30" s="3"/>
      <c r="N30" s="237" t="s">
        <v>23</v>
      </c>
      <c r="O30" s="238"/>
      <c r="P30" s="6">
        <f>SUM('26-09'!$K$22:$K$179)</f>
        <v>-1680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90</v>
      </c>
      <c r="G31" s="1"/>
      <c r="H31" s="7" t="s">
        <v>6</v>
      </c>
      <c r="I31" s="2" t="s">
        <v>229</v>
      </c>
      <c r="J31" s="112">
        <v>-220</v>
      </c>
      <c r="K31" s="107"/>
      <c r="L31" s="10">
        <f>'26-09'!$K31+('26-09'!$J31/90)</f>
        <v>-2.4444444444444446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-1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-10</v>
      </c>
      <c r="D32" s="1"/>
      <c r="E32" s="1"/>
      <c r="F32" s="1"/>
      <c r="G32" s="1"/>
      <c r="H32" s="7" t="s">
        <v>1796</v>
      </c>
      <c r="I32" s="2" t="s">
        <v>2742</v>
      </c>
      <c r="J32" s="112"/>
      <c r="K32" s="107">
        <v>450</v>
      </c>
      <c r="L32" s="10">
        <f>'26-09'!$K32+('26-09'!$J32/90)</f>
        <v>450</v>
      </c>
      <c r="M32" s="3"/>
      <c r="N32" s="12" t="s">
        <v>25</v>
      </c>
      <c r="O32" s="12"/>
      <c r="P32" s="6">
        <f>P28-P30-C28</f>
        <v>6940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 t="s">
        <v>894</v>
      </c>
      <c r="J33" s="112">
        <v>1300</v>
      </c>
      <c r="K33" s="107">
        <v>100</v>
      </c>
      <c r="L33" s="10">
        <f>'26-09'!$K33+('26-09'!$J33/90)</f>
        <v>114.44444444444444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23</v>
      </c>
      <c r="L34" s="10">
        <f>'26-09'!$K34+('26-09'!$J34/90)</f>
        <v>23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 t="s">
        <v>2743</v>
      </c>
      <c r="J35" s="112"/>
      <c r="K35" s="107">
        <v>158</v>
      </c>
      <c r="L35" s="10">
        <f>'26-09'!$K35+('26-09'!$J35/90)</f>
        <v>158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40</v>
      </c>
      <c r="I36" s="2" t="s">
        <v>2259</v>
      </c>
      <c r="J36" s="112"/>
      <c r="K36" s="107">
        <v>-1000</v>
      </c>
      <c r="L36" s="10">
        <f>'26-09'!$K36+('26-09'!$J36/90)</f>
        <v>-1000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-220</v>
      </c>
      <c r="K37" s="107">
        <v>20</v>
      </c>
      <c r="L37" s="10">
        <f>'26-09'!$K37+('26-09'!$J37/90)</f>
        <v>17.555555555555557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1796</v>
      </c>
      <c r="I38" s="2" t="s">
        <v>1482</v>
      </c>
      <c r="J38" s="112">
        <v>100</v>
      </c>
      <c r="K38" s="107">
        <v>50</v>
      </c>
      <c r="L38" s="10">
        <f>'26-09'!$K38+('26-09'!$J38/90)</f>
        <v>51.111111111111114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1796</v>
      </c>
      <c r="I39" s="2" t="s">
        <v>453</v>
      </c>
      <c r="J39" s="112"/>
      <c r="K39" s="107">
        <v>59</v>
      </c>
      <c r="L39" s="10">
        <f>'26-09'!$K39+('26-09'!$J39/90)</f>
        <v>59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/>
      <c r="K40" s="107">
        <v>6</v>
      </c>
      <c r="L40" s="10">
        <f>'26-09'!$K40+('26-09'!$J40/90)</f>
        <v>6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1100</v>
      </c>
      <c r="K41" s="107"/>
      <c r="L41" s="10">
        <f>'26-09'!$K41+('26-09'!$J41/90)</f>
        <v>12.222222222222221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>
        <v>50</v>
      </c>
      <c r="K42" s="107">
        <v>5</v>
      </c>
      <c r="L42" s="10">
        <f>'26-09'!$K42+('26-09'!$J42/90)</f>
        <v>5.5555555555555554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40" t="s">
        <v>2744</v>
      </c>
      <c r="J43" s="112"/>
      <c r="K43" s="107">
        <v>40</v>
      </c>
      <c r="L43" s="10">
        <f>'26-09'!$K43+('26-09'!$J43/90)</f>
        <v>40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1987</v>
      </c>
      <c r="J44" s="112"/>
      <c r="K44" s="107">
        <v>-400</v>
      </c>
      <c r="L44" s="10">
        <f>'26-09'!$K44+('26-09'!$J44/90)</f>
        <v>-400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229</v>
      </c>
      <c r="J45" s="112">
        <v>-50</v>
      </c>
      <c r="K45" s="107"/>
      <c r="L45" s="10">
        <f>'26-09'!$K45+('26-09'!$J45/90)</f>
        <v>-0.55555555555555558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-100</v>
      </c>
      <c r="K46" s="107">
        <v>10</v>
      </c>
      <c r="L46" s="10">
        <f>'26-09'!$K46+('26-09'!$J46/90)</f>
        <v>8.8888888888888893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1121</v>
      </c>
      <c r="J47" s="112"/>
      <c r="K47" s="107">
        <v>300</v>
      </c>
      <c r="L47" s="10">
        <f>'26-09'!$K47+('26-09'!$J47/90)</f>
        <v>300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/>
      <c r="K48" s="107">
        <v>330</v>
      </c>
      <c r="L48" s="10">
        <f>'26-09'!$K48+('26-09'!$J48/90)</f>
        <v>330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/>
      <c r="K49" s="107">
        <v>143</v>
      </c>
      <c r="L49" s="10">
        <f>'26-09'!$K49+('26-09'!$J49/90)</f>
        <v>143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/>
      <c r="K50" s="107">
        <v>100</v>
      </c>
      <c r="L50" s="10">
        <f>'26-09'!$K50+('26-09'!$J50/90)</f>
        <v>100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/>
      <c r="K51" s="107">
        <v>165</v>
      </c>
      <c r="L51" s="10">
        <f>'26-09'!$K51+('26-09'!$J51/90)</f>
        <v>165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250</v>
      </c>
      <c r="K52" s="107"/>
      <c r="L52" s="10">
        <f>'26-09'!$K52+('26-09'!$J52/90)</f>
        <v>2.7777777777777777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1796</v>
      </c>
      <c r="I53" s="40" t="s">
        <v>2244</v>
      </c>
      <c r="J53" s="112"/>
      <c r="K53" s="107">
        <v>285</v>
      </c>
      <c r="L53" s="10">
        <f>'26-09'!$K53+('26-09'!$J53/90)</f>
        <v>285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-270</v>
      </c>
      <c r="K54" s="107">
        <v>10</v>
      </c>
      <c r="L54" s="10">
        <f>'26-09'!$K54+('26-09'!$J54/90)</f>
        <v>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40" t="s">
        <v>155</v>
      </c>
      <c r="J55" s="112"/>
      <c r="K55" s="107">
        <v>22</v>
      </c>
      <c r="L55" s="10">
        <f>'26-09'!$K55+('26-09'!$J55/90)</f>
        <v>22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40" t="s">
        <v>112</v>
      </c>
      <c r="J56" s="112">
        <v>200</v>
      </c>
      <c r="K56" s="107"/>
      <c r="L56" s="10">
        <f>'26-09'!$K56+('26-09'!$J56/90)</f>
        <v>2.2222222222222223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2466</v>
      </c>
      <c r="J57" s="112"/>
      <c r="K57" s="107">
        <v>30</v>
      </c>
      <c r="L57" s="10">
        <f>'26-09'!$K57+('26-09'!$J57/90)</f>
        <v>30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40" t="s">
        <v>1932</v>
      </c>
      <c r="J58" s="112">
        <v>100</v>
      </c>
      <c r="K58" s="107"/>
      <c r="L58" s="10">
        <f>'26-09'!$K58+('26-09'!$J58/90)</f>
        <v>1.1111111111111112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40" t="s">
        <v>1513</v>
      </c>
      <c r="J59" s="112"/>
      <c r="K59" s="107">
        <v>20</v>
      </c>
      <c r="L59" s="10">
        <f>'26-09'!$K59+('26-09'!$J59/90)</f>
        <v>20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40" t="s">
        <v>232</v>
      </c>
      <c r="J60" s="112">
        <v>-330</v>
      </c>
      <c r="K60" s="107">
        <v>5</v>
      </c>
      <c r="L60" s="10">
        <f>'26-09'!$K60+('26-09'!$J60/90)</f>
        <v>1.3333333333333335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/>
      <c r="K61" s="107">
        <v>7</v>
      </c>
      <c r="L61" s="10">
        <f>'26-09'!$K61+('26-09'!$J61/90)</f>
        <v>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600</v>
      </c>
      <c r="K62" s="107"/>
      <c r="L62" s="10">
        <f>'26-09'!$K62+('26-09'!$J62/90)</f>
        <v>6.666666666666667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50</v>
      </c>
      <c r="K63" s="107"/>
      <c r="L63" s="10">
        <f>'26-09'!$K63+('26-09'!$J63/90)</f>
        <v>0.55555555555555558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/>
      <c r="J64" s="112">
        <v>250</v>
      </c>
      <c r="K64" s="107"/>
      <c r="L64" s="10">
        <f>'26-09'!$K64+('26-09'!$J64/90)</f>
        <v>2.7777777777777777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28</v>
      </c>
      <c r="I65" s="44" t="s">
        <v>2748</v>
      </c>
      <c r="J65" s="113">
        <v>-250</v>
      </c>
      <c r="K65" s="108"/>
      <c r="L65" s="37">
        <f>'26-09'!$K65+('26-09'!$J65/90)</f>
        <v>-2.7777777777777777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40</v>
      </c>
      <c r="I66" s="44" t="s">
        <v>1657</v>
      </c>
      <c r="J66" s="114"/>
      <c r="K66" s="109">
        <v>-500</v>
      </c>
      <c r="L66" s="37">
        <f>'26-09'!$K66+('26-09'!$J66/90)</f>
        <v>-500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1759</v>
      </c>
      <c r="J67" s="113"/>
      <c r="K67" s="108">
        <v>13</v>
      </c>
      <c r="L67" s="37">
        <f>'26-09'!$K67+('26-09'!$J67/90)</f>
        <v>13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360</v>
      </c>
      <c r="K68" s="109"/>
      <c r="L68" s="37">
        <f>'26-09'!$K68+('26-09'!$J68/90)</f>
        <v>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200</v>
      </c>
      <c r="K69" s="108"/>
      <c r="L69" s="37">
        <f>'26-09'!$K69+('26-09'!$J69/90)</f>
        <v>2.2222222222222223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/>
      <c r="K70" s="108">
        <v>35</v>
      </c>
      <c r="L70" s="37">
        <f>'26-09'!$K70+('26-09'!$J70/90)</f>
        <v>35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90</v>
      </c>
      <c r="K71" s="107"/>
      <c r="L71" s="10">
        <f>'26-09'!$K71+('26-09'!$J71/90)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/>
      <c r="K72" s="107">
        <v>15</v>
      </c>
      <c r="L72" s="10">
        <f>'26-09'!$K72+('26-09'!$J72/90)</f>
        <v>15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-800</v>
      </c>
      <c r="K73" s="107">
        <v>10</v>
      </c>
      <c r="L73" s="10">
        <f>'26-09'!$K73+('26-09'!$J73/90)</f>
        <v>1.1111111111111107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40" t="s">
        <v>2749</v>
      </c>
      <c r="J74" s="112"/>
      <c r="K74" s="107">
        <v>67</v>
      </c>
      <c r="L74" s="10">
        <f>'26-09'!$K74+('26-09'!$J74/90)</f>
        <v>67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95</v>
      </c>
      <c r="J75" s="112"/>
      <c r="K75" s="107">
        <v>-67</v>
      </c>
      <c r="L75" s="10">
        <f>'26-09'!$K75+('26-09'!$J75/90)</f>
        <v>-67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180</v>
      </c>
      <c r="K76" s="107"/>
      <c r="L76" s="10">
        <f>'26-09'!$K76+('26-09'!$J76/90)</f>
        <v>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90</v>
      </c>
      <c r="K77" s="107"/>
      <c r="L77" s="10">
        <f>'26-09'!$K77+('26-09'!$J77/90)</f>
        <v>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100</v>
      </c>
      <c r="K78" s="107"/>
      <c r="L78" s="10">
        <f>'26-09'!$K78+('26-09'!$J78/90)</f>
        <v>1.1111111111111112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1796</v>
      </c>
      <c r="I79" s="40" t="s">
        <v>503</v>
      </c>
      <c r="J79" s="112"/>
      <c r="K79" s="107">
        <v>300</v>
      </c>
      <c r="L79" s="10">
        <f>'26-09'!$K79+('26-09'!$J79/90)</f>
        <v>300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/>
      <c r="K80" s="107">
        <v>15</v>
      </c>
      <c r="L80" s="10">
        <f>'26-09'!$K80+('26-09'!$J80/90)</f>
        <v>15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43" t="s">
        <v>1796</v>
      </c>
      <c r="I81" s="40" t="s">
        <v>750</v>
      </c>
      <c r="J81" s="112"/>
      <c r="K81" s="107">
        <v>95</v>
      </c>
      <c r="L81" s="10">
        <f>'26-09'!$K81+('26-09'!$J81/90)</f>
        <v>95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400</v>
      </c>
      <c r="K82" s="107"/>
      <c r="L82" s="10">
        <f>'26-09'!$K82+('26-09'!$J82/90)</f>
        <v>4.4444444444444446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40" t="s">
        <v>95</v>
      </c>
      <c r="J83" s="112"/>
      <c r="K83" s="107">
        <v>50</v>
      </c>
      <c r="L83" s="10">
        <f>'26-09'!$K83+('26-09'!$J83/90)</f>
        <v>50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40" t="s">
        <v>95</v>
      </c>
      <c r="J84" s="112"/>
      <c r="K84" s="107">
        <v>-50</v>
      </c>
      <c r="L84" s="10">
        <f>'26-09'!$K84+('26-09'!$J84/90)</f>
        <v>-50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40" t="s">
        <v>95</v>
      </c>
      <c r="J85" s="112"/>
      <c r="K85" s="107">
        <v>300</v>
      </c>
      <c r="L85" s="10">
        <f>'26-09'!$K85+('26-09'!$J85/90)</f>
        <v>300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40</v>
      </c>
      <c r="I86" s="40" t="s">
        <v>95</v>
      </c>
      <c r="J86" s="112"/>
      <c r="K86" s="107">
        <v>-300</v>
      </c>
      <c r="L86" s="10">
        <f>'26-09'!$K86+('26-09'!$J86/90)</f>
        <v>-300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40" t="s">
        <v>95</v>
      </c>
      <c r="J87" s="112"/>
      <c r="K87" s="107">
        <v>35</v>
      </c>
      <c r="L87" s="10">
        <f>'26-09'!$K87+('26-09'!$J87/90)</f>
        <v>35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40</v>
      </c>
      <c r="I88" s="40" t="s">
        <v>95</v>
      </c>
      <c r="J88" s="112"/>
      <c r="K88" s="107">
        <v>-35</v>
      </c>
      <c r="L88" s="10">
        <f>'26-09'!$K88+('26-09'!$J88/90)</f>
        <v>-35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40" t="s">
        <v>95</v>
      </c>
      <c r="J89" s="112"/>
      <c r="K89" s="107">
        <v>100</v>
      </c>
      <c r="L89" s="10">
        <f>'26-09'!$K89+('26-09'!$J89/90)</f>
        <v>100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40</v>
      </c>
      <c r="I90" s="40" t="s">
        <v>95</v>
      </c>
      <c r="J90" s="112"/>
      <c r="K90" s="107">
        <v>-100</v>
      </c>
      <c r="L90" s="10">
        <f>'26-09'!$K90+('26-09'!$J90/90)</f>
        <v>-100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130</v>
      </c>
      <c r="K91" s="107">
        <v>10</v>
      </c>
      <c r="L91" s="10">
        <f>'26-09'!$K91+('26-09'!$J91/90)</f>
        <v>11.444444444444445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229</v>
      </c>
      <c r="J92" s="112">
        <v>-675</v>
      </c>
      <c r="K92" s="107"/>
      <c r="L92" s="10">
        <f>'26-09'!$K92+('26-09'!$J92/90)</f>
        <v>-7.5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-5</v>
      </c>
      <c r="L93" s="10">
        <f>'26-09'!$K93+('26-09'!$J93/90)</f>
        <v>-5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50</v>
      </c>
      <c r="K94" s="107"/>
      <c r="L94" s="10">
        <f>'26-09'!$K94+('26-09'!$J94/90)</f>
        <v>0.55555555555555558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65</v>
      </c>
      <c r="K95" s="107"/>
      <c r="L95" s="10">
        <f>'26-09'!$K95+('26-09'!$J95/90)</f>
        <v>0.72222222222222221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50</v>
      </c>
      <c r="K96" s="107"/>
      <c r="L96" s="10">
        <f>'26-09'!$K96+('26-09'!$J96/90)</f>
        <v>0.55555555555555558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40</v>
      </c>
      <c r="I97" s="40" t="s">
        <v>95</v>
      </c>
      <c r="J97" s="112">
        <v>-400</v>
      </c>
      <c r="K97" s="107"/>
      <c r="L97" s="10">
        <f>'26-09'!$K97+('26-09'!$J97/90)</f>
        <v>-4.4444444444444446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-50</v>
      </c>
      <c r="K98" s="107">
        <v>15</v>
      </c>
      <c r="L98" s="10">
        <f>'26-09'!$K98+('26-09'!$J98/90)</f>
        <v>14.444444444444445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360</v>
      </c>
      <c r="K99" s="107"/>
      <c r="L99" s="10">
        <f>'26-09'!$K99+('26-09'!$J99/90)</f>
        <v>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39" t="s">
        <v>6</v>
      </c>
      <c r="I100" s="2"/>
      <c r="J100" s="112">
        <v>-50</v>
      </c>
      <c r="K100" s="107">
        <v>3</v>
      </c>
      <c r="L100" s="10">
        <f>'26-09'!$K100+('26-09'!$J100/90)</f>
        <v>2.4444444444444446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360</v>
      </c>
      <c r="K101" s="107">
        <v>30</v>
      </c>
      <c r="L101" s="10">
        <f>'26-09'!$K101+('26-09'!$J101/90)</f>
        <v>34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28</v>
      </c>
      <c r="I102" s="40" t="s">
        <v>35</v>
      </c>
      <c r="J102" s="112">
        <v>-300</v>
      </c>
      <c r="K102" s="107"/>
      <c r="L102" s="10">
        <f>'26-09'!$K102+('26-09'!$J102/90)</f>
        <v>-3.3333333333333335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/>
      <c r="J103" s="112">
        <v>200</v>
      </c>
      <c r="K103" s="107">
        <v>20</v>
      </c>
      <c r="L103" s="10">
        <f>'26-09'!$K103+('26-09'!$J103/90)</f>
        <v>22.222222222222221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100</v>
      </c>
      <c r="K104" s="107"/>
      <c r="L104" s="10">
        <f>'26-09'!$K104+('26-09'!$J104/90)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100</v>
      </c>
      <c r="K105" s="107"/>
      <c r="L105" s="10">
        <f>'26-09'!$K105+('26-09'!$J105/90)</f>
        <v>1.1111111111111112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350</v>
      </c>
      <c r="K106" s="107"/>
      <c r="L106" s="10">
        <f>'26-09'!$K106+('26-09'!$J106/90)</f>
        <v>3.8888888888888888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/>
      <c r="K107" s="107">
        <v>80</v>
      </c>
      <c r="L107" s="10">
        <f>'26-09'!$K107+('26-09'!$J107/90)</f>
        <v>80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-100</v>
      </c>
      <c r="K108" s="107">
        <v>25</v>
      </c>
      <c r="L108" s="10">
        <f>'26-09'!$K108+('26-09'!$J108/90)</f>
        <v>23.888888888888889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40</v>
      </c>
      <c r="I109" s="40" t="s">
        <v>57</v>
      </c>
      <c r="J109" s="112"/>
      <c r="K109" s="107">
        <v>35</v>
      </c>
      <c r="L109" s="10">
        <f>'26-09'!$K109+('26-09'!$J109/90)</f>
        <v>35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28</v>
      </c>
      <c r="I110" s="40" t="s">
        <v>2750</v>
      </c>
      <c r="J110" s="112"/>
      <c r="K110" s="107">
        <v>-35</v>
      </c>
      <c r="L110" s="10">
        <f>'26-09'!$K110+('26-09'!$J110/90)</f>
        <v>-35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1796</v>
      </c>
      <c r="I111" s="40" t="s">
        <v>119</v>
      </c>
      <c r="J111" s="112"/>
      <c r="K111" s="107">
        <v>1000</v>
      </c>
      <c r="L111" s="10">
        <f>'26-09'!$K111+('26-09'!$J111/90)</f>
        <v>1000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40" t="s">
        <v>95</v>
      </c>
      <c r="J112" s="112"/>
      <c r="K112" s="107">
        <v>-1000</v>
      </c>
      <c r="L112" s="10">
        <f>'26-09'!$K112+('26-09'!$J112/90)</f>
        <v>-1000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/>
      <c r="K113" s="107">
        <v>50</v>
      </c>
      <c r="L113" s="10">
        <f>'26-09'!$K113+('26-09'!$J113/90)</f>
        <v>50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115</v>
      </c>
      <c r="K114" s="107"/>
      <c r="L114" s="10">
        <f>'26-09'!$K114+('26-09'!$J114/90)</f>
        <v>1.2777777777777777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/>
      <c r="L115" s="10">
        <f>'26-09'!$K115+('26-09'!$J115/90)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40</v>
      </c>
      <c r="I116" s="40" t="s">
        <v>95</v>
      </c>
      <c r="J116" s="112">
        <v>-4500</v>
      </c>
      <c r="K116" s="107"/>
      <c r="L116" s="10">
        <f>'26-09'!$K116+('26-09'!$J116/90)</f>
        <v>-50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65</v>
      </c>
      <c r="K117" s="107"/>
      <c r="L117" s="10">
        <f>'26-09'!$K117+('26-09'!$J117/90)</f>
        <v>0.72222222222222221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28</v>
      </c>
      <c r="I118" s="40" t="s">
        <v>2751</v>
      </c>
      <c r="J118" s="112"/>
      <c r="K118" s="107">
        <v>-270</v>
      </c>
      <c r="L118" s="10">
        <f>'26-09'!$K118+('26-09'!$J118/90)</f>
        <v>-270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1796</v>
      </c>
      <c r="I119" s="40" t="s">
        <v>95</v>
      </c>
      <c r="J119" s="112"/>
      <c r="K119" s="107">
        <v>185</v>
      </c>
      <c r="L119" s="10">
        <f>'26-09'!$K119+('26-09'!$J119/90)</f>
        <v>185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40" t="s">
        <v>95</v>
      </c>
      <c r="J120" s="112"/>
      <c r="K120" s="107">
        <v>-185</v>
      </c>
      <c r="L120" s="10">
        <f>'26-09'!$K120+('26-09'!$J120/90)</f>
        <v>-185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40" t="s">
        <v>95</v>
      </c>
      <c r="J121" s="112"/>
      <c r="K121" s="107">
        <v>40</v>
      </c>
      <c r="L121" s="10">
        <f>'26-09'!$K121+('26-09'!$J121/90)</f>
        <v>40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40</v>
      </c>
      <c r="I122" s="40" t="s">
        <v>95</v>
      </c>
      <c r="J122" s="112"/>
      <c r="K122" s="107">
        <v>-40</v>
      </c>
      <c r="L122" s="10">
        <f>'26-09'!$K122+('26-09'!$J122/90)</f>
        <v>-40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-200</v>
      </c>
      <c r="K123" s="107"/>
      <c r="L123" s="10">
        <f>'26-09'!$K123+('26-09'!$J123/90)</f>
        <v>-2.2222222222222223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/>
      <c r="K124" s="107">
        <v>10</v>
      </c>
      <c r="L124" s="10">
        <f>'26-09'!$K124+('26-09'!$J124/90)</f>
        <v>10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300</v>
      </c>
      <c r="K125" s="107"/>
      <c r="L125" s="10">
        <f>'26-09'!$K125+('26-09'!$J125/90)</f>
        <v>3.3333333333333335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/>
      <c r="K126" s="107">
        <v>8</v>
      </c>
      <c r="L126" s="10">
        <f>'26-09'!$K126+('26-09'!$J126/90)</f>
        <v>8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80</v>
      </c>
      <c r="K127" s="107"/>
      <c r="L127" s="10">
        <f>'26-09'!$K127+('26-09'!$J127/90)</f>
        <v>0.88888888888888884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-200</v>
      </c>
      <c r="K128" s="107">
        <v>5</v>
      </c>
      <c r="L128" s="10">
        <f>'26-09'!$K128+('26-09'!$J128/90)</f>
        <v>2.7777777777777777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>
        <v>90</v>
      </c>
      <c r="L129" s="10">
        <f>'26-09'!$K129+('26-09'!$J129/90)</f>
        <v>90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1796</v>
      </c>
      <c r="I130" s="2"/>
      <c r="J130" s="112"/>
      <c r="K130" s="107">
        <v>695</v>
      </c>
      <c r="L130" s="10">
        <f>'26-09'!$K130+('26-09'!$J130/90)</f>
        <v>695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-100</v>
      </c>
      <c r="K131" s="107"/>
      <c r="L131" s="10">
        <f>'26-09'!$K131+('26-09'!$J131/90)</f>
        <v>-1.1111111111111112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-150</v>
      </c>
      <c r="K132" s="107">
        <v>5</v>
      </c>
      <c r="L132" s="10">
        <f>'26-09'!$K132+('26-09'!$J132/90)</f>
        <v>3.333333333333333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-180</v>
      </c>
      <c r="K133" s="107">
        <v>15</v>
      </c>
      <c r="L133" s="10">
        <f>'26-09'!$K133+('26-09'!$J133/90)</f>
        <v>13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180</v>
      </c>
      <c r="K134" s="107"/>
      <c r="L134" s="10">
        <f>'26-09'!$K134+('26-09'!$J134/90)</f>
        <v>2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80</v>
      </c>
      <c r="K135" s="107"/>
      <c r="L135" s="10">
        <f>'26-09'!$K135+('26-09'!$J135/90)</f>
        <v>0.88888888888888884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40" t="s">
        <v>605</v>
      </c>
      <c r="J136" s="112"/>
      <c r="K136" s="107">
        <v>65</v>
      </c>
      <c r="L136" s="10">
        <f>'26-09'!$K136+('26-09'!$J136/90)</f>
        <v>65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>
        <v>10</v>
      </c>
      <c r="L137" s="10">
        <f>'26-09'!$K137+('26-09'!$J137/90)</f>
        <v>10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-500</v>
      </c>
      <c r="K138" s="107">
        <v>10</v>
      </c>
      <c r="L138" s="10">
        <f>'26-09'!$K138+('26-09'!$J138/90)</f>
        <v>4.4444444444444446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200</v>
      </c>
      <c r="K139" s="107"/>
      <c r="L139" s="10">
        <f>'26-09'!$K139+('26-09'!$J139/90)</f>
        <v>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40" t="s">
        <v>1305</v>
      </c>
      <c r="J140" s="112"/>
      <c r="K140" s="107">
        <v>15</v>
      </c>
      <c r="L140" s="10">
        <f>'26-09'!$K140+('26-09'!$J140/90)</f>
        <v>15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>
        <v>-180</v>
      </c>
      <c r="K141" s="107">
        <v>20</v>
      </c>
      <c r="L141" s="10">
        <f>'26-09'!$K141+('26-09'!$J141/90)</f>
        <v>18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>
        <v>105</v>
      </c>
      <c r="L142" s="10">
        <f>'26-09'!$K142+('26-09'!$J142/90)</f>
        <v>105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>
        <v>85</v>
      </c>
      <c r="L143" s="10">
        <f>'26-09'!$K143+('26-09'!$J143/90)</f>
        <v>85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>
        <v>60</v>
      </c>
      <c r="K144" s="107"/>
      <c r="L144" s="10">
        <f>'26-09'!$K144+('26-09'!$J144/90)</f>
        <v>0.66666666666666663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>
        <v>50</v>
      </c>
      <c r="K145" s="107"/>
      <c r="L145" s="10">
        <f>'26-09'!$K145+('26-09'!$J145/90)</f>
        <v>0.55555555555555558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>
        <v>20</v>
      </c>
      <c r="L146" s="10">
        <f>'26-09'!$K146+('26-09'!$J146/90)</f>
        <v>20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/>
      <c r="K147" s="107">
        <v>20</v>
      </c>
      <c r="L147" s="10">
        <f>'26-09'!$K147+('26-09'!$J147/90)</f>
        <v>20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>
        <v>-315</v>
      </c>
      <c r="K148" s="107">
        <v>10</v>
      </c>
      <c r="L148" s="10">
        <f>'26-09'!$K148+('26-09'!$J148/90)</f>
        <v>6.5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>
        <v>-225</v>
      </c>
      <c r="K149" s="107">
        <v>15</v>
      </c>
      <c r="L149" s="10">
        <f>'26-09'!$K149+('26-09'!$J149/90)</f>
        <v>12.5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>
        <v>300</v>
      </c>
      <c r="K150" s="107"/>
      <c r="L150" s="10">
        <f>'26-09'!$K150+('26-09'!$J150/90)</f>
        <v>3.3333333333333335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>
        <v>100</v>
      </c>
      <c r="K151" s="107"/>
      <c r="L151" s="10">
        <f>'26-09'!$K151+('26-09'!$J151/90)</f>
        <v>1.1111111111111112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43" t="s">
        <v>28</v>
      </c>
      <c r="I152" s="40" t="s">
        <v>1347</v>
      </c>
      <c r="J152" s="112"/>
      <c r="K152" s="107">
        <v>-120</v>
      </c>
      <c r="L152" s="10">
        <f>'26-09'!$K152+('26-09'!$J152/90)</f>
        <v>-120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7" t="s">
        <v>6</v>
      </c>
      <c r="I153" s="2"/>
      <c r="J153" s="112">
        <v>350</v>
      </c>
      <c r="K153" s="107"/>
      <c r="L153" s="10">
        <f>'26-09'!$K153+('26-09'!$J153/90)</f>
        <v>3.8888888888888888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7" t="s">
        <v>6</v>
      </c>
      <c r="I154" s="2"/>
      <c r="J154" s="112">
        <v>-270</v>
      </c>
      <c r="K154" s="107">
        <v>40</v>
      </c>
      <c r="L154" s="10">
        <f>'26-09'!$K154+('26-09'!$J154/90)</f>
        <v>37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7" t="s">
        <v>6</v>
      </c>
      <c r="I155" s="2"/>
      <c r="J155" s="112">
        <v>-450</v>
      </c>
      <c r="K155" s="107">
        <v>10</v>
      </c>
      <c r="L155" s="10">
        <f>'26-09'!$K155+('26-09'!$J155/90)</f>
        <v>5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7" t="s">
        <v>6</v>
      </c>
      <c r="I156" s="2"/>
      <c r="J156" s="112">
        <v>300</v>
      </c>
      <c r="K156" s="107"/>
      <c r="L156" s="10">
        <f>'26-09'!$K156+('26-09'!$J156/90)</f>
        <v>3.3333333333333335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7" t="s">
        <v>6</v>
      </c>
      <c r="I157" s="2"/>
      <c r="J157" s="112">
        <v>-450</v>
      </c>
      <c r="K157" s="107">
        <v>10</v>
      </c>
      <c r="L157" s="10">
        <f>'26-09'!$K157+('26-09'!$J157/90)</f>
        <v>5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43" t="s">
        <v>40</v>
      </c>
      <c r="I158" s="40" t="s">
        <v>2752</v>
      </c>
      <c r="J158" s="112"/>
      <c r="K158" s="107">
        <v>-380</v>
      </c>
      <c r="L158" s="10">
        <f>'26-09'!$K158+('26-09'!$J158/90)</f>
        <v>-380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7" t="s">
        <v>6</v>
      </c>
      <c r="I159" s="40" t="s">
        <v>1117</v>
      </c>
      <c r="J159" s="112"/>
      <c r="K159" s="107">
        <v>300</v>
      </c>
      <c r="L159" s="10">
        <f>'26-09'!$K159+('26-09'!$J159/90)</f>
        <v>300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7" t="s">
        <v>6</v>
      </c>
      <c r="I160" s="2"/>
      <c r="J160" s="112">
        <v>-50</v>
      </c>
      <c r="K160" s="107">
        <v>10</v>
      </c>
      <c r="L160" s="10">
        <f>'26-09'!$K160+('26-09'!$J160/90)</f>
        <v>9.4444444444444446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7" t="s">
        <v>6</v>
      </c>
      <c r="I161" s="2"/>
      <c r="J161" s="112">
        <v>200</v>
      </c>
      <c r="K161" s="107"/>
      <c r="L161" s="10">
        <f>'26-09'!$K161+('26-09'!$J161/90)</f>
        <v>2.2222222222222223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7" t="s">
        <v>6</v>
      </c>
      <c r="I162" s="2"/>
      <c r="J162" s="112">
        <v>75</v>
      </c>
      <c r="K162" s="107"/>
      <c r="L162" s="10">
        <f>'26-09'!$K162+('26-09'!$J162/90)</f>
        <v>0.83333333333333337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7" t="s">
        <v>6</v>
      </c>
      <c r="I163" s="40" t="s">
        <v>56</v>
      </c>
      <c r="J163" s="112">
        <v>875</v>
      </c>
      <c r="K163" s="107">
        <v>44</v>
      </c>
      <c r="L163" s="10">
        <f>'26-09'!$K163+('26-09'!$J163/90)</f>
        <v>53.722222222222221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7" t="s">
        <v>6</v>
      </c>
      <c r="I164" s="2"/>
      <c r="J164" s="112"/>
      <c r="K164" s="107">
        <v>10</v>
      </c>
      <c r="L164" s="10">
        <f>'26-09'!$K164+('26-09'!$J164/90)</f>
        <v>10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7" t="s">
        <v>6</v>
      </c>
      <c r="I165" s="2"/>
      <c r="J165" s="112"/>
      <c r="K165" s="107">
        <v>75</v>
      </c>
      <c r="L165" s="10">
        <f>'26-09'!$K165+('26-09'!$J165/90)</f>
        <v>75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7" t="s">
        <v>40</v>
      </c>
      <c r="I166" s="40" t="s">
        <v>95</v>
      </c>
      <c r="J166" s="112"/>
      <c r="K166" s="107">
        <v>-75</v>
      </c>
      <c r="L166" s="10">
        <f>'26-09'!$K166+('26-09'!$J166/90)</f>
        <v>-75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7" t="s">
        <v>40</v>
      </c>
      <c r="I167" s="40" t="s">
        <v>95</v>
      </c>
      <c r="J167" s="112"/>
      <c r="K167" s="107">
        <v>-200</v>
      </c>
      <c r="L167" s="10">
        <f>'26-09'!$K167+('26-09'!$J167/90)</f>
        <v>-200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7" t="s">
        <v>6</v>
      </c>
      <c r="I168" s="40" t="s">
        <v>56</v>
      </c>
      <c r="J168" s="112">
        <v>1</v>
      </c>
      <c r="K168" s="107">
        <v>-10</v>
      </c>
      <c r="L168" s="10">
        <f>'26-09'!$K168+('26-09'!$J168/90)</f>
        <v>-9.9888888888888889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7" t="s">
        <v>6</v>
      </c>
      <c r="I169" s="2"/>
      <c r="J169" s="112"/>
      <c r="K169" s="107">
        <v>10</v>
      </c>
      <c r="L169" s="10">
        <f>'26-09'!$K169+('26-09'!$J169/90)</f>
        <v>10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7" t="s">
        <v>40</v>
      </c>
      <c r="I170" s="40" t="s">
        <v>95</v>
      </c>
      <c r="J170" s="112"/>
      <c r="K170" s="107">
        <v>-6750</v>
      </c>
      <c r="L170" s="10">
        <f>'26-09'!$K170+('26-09'!$J170/90)</f>
        <v>-6750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7" t="s">
        <v>40</v>
      </c>
      <c r="I171" s="40" t="s">
        <v>57</v>
      </c>
      <c r="J171" s="112"/>
      <c r="K171" s="107">
        <v>82</v>
      </c>
      <c r="L171" s="10">
        <f>'26-09'!$K171+('26-09'!$J171/90)</f>
        <v>82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7" t="s">
        <v>28</v>
      </c>
      <c r="I172" s="40" t="s">
        <v>2750</v>
      </c>
      <c r="J172" s="112"/>
      <c r="K172" s="107">
        <v>-82</v>
      </c>
      <c r="L172" s="10">
        <f>'26-09'!$K172+('26-09'!$J172/90)</f>
        <v>-82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7" t="s">
        <v>6</v>
      </c>
      <c r="I173" s="40" t="s">
        <v>95</v>
      </c>
      <c r="J173" s="112"/>
      <c r="K173" s="107">
        <v>100</v>
      </c>
      <c r="L173" s="10">
        <f>'26-09'!$K173+('26-09'!$J173/90)</f>
        <v>100</v>
      </c>
      <c r="M173" s="3"/>
      <c r="N173" s="45"/>
      <c r="O173" s="9"/>
      <c r="P173" s="84"/>
      <c r="Q173" s="9"/>
      <c r="R173" s="9"/>
      <c r="S173" s="85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7" t="s">
        <v>40</v>
      </c>
      <c r="I174" s="40" t="s">
        <v>95</v>
      </c>
      <c r="J174" s="112"/>
      <c r="K174" s="107">
        <v>-100</v>
      </c>
      <c r="L174" s="10">
        <f>'26-09'!$K174+('26-09'!$J174/90)</f>
        <v>-100</v>
      </c>
      <c r="M174" s="3"/>
      <c r="N174" s="45"/>
      <c r="O174" s="9"/>
      <c r="P174" s="84"/>
      <c r="Q174" s="9"/>
      <c r="R174" s="9"/>
      <c r="S174" s="85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7" t="s">
        <v>6</v>
      </c>
      <c r="I175" s="2"/>
      <c r="J175" s="112"/>
      <c r="K175" s="107"/>
      <c r="L175" s="10">
        <f>'26-09'!$K175+('26-09'!$J175/90)</f>
        <v>0</v>
      </c>
      <c r="M175" s="3"/>
      <c r="N175" s="45"/>
      <c r="O175" s="9"/>
      <c r="P175" s="84"/>
      <c r="Q175" s="9"/>
      <c r="R175" s="9"/>
      <c r="S175" s="85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7" t="s">
        <v>6</v>
      </c>
      <c r="I176" s="2"/>
      <c r="J176" s="112"/>
      <c r="K176" s="107"/>
      <c r="L176" s="10">
        <f>'26-09'!$K176+('26-09'!$J176/90)</f>
        <v>0</v>
      </c>
      <c r="M176" s="3"/>
      <c r="N176" s="45"/>
      <c r="O176" s="9"/>
      <c r="P176" s="84"/>
      <c r="Q176" s="9"/>
      <c r="R176" s="9"/>
      <c r="S176" s="85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7" t="s">
        <v>6</v>
      </c>
      <c r="I177" s="2"/>
      <c r="J177" s="112"/>
      <c r="K177" s="107"/>
      <c r="L177" s="10">
        <f>'26-09'!$K177+('26-09'!$J177/90)</f>
        <v>0</v>
      </c>
      <c r="M177" s="3"/>
      <c r="N177" s="45"/>
      <c r="O177" s="9"/>
      <c r="P177" s="84"/>
      <c r="Q177" s="9"/>
      <c r="R177" s="9"/>
      <c r="S177" s="85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7" t="s">
        <v>6</v>
      </c>
      <c r="I178" s="2"/>
      <c r="J178" s="112"/>
      <c r="K178" s="107"/>
      <c r="L178" s="10">
        <f>'26-09'!$K178+('26-09'!$J178/90)</f>
        <v>0</v>
      </c>
      <c r="M178" s="3"/>
      <c r="N178" s="45"/>
      <c r="O178" s="9"/>
      <c r="P178" s="84"/>
      <c r="Q178" s="9"/>
      <c r="R178" s="9"/>
      <c r="S178" s="85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7" t="s">
        <v>6</v>
      </c>
      <c r="I179" s="2"/>
      <c r="J179" s="112"/>
      <c r="K179" s="107"/>
      <c r="L179" s="10">
        <f>'26-09'!$K179+('26-09'!$J179/90)</f>
        <v>0</v>
      </c>
      <c r="M179" s="3"/>
      <c r="N179" s="45"/>
      <c r="O179" s="9"/>
      <c r="P179" s="84"/>
      <c r="Q179" s="9"/>
      <c r="R179" s="9"/>
      <c r="S179" s="85"/>
      <c r="T179" s="9"/>
      <c r="U179" s="9"/>
      <c r="V179" s="9"/>
      <c r="W179" s="9"/>
      <c r="X179" s="9"/>
      <c r="Y179" s="9"/>
      <c r="Z17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79" xr:uid="{0018273F-E2C3-4C22-96E5-9C910A6024C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187C-5EAC-4A05-A807-4165407A972E}">
  <sheetPr>
    <pageSetUpPr fitToPage="1"/>
  </sheetPr>
  <dimension ref="A1:Z139"/>
  <sheetViews>
    <sheetView rightToLeft="1" topLeftCell="A121" workbookViewId="0">
      <selection activeCell="H136" sqref="H136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-1130</v>
      </c>
      <c r="K1" s="116">
        <f t="shared" si="0"/>
        <v>240</v>
      </c>
      <c r="L1" s="3">
        <f t="shared" si="0"/>
        <v>227.44444444444443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1274</v>
      </c>
      <c r="J3" s="112">
        <v>200</v>
      </c>
      <c r="K3" s="107"/>
      <c r="L3" s="10">
        <f t="shared" ref="L3:L18" si="1">K3+(J3/90)</f>
        <v>2.2222222222222223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 t="s">
        <v>227</v>
      </c>
      <c r="J4" s="112">
        <v>-200</v>
      </c>
      <c r="K4" s="107"/>
      <c r="L4" s="10">
        <f t="shared" si="1"/>
        <v>-2.2222222222222223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2754</v>
      </c>
      <c r="J5" s="112">
        <v>50</v>
      </c>
      <c r="K5" s="107"/>
      <c r="L5" s="10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62</v>
      </c>
      <c r="J6" s="112">
        <v>-630</v>
      </c>
      <c r="K6" s="107">
        <v>40</v>
      </c>
      <c r="L6" s="10">
        <f t="shared" si="1"/>
        <v>33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28</v>
      </c>
      <c r="I7" s="2" t="s">
        <v>43</v>
      </c>
      <c r="J7" s="112"/>
      <c r="K7" s="107">
        <v>-20</v>
      </c>
      <c r="L7" s="10">
        <f t="shared" si="1"/>
        <v>-20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1796</v>
      </c>
      <c r="I8" s="2" t="s">
        <v>75</v>
      </c>
      <c r="J8" s="112">
        <v>200</v>
      </c>
      <c r="K8" s="107">
        <v>170</v>
      </c>
      <c r="L8" s="10">
        <f t="shared" si="1"/>
        <v>172.22222222222223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 t="s">
        <v>2265</v>
      </c>
      <c r="J9" s="112">
        <v>-450</v>
      </c>
      <c r="K9" s="107">
        <v>40</v>
      </c>
      <c r="L9" s="10">
        <f t="shared" si="1"/>
        <v>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121</v>
      </c>
      <c r="J10" s="112">
        <v>100</v>
      </c>
      <c r="K10" s="107"/>
      <c r="L10" s="10">
        <f t="shared" si="1"/>
        <v>1.1111111111111112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1298</v>
      </c>
      <c r="J11" s="112">
        <v>-400</v>
      </c>
      <c r="K11" s="107">
        <v>5</v>
      </c>
      <c r="L11" s="10">
        <f t="shared" si="1"/>
        <v>0.55555555555555536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>
        <v>5</v>
      </c>
      <c r="L12" s="10">
        <f t="shared" si="1"/>
        <v>5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2739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SUM('28-09'!$J$22:$J$139)</f>
        <v>5305</v>
      </c>
      <c r="K20" s="116">
        <f>SUM('28-09'!$K$22:$K$139)</f>
        <v>-410</v>
      </c>
      <c r="L20" s="3">
        <f>SUM('28-09'!$L$22:$L$139)</f>
        <v>-351.0555555555548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66</v>
      </c>
      <c r="F22" s="16">
        <f t="shared" ref="F22:F26" si="3">D22*E22</f>
        <v>330</v>
      </c>
      <c r="G22" s="7"/>
      <c r="H22" s="7" t="s">
        <v>6</v>
      </c>
      <c r="I22" s="2"/>
      <c r="J22" s="112">
        <v>120</v>
      </c>
      <c r="K22" s="107"/>
      <c r="L22" s="10">
        <f>'28-09'!$K22+('28-09'!$J22/90)</f>
        <v>1.3333333333333333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113</v>
      </c>
      <c r="S22" s="16">
        <f t="shared" ref="S22:S26" si="5">Q22*R22</f>
        <v>565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43</v>
      </c>
      <c r="F23" s="16">
        <f t="shared" si="3"/>
        <v>430</v>
      </c>
      <c r="G23" s="7"/>
      <c r="H23" s="7" t="s">
        <v>6</v>
      </c>
      <c r="I23" s="2"/>
      <c r="J23" s="112">
        <v>50</v>
      </c>
      <c r="K23" s="107">
        <v>1</v>
      </c>
      <c r="L23" s="10">
        <f>'28-09'!$K23+('28-09'!$J23/90)</f>
        <v>1.5555555555555556</v>
      </c>
      <c r="M23" s="3"/>
      <c r="N23" s="13">
        <v>5</v>
      </c>
      <c r="O23" s="1">
        <v>4</v>
      </c>
      <c r="P23" s="14">
        <f t="shared" si="4"/>
        <v>20</v>
      </c>
      <c r="Q23" s="15">
        <v>10</v>
      </c>
      <c r="R23" s="1">
        <v>90</v>
      </c>
      <c r="S23" s="16">
        <f t="shared" si="5"/>
        <v>900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45</v>
      </c>
      <c r="C24" s="14">
        <f t="shared" si="2"/>
        <v>450</v>
      </c>
      <c r="D24" s="15">
        <v>20</v>
      </c>
      <c r="E24" s="1"/>
      <c r="F24" s="16">
        <f t="shared" si="3"/>
        <v>0</v>
      </c>
      <c r="G24" s="7"/>
      <c r="H24" s="7" t="s">
        <v>6</v>
      </c>
      <c r="I24" s="2"/>
      <c r="J24" s="112">
        <v>450</v>
      </c>
      <c r="K24" s="107"/>
      <c r="L24" s="10">
        <f>'28-09'!$K24+('28-09'!$J24/90)</f>
        <v>5</v>
      </c>
      <c r="M24" s="3"/>
      <c r="N24" s="13">
        <v>10</v>
      </c>
      <c r="O24" s="1">
        <v>45</v>
      </c>
      <c r="P24" s="14">
        <f t="shared" si="4"/>
        <v>450</v>
      </c>
      <c r="Q24" s="15">
        <v>20</v>
      </c>
      <c r="R24" s="1">
        <v>21</v>
      </c>
      <c r="S24" s="16">
        <f t="shared" si="5"/>
        <v>420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39</v>
      </c>
      <c r="C25" s="14">
        <f t="shared" si="2"/>
        <v>780</v>
      </c>
      <c r="D25" s="15">
        <v>50</v>
      </c>
      <c r="E25" s="1">
        <v>1</v>
      </c>
      <c r="F25" s="16">
        <f t="shared" si="3"/>
        <v>50</v>
      </c>
      <c r="G25" s="7"/>
      <c r="H25" s="7" t="s">
        <v>6</v>
      </c>
      <c r="I25" s="2"/>
      <c r="J25" s="112">
        <v>104</v>
      </c>
      <c r="K25" s="107">
        <v>-9</v>
      </c>
      <c r="L25" s="10">
        <f>'28-09'!$K25+('28-09'!$J25/90)</f>
        <v>-7.844444444444445</v>
      </c>
      <c r="M25" s="3"/>
      <c r="N25" s="13">
        <v>20</v>
      </c>
      <c r="O25" s="1">
        <v>29</v>
      </c>
      <c r="P25" s="14">
        <f t="shared" si="4"/>
        <v>580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6</v>
      </c>
      <c r="F26" s="16">
        <f t="shared" si="3"/>
        <v>600</v>
      </c>
      <c r="G26" s="7"/>
      <c r="H26" s="7" t="s">
        <v>6</v>
      </c>
      <c r="I26" s="2"/>
      <c r="J26" s="112">
        <v>-450</v>
      </c>
      <c r="K26" s="107">
        <v>330</v>
      </c>
      <c r="L26" s="10">
        <f>'28-09'!$K26+('28-09'!$J26/90)</f>
        <v>325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135</v>
      </c>
      <c r="S26" s="16">
        <f t="shared" si="5"/>
        <v>13500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2" t="s">
        <v>11</v>
      </c>
      <c r="E27" s="12"/>
      <c r="F27" s="17">
        <f>SUM(F22:F26)</f>
        <v>1410</v>
      </c>
      <c r="G27" s="7"/>
      <c r="H27" s="7" t="s">
        <v>6</v>
      </c>
      <c r="I27" s="2"/>
      <c r="J27" s="112">
        <v>90</v>
      </c>
      <c r="K27" s="107"/>
      <c r="L27" s="10">
        <f>'28-09'!$K27+('28-09'!$J27/90)</f>
        <v>1</v>
      </c>
      <c r="M27" s="3"/>
      <c r="N27" s="13">
        <v>100</v>
      </c>
      <c r="O27" s="1">
        <v>16</v>
      </c>
      <c r="P27" s="14">
        <f t="shared" si="4"/>
        <v>1600</v>
      </c>
      <c r="Q27" s="12" t="s">
        <v>11</v>
      </c>
      <c r="R27" s="12"/>
      <c r="S27" s="17">
        <f>SUM(S22:S26)</f>
        <v>15385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1431</v>
      </c>
      <c r="D28" s="1"/>
      <c r="E28" s="1"/>
      <c r="F28" s="1"/>
      <c r="G28" s="1"/>
      <c r="H28" s="139" t="s">
        <v>1796</v>
      </c>
      <c r="I28" s="133" t="s">
        <v>95</v>
      </c>
      <c r="J28" s="131"/>
      <c r="K28" s="132">
        <v>62</v>
      </c>
      <c r="L28" s="140">
        <f>'28-09'!$K28+('28-09'!$J28/90)</f>
        <v>62</v>
      </c>
      <c r="M28" s="3"/>
      <c r="N28" s="12" t="s">
        <v>11</v>
      </c>
      <c r="O28" s="12"/>
      <c r="P28" s="6">
        <f>SUM(P22:P27)</f>
        <v>2701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-1329</v>
      </c>
      <c r="G29" s="1"/>
      <c r="H29" s="139" t="s">
        <v>40</v>
      </c>
      <c r="I29" s="133" t="s">
        <v>95</v>
      </c>
      <c r="J29" s="131"/>
      <c r="K29" s="132">
        <v>-62</v>
      </c>
      <c r="L29" s="140">
        <f>'28-09'!$K29+('28-09'!$J29/90)</f>
        <v>-62</v>
      </c>
      <c r="M29" s="3"/>
      <c r="N29" s="1"/>
      <c r="O29" s="1"/>
      <c r="P29" s="18"/>
      <c r="Q29" s="237" t="s">
        <v>21</v>
      </c>
      <c r="R29" s="238"/>
      <c r="S29" s="17">
        <f>SUM('28-09'!$J$22:$J$139)</f>
        <v>5305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-1440</v>
      </c>
      <c r="D30" s="1"/>
      <c r="E30" s="1"/>
      <c r="F30" s="8"/>
      <c r="G30" s="1"/>
      <c r="H30" s="139" t="s">
        <v>1796</v>
      </c>
      <c r="I30" s="133" t="s">
        <v>95</v>
      </c>
      <c r="J30" s="131"/>
      <c r="K30" s="132">
        <v>50</v>
      </c>
      <c r="L30" s="140">
        <f>'28-09'!$K30+('28-09'!$J30/90)</f>
        <v>50</v>
      </c>
      <c r="M30" s="3"/>
      <c r="N30" s="237" t="s">
        <v>23</v>
      </c>
      <c r="O30" s="238"/>
      <c r="P30" s="6">
        <f>SUM('28-09'!$K$22:$K$139)</f>
        <v>-410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104</v>
      </c>
      <c r="G31" s="1"/>
      <c r="H31" s="139" t="s">
        <v>40</v>
      </c>
      <c r="I31" s="133" t="s">
        <v>95</v>
      </c>
      <c r="J31" s="131"/>
      <c r="K31" s="132">
        <v>-50</v>
      </c>
      <c r="L31" s="140">
        <f>'28-09'!$K31+('28-09'!$J31/90)</f>
        <v>-50</v>
      </c>
      <c r="M31" s="3"/>
      <c r="N31" s="1"/>
      <c r="O31" s="1"/>
      <c r="P31" s="18"/>
      <c r="Q31" s="12" t="s">
        <v>25</v>
      </c>
      <c r="R31" s="12"/>
      <c r="S31" s="17">
        <f>S27-S29-F27</f>
        <v>8670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-9</v>
      </c>
      <c r="D32" s="1"/>
      <c r="E32" s="1"/>
      <c r="F32" s="1"/>
      <c r="G32" s="1"/>
      <c r="H32" s="7" t="s">
        <v>6</v>
      </c>
      <c r="I32" s="2"/>
      <c r="J32" s="112">
        <v>100</v>
      </c>
      <c r="K32" s="107"/>
      <c r="L32" s="10">
        <f>'28-09'!$K32+('28-09'!$J32/90)</f>
        <v>1.1111111111111112</v>
      </c>
      <c r="M32" s="3"/>
      <c r="N32" s="12" t="s">
        <v>25</v>
      </c>
      <c r="O32" s="12"/>
      <c r="P32" s="6">
        <f>P28-P30-C28</f>
        <v>1680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39" t="s">
        <v>40</v>
      </c>
      <c r="I33" s="133" t="s">
        <v>57</v>
      </c>
      <c r="J33" s="131"/>
      <c r="K33" s="132">
        <v>400</v>
      </c>
      <c r="L33" s="140">
        <f>'28-09'!$K33+('28-09'!$J33/90)</f>
        <v>400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39" t="s">
        <v>28</v>
      </c>
      <c r="I34" s="133" t="s">
        <v>437</v>
      </c>
      <c r="J34" s="131"/>
      <c r="K34" s="132">
        <v>-400</v>
      </c>
      <c r="L34" s="140">
        <f>'28-09'!$K34+('28-09'!$J34/90)</f>
        <v>-400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-50</v>
      </c>
      <c r="K35" s="107">
        <v>40</v>
      </c>
      <c r="L35" s="10">
        <f>'28-09'!$K35+('28-09'!$J35/90)</f>
        <v>39.444444444444443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40" t="s">
        <v>35</v>
      </c>
      <c r="J36" s="112">
        <v>-300</v>
      </c>
      <c r="K36" s="107"/>
      <c r="L36" s="10">
        <f>'28-09'!$K36+('28-09'!$J36/90)</f>
        <v>-3.3333333333333335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40" t="s">
        <v>2583</v>
      </c>
      <c r="J37" s="112"/>
      <c r="K37" s="107">
        <v>50</v>
      </c>
      <c r="L37" s="10">
        <f>'28-09'!$K37+('28-09'!$J37/90)</f>
        <v>50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-100</v>
      </c>
      <c r="K38" s="107">
        <v>8</v>
      </c>
      <c r="L38" s="10">
        <f>'28-09'!$K38+('28-09'!$J38/90)</f>
        <v>6.8888888888888893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39" t="s">
        <v>6</v>
      </c>
      <c r="I39" s="133" t="s">
        <v>2755</v>
      </c>
      <c r="J39" s="131"/>
      <c r="K39" s="132">
        <v>500</v>
      </c>
      <c r="L39" s="140">
        <f>'28-09'!$K39+('28-09'!$J39/90)</f>
        <v>500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39" t="s">
        <v>40</v>
      </c>
      <c r="I40" s="133" t="s">
        <v>95</v>
      </c>
      <c r="J40" s="131"/>
      <c r="K40" s="132">
        <v>-500</v>
      </c>
      <c r="L40" s="140">
        <f>'28-09'!$K40+('28-09'!$J40/90)</f>
        <v>-500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-520</v>
      </c>
      <c r="K41" s="107"/>
      <c r="L41" s="10">
        <f>'28-09'!$K41+('28-09'!$J41/90)</f>
        <v>-5.7777777777777777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/>
      <c r="K42" s="107"/>
      <c r="L42" s="10">
        <f>'28-09'!$K42+('28-09'!$J42/90)</f>
        <v>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400</v>
      </c>
      <c r="K43" s="107">
        <v>55</v>
      </c>
      <c r="L43" s="10">
        <f>'28-09'!$K43+('28-09'!$J43/90)</f>
        <v>59.444444444444443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1550</v>
      </c>
      <c r="K44" s="107">
        <v>20</v>
      </c>
      <c r="L44" s="10">
        <f>'28-09'!$K44+('28-09'!$J44/90)</f>
        <v>37.222222222222221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-100</v>
      </c>
      <c r="K45" s="107">
        <v>50</v>
      </c>
      <c r="L45" s="10">
        <f>'28-09'!$K45+('28-09'!$J45/90)</f>
        <v>48.888888888888886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/>
      <c r="K46" s="107">
        <v>10</v>
      </c>
      <c r="L46" s="10">
        <f>'28-09'!$K46+('28-09'!$J46/90)</f>
        <v>10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141</v>
      </c>
      <c r="J47" s="112"/>
      <c r="K47" s="107">
        <v>20</v>
      </c>
      <c r="L47" s="10">
        <f>'28-09'!$K47+('28-09'!$J47/90)</f>
        <v>20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40</v>
      </c>
      <c r="I48" s="40" t="s">
        <v>57</v>
      </c>
      <c r="J48" s="112">
        <v>8940</v>
      </c>
      <c r="K48" s="107"/>
      <c r="L48" s="10">
        <f>'28-09'!$K48+('28-09'!$J48/90)</f>
        <v>99.333333333333329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225</v>
      </c>
      <c r="K49" s="107"/>
      <c r="L49" s="10">
        <f>'28-09'!$K49+('28-09'!$J49/90)</f>
        <v>2.5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2033</v>
      </c>
      <c r="J50" s="112"/>
      <c r="K50" s="107">
        <v>200</v>
      </c>
      <c r="L50" s="10">
        <f>'28-09'!$K50+('28-09'!$J50/90)</f>
        <v>200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2100</v>
      </c>
      <c r="K51" s="107">
        <v>10</v>
      </c>
      <c r="L51" s="10">
        <f>'28-09'!$K51+('28-09'!$J51/90)</f>
        <v>33.333333333333329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250</v>
      </c>
      <c r="K52" s="107"/>
      <c r="L52" s="10">
        <f>'28-09'!$K52+('28-09'!$J52/90)</f>
        <v>2.7777777777777777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-400</v>
      </c>
      <c r="K53" s="107">
        <v>10</v>
      </c>
      <c r="L53" s="10">
        <f>'28-09'!$K53+('28-09'!$J53/90)</f>
        <v>5.5555555555555554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40" t="s">
        <v>389</v>
      </c>
      <c r="J54" s="112"/>
      <c r="K54" s="107">
        <v>100</v>
      </c>
      <c r="L54" s="10">
        <f>'28-09'!$K54+('28-09'!$J54/90)</f>
        <v>100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1796</v>
      </c>
      <c r="I55" s="40" t="s">
        <v>2742</v>
      </c>
      <c r="J55" s="112"/>
      <c r="K55" s="107">
        <v>150</v>
      </c>
      <c r="L55" s="10">
        <f>'28-09'!$K55+('28-09'!$J55/90)</f>
        <v>150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-750</v>
      </c>
      <c r="K56" s="107">
        <v>10</v>
      </c>
      <c r="L56" s="10">
        <f>'28-09'!$K56+('28-09'!$J56/90)</f>
        <v>1.6666666666666661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630</v>
      </c>
      <c r="K57" s="107"/>
      <c r="L57" s="10">
        <f>'28-09'!$K57+('28-09'!$J57/90)</f>
        <v>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220</v>
      </c>
      <c r="K58" s="107"/>
      <c r="L58" s="10">
        <f>'28-09'!$K58+('28-09'!$J58/90)</f>
        <v>2.4444444444444446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-110</v>
      </c>
      <c r="K59" s="107">
        <v>5</v>
      </c>
      <c r="L59" s="10">
        <f>'28-09'!$K59+('28-09'!$J59/90)</f>
        <v>3.7777777777777777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50</v>
      </c>
      <c r="K60" s="107"/>
      <c r="L60" s="10">
        <f>'28-09'!$K60+('28-09'!$J60/90)</f>
        <v>0.55555555555555558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40" t="s">
        <v>13</v>
      </c>
      <c r="J61" s="112">
        <v>250</v>
      </c>
      <c r="K61" s="107"/>
      <c r="L61" s="10">
        <f>'28-09'!$K61+('28-09'!$J61/90)</f>
        <v>2.7777777777777777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>
        <v>350</v>
      </c>
      <c r="K62" s="107"/>
      <c r="L62" s="10">
        <f>'28-09'!$K62+('28-09'!$J62/90)</f>
        <v>3.8888888888888888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675</v>
      </c>
      <c r="K63" s="107"/>
      <c r="L63" s="10">
        <f>'28-09'!$K63+('28-09'!$J63/90)</f>
        <v>7.5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200</v>
      </c>
      <c r="K64" s="107"/>
      <c r="L64" s="10">
        <f>'28-09'!$K64+('28-09'!$J64/90)</f>
        <v>2.2222222222222223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150</v>
      </c>
      <c r="K65" s="108"/>
      <c r="L65" s="37">
        <f>'28-09'!$K65+('28-09'!$J65/90)</f>
        <v>1.6666666666666667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200</v>
      </c>
      <c r="K66" s="109"/>
      <c r="L66" s="37">
        <f>'28-09'!$K66+('28-09'!$J66/90)</f>
        <v>2.2222222222222223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/>
      <c r="K67" s="108">
        <v>10</v>
      </c>
      <c r="L67" s="37">
        <f>'28-09'!$K67+('28-09'!$J67/90)</f>
        <v>10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 t="s">
        <v>1660</v>
      </c>
      <c r="J68" s="114"/>
      <c r="K68" s="109">
        <v>-20</v>
      </c>
      <c r="L68" s="37">
        <f>'28-09'!$K68+('28-09'!$J68/90)</f>
        <v>-20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-220</v>
      </c>
      <c r="K69" s="108">
        <v>10</v>
      </c>
      <c r="L69" s="37">
        <f>'28-09'!$K69+('28-09'!$J69/90)</f>
        <v>7.5555555555555554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-100</v>
      </c>
      <c r="K70" s="108">
        <v>30</v>
      </c>
      <c r="L70" s="37">
        <f>'28-09'!$K70+('28-09'!$J70/90)</f>
        <v>28.888888888888889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40" t="s">
        <v>137</v>
      </c>
      <c r="J71" s="112"/>
      <c r="K71" s="107">
        <v>153</v>
      </c>
      <c r="L71" s="10">
        <f>'28-09'!$K71+('28-09'!$J71/90)</f>
        <v>153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50</v>
      </c>
      <c r="K72" s="107"/>
      <c r="L72" s="10">
        <f>'28-09'!$K72+('28-09'!$J72/90)</f>
        <v>0.55555555555555558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600</v>
      </c>
      <c r="K73" s="107"/>
      <c r="L73" s="10">
        <f>'28-09'!$K73+('28-09'!$J73/90)</f>
        <v>6.666666666666667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43" t="s">
        <v>40</v>
      </c>
      <c r="I74" s="40" t="s">
        <v>2756</v>
      </c>
      <c r="J74" s="112">
        <v>-360</v>
      </c>
      <c r="K74" s="107">
        <v>-140</v>
      </c>
      <c r="L74" s="10">
        <f>'28-09'!$K74+('28-09'!$J74/90)</f>
        <v>-144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-220</v>
      </c>
      <c r="K75" s="107">
        <v>20</v>
      </c>
      <c r="L75" s="10">
        <f>'28-09'!$K75+('28-09'!$J75/90)</f>
        <v>17.555555555555557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 t="s">
        <v>2466</v>
      </c>
      <c r="J76" s="112"/>
      <c r="K76" s="107">
        <v>31</v>
      </c>
      <c r="L76" s="10">
        <f>'28-09'!$K76+('28-09'!$J76/90)</f>
        <v>31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400</v>
      </c>
      <c r="K77" s="107"/>
      <c r="L77" s="10">
        <f>'28-09'!$K77+('28-09'!$J77/90)</f>
        <v>4.4444444444444446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40</v>
      </c>
      <c r="I78" s="40" t="s">
        <v>95</v>
      </c>
      <c r="J78" s="112">
        <v>-70</v>
      </c>
      <c r="K78" s="107">
        <v>-70</v>
      </c>
      <c r="L78" s="10">
        <f>'28-09'!$K78+('28-09'!$J78/90)</f>
        <v>-70.777777777777771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39" t="s">
        <v>6</v>
      </c>
      <c r="I79" s="133" t="s">
        <v>1384</v>
      </c>
      <c r="J79" s="131"/>
      <c r="K79" s="132">
        <v>89</v>
      </c>
      <c r="L79" s="140">
        <f>'28-09'!$K79+('28-09'!$J79/90)</f>
        <v>89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39" t="s">
        <v>40</v>
      </c>
      <c r="I80" s="133" t="s">
        <v>95</v>
      </c>
      <c r="J80" s="131"/>
      <c r="K80" s="132">
        <v>-89</v>
      </c>
      <c r="L80" s="140">
        <f>'28-09'!$K80+('28-09'!$J80/90)</f>
        <v>-89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39" t="s">
        <v>6</v>
      </c>
      <c r="I81" s="133" t="s">
        <v>95</v>
      </c>
      <c r="J81" s="131"/>
      <c r="K81" s="132">
        <v>115</v>
      </c>
      <c r="L81" s="140">
        <f>'28-09'!$K81+('28-09'!$J81/90)</f>
        <v>115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39" t="s">
        <v>40</v>
      </c>
      <c r="I82" s="133" t="s">
        <v>95</v>
      </c>
      <c r="J82" s="131"/>
      <c r="K82" s="132">
        <v>-115</v>
      </c>
      <c r="L82" s="140">
        <f>'28-09'!$K82+('28-09'!$J82/90)</f>
        <v>-115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/>
      <c r="K83" s="107">
        <v>10</v>
      </c>
      <c r="L83" s="10">
        <f>'28-09'!$K83+('28-09'!$J83/90)</f>
        <v>10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1250</v>
      </c>
      <c r="K84" s="107">
        <v>20</v>
      </c>
      <c r="L84" s="10">
        <f>'28-09'!$K84+('28-09'!$J84/90)</f>
        <v>33.888888888888886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90</v>
      </c>
      <c r="K85" s="107"/>
      <c r="L85" s="10">
        <f>'28-09'!$K85+('28-09'!$J85/90)</f>
        <v>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-200</v>
      </c>
      <c r="K86" s="107">
        <v>5</v>
      </c>
      <c r="L86" s="10">
        <f>'28-09'!$K86+('28-09'!$J86/90)</f>
        <v>2.7777777777777777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800</v>
      </c>
      <c r="K87" s="107"/>
      <c r="L87" s="10">
        <f>'28-09'!$K87+('28-09'!$J87/90)</f>
        <v>8.8888888888888893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40</v>
      </c>
      <c r="K88" s="107">
        <v>1</v>
      </c>
      <c r="L88" s="10">
        <f>'28-09'!$K88+('28-09'!$J88/90)</f>
        <v>1.4444444444444444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-270</v>
      </c>
      <c r="K89" s="107">
        <v>15</v>
      </c>
      <c r="L89" s="10">
        <f>'28-09'!$K89+('28-09'!$J89/90)</f>
        <v>12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5</v>
      </c>
      <c r="L90" s="10">
        <f>'28-09'!$K90+('28-09'!$J90/90)</f>
        <v>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/>
      <c r="K91" s="107">
        <v>18</v>
      </c>
      <c r="L91" s="10">
        <f>'28-09'!$K91+('28-09'!$J91/90)</f>
        <v>18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-670</v>
      </c>
      <c r="K92" s="107">
        <v>20</v>
      </c>
      <c r="L92" s="10">
        <f>'28-09'!$K92+('28-09'!$J92/90)</f>
        <v>12.555555555555555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440</v>
      </c>
      <c r="K93" s="107"/>
      <c r="L93" s="10">
        <f>'28-09'!$K93+('28-09'!$J93/90)</f>
        <v>4.8888888888888893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35</v>
      </c>
      <c r="K94" s="107"/>
      <c r="L94" s="10">
        <f>'28-09'!$K94+('28-09'!$J94/90)</f>
        <v>0.3888888888888889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 t="s">
        <v>316</v>
      </c>
      <c r="J95" s="112"/>
      <c r="K95" s="107">
        <v>250</v>
      </c>
      <c r="L95" s="10">
        <f>'28-09'!$K95+('28-09'!$J95/90)</f>
        <v>250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-360</v>
      </c>
      <c r="K96" s="107">
        <v>50</v>
      </c>
      <c r="L96" s="10">
        <f>'28-09'!$K96+('28-09'!$J96/90)</f>
        <v>46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60</v>
      </c>
      <c r="L97" s="10">
        <f>'28-09'!$K97+('28-09'!$J97/90)</f>
        <v>60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-200</v>
      </c>
      <c r="K98" s="107">
        <v>5</v>
      </c>
      <c r="L98" s="10">
        <f>'28-09'!$K98+('28-09'!$J98/90)</f>
        <v>2.7777777777777777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40</v>
      </c>
      <c r="L99" s="10">
        <f>'28-09'!$K99+('28-09'!$J99/90)</f>
        <v>40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-750</v>
      </c>
      <c r="K100" s="107">
        <v>10</v>
      </c>
      <c r="L100" s="10">
        <f>'28-09'!$K100+('28-09'!$J100/90)</f>
        <v>1.6666666666666661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-180</v>
      </c>
      <c r="K101" s="107">
        <v>40</v>
      </c>
      <c r="L101" s="10">
        <f>'28-09'!$K101+('28-09'!$J101/90)</f>
        <v>38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100</v>
      </c>
      <c r="K102" s="107"/>
      <c r="L102" s="10">
        <f>'28-09'!$K102+('28-09'!$J102/90)</f>
        <v>1.1111111111111112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1796</v>
      </c>
      <c r="I103" s="2" t="s">
        <v>2244</v>
      </c>
      <c r="J103" s="112"/>
      <c r="K103" s="107">
        <v>128</v>
      </c>
      <c r="L103" s="10">
        <f>'28-09'!$K103+('28-09'!$J103/90)</f>
        <v>128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/>
      <c r="K104" s="107">
        <v>18</v>
      </c>
      <c r="L104" s="10">
        <f>'28-09'!$K104+('28-09'!$J104/90)</f>
        <v>18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360</v>
      </c>
      <c r="K105" s="107"/>
      <c r="L105" s="10">
        <f>'28-09'!$K105+('28-09'!$J105/90)</f>
        <v>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 t="s">
        <v>316</v>
      </c>
      <c r="J106" s="112">
        <v>-100</v>
      </c>
      <c r="K106" s="107">
        <v>-120</v>
      </c>
      <c r="L106" s="10">
        <f>'28-09'!$K106+('28-09'!$J106/90)</f>
        <v>-121.11111111111111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2" t="s">
        <v>95</v>
      </c>
      <c r="J107" s="112"/>
      <c r="K107" s="107">
        <v>-45</v>
      </c>
      <c r="L107" s="10">
        <f>'28-09'!$K107+('28-09'!$J107/90)</f>
        <v>-45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10</v>
      </c>
      <c r="L108" s="10">
        <f>'28-09'!$K108+('28-09'!$J108/90)</f>
        <v>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147"/>
      <c r="D109" s="148"/>
      <c r="E109" s="149"/>
      <c r="F109" s="9"/>
      <c r="G109" s="9"/>
      <c r="H109" s="7" t="s">
        <v>6</v>
      </c>
      <c r="I109" s="2" t="s">
        <v>56</v>
      </c>
      <c r="J109" s="112">
        <v>-814</v>
      </c>
      <c r="K109" s="107">
        <v>-354</v>
      </c>
      <c r="L109" s="10">
        <f>'28-09'!$K109+('28-09'!$J109/90)</f>
        <v>-363.04444444444442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150"/>
      <c r="D110" s="151"/>
      <c r="E110" s="152"/>
      <c r="F110" s="9"/>
      <c r="G110" s="9"/>
      <c r="H110" s="7" t="s">
        <v>6</v>
      </c>
      <c r="I110" s="147"/>
      <c r="J110" s="148">
        <v>200</v>
      </c>
      <c r="K110" s="149"/>
      <c r="L110" s="10">
        <f>'28-09'!$K110+('28-09'!$J110/90)</f>
        <v>2.2222222222222223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147"/>
      <c r="D111" s="148"/>
      <c r="E111" s="149"/>
      <c r="F111" s="9"/>
      <c r="G111" s="9"/>
      <c r="H111" s="7" t="s">
        <v>6</v>
      </c>
      <c r="I111" s="150" t="s">
        <v>229</v>
      </c>
      <c r="J111" s="151">
        <v>-350</v>
      </c>
      <c r="K111" s="152"/>
      <c r="L111" s="10">
        <f>'28-09'!$K111+('28-09'!$J111/90)</f>
        <v>-3.8888888888888888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150"/>
      <c r="D112" s="151"/>
      <c r="E112" s="152"/>
      <c r="F112" s="9"/>
      <c r="G112" s="9"/>
      <c r="H112" s="7" t="s">
        <v>6</v>
      </c>
      <c r="I112" s="147"/>
      <c r="J112" s="148"/>
      <c r="K112" s="149">
        <v>10</v>
      </c>
      <c r="L112" s="10">
        <f>'28-09'!$K112+('28-09'!$J112/90)</f>
        <v>10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147"/>
      <c r="D113" s="148"/>
      <c r="E113" s="149"/>
      <c r="F113" s="9"/>
      <c r="G113" s="9"/>
      <c r="H113" s="7" t="s">
        <v>40</v>
      </c>
      <c r="I113" s="150" t="s">
        <v>2138</v>
      </c>
      <c r="J113" s="151">
        <v>-720</v>
      </c>
      <c r="K113" s="152">
        <v>-30</v>
      </c>
      <c r="L113" s="10">
        <f>'28-09'!$K113+('28-09'!$J113/90)</f>
        <v>-38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147"/>
      <c r="J114" s="148">
        <v>-180</v>
      </c>
      <c r="K114" s="149">
        <v>20</v>
      </c>
      <c r="L114" s="10">
        <f>'28-09'!$K114+('28-09'!$J114/90)</f>
        <v>18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400</v>
      </c>
      <c r="K115" s="107"/>
      <c r="L115" s="10">
        <f>'28-09'!$K115+('28-09'!$J115/90)</f>
        <v>4.4444444444444446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600</v>
      </c>
      <c r="K116" s="107"/>
      <c r="L116" s="10">
        <f>'28-09'!$K116+('28-09'!$J116/90)</f>
        <v>6.666666666666667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350</v>
      </c>
      <c r="K117" s="107"/>
      <c r="L117" s="10">
        <f>'28-09'!$K117+('28-09'!$J117/90)</f>
        <v>3.8888888888888888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765</v>
      </c>
      <c r="K118" s="107"/>
      <c r="L118" s="10">
        <f>'28-09'!$K118+('28-09'!$J118/90)</f>
        <v>8.5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-470</v>
      </c>
      <c r="K119" s="107">
        <v>50</v>
      </c>
      <c r="L119" s="10">
        <f>'28-09'!$K119+('28-09'!$J119/90)</f>
        <v>44.777777777777779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50</v>
      </c>
      <c r="K120" s="107"/>
      <c r="L120" s="10">
        <f>'28-09'!$K120+('28-09'!$J120/90)</f>
        <v>0.55555555555555558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300</v>
      </c>
      <c r="K121" s="107"/>
      <c r="L121" s="10">
        <f>'28-09'!$K121+('28-09'!$J121/90)</f>
        <v>3.3333333333333335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28</v>
      </c>
      <c r="I122" s="2" t="s">
        <v>437</v>
      </c>
      <c r="J122" s="112">
        <v>-300</v>
      </c>
      <c r="K122" s="107"/>
      <c r="L122" s="10">
        <f>'28-09'!$K122+('28-09'!$J122/90)</f>
        <v>-3.3333333333333335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-50</v>
      </c>
      <c r="K123" s="107">
        <v>5</v>
      </c>
      <c r="L123" s="10">
        <f>'28-09'!$K123+('28-09'!$J123/90)</f>
        <v>4.4444444444444446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200</v>
      </c>
      <c r="K124" s="107">
        <v>60</v>
      </c>
      <c r="L124" s="10">
        <f>'28-09'!$K124+('28-09'!$J124/90)</f>
        <v>62.222222222222221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/>
      <c r="K125" s="107">
        <v>70</v>
      </c>
      <c r="L125" s="10">
        <f>'28-09'!$K125+('28-09'!$J125/90)</f>
        <v>70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40</v>
      </c>
      <c r="I126" s="2" t="s">
        <v>2757</v>
      </c>
      <c r="J126" s="112"/>
      <c r="K126" s="107">
        <v>-5</v>
      </c>
      <c r="L126" s="10">
        <f>'28-09'!$K126+('28-09'!$J126/90)</f>
        <v>-5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200</v>
      </c>
      <c r="K127" s="107"/>
      <c r="L127" s="10">
        <f>'28-09'!$K127+('28-09'!$J127/90)</f>
        <v>2.2222222222222223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320</v>
      </c>
      <c r="K128" s="107"/>
      <c r="L128" s="10">
        <f>'28-09'!$K128+('28-09'!$J128/90)</f>
        <v>3.5555555555555554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28</v>
      </c>
      <c r="I129" s="2" t="s">
        <v>311</v>
      </c>
      <c r="J129" s="112"/>
      <c r="K129" s="107">
        <v>-10</v>
      </c>
      <c r="L129" s="10">
        <f>'28-09'!$K129+('28-09'!$J129/90)</f>
        <v>-10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</v>
      </c>
      <c r="J130" s="112">
        <v>-10000</v>
      </c>
      <c r="K130" s="107">
        <v>-1850</v>
      </c>
      <c r="L130" s="10">
        <f>'28-09'!$K130+('28-09'!$J130/90)</f>
        <v>-1961.1111111111111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15</v>
      </c>
      <c r="K131" s="107"/>
      <c r="L131" s="10">
        <f>'28-09'!$K131+('28-09'!$J131/90)</f>
        <v>0.16666666666666666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40" t="s">
        <v>57</v>
      </c>
      <c r="J132" s="112">
        <v>2500</v>
      </c>
      <c r="K132" s="107"/>
      <c r="L132" s="10">
        <f>'28-09'!$K132+('28-09'!$J132/90)</f>
        <v>27.777777777777779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28</v>
      </c>
      <c r="I133" s="40" t="s">
        <v>648</v>
      </c>
      <c r="J133" s="112">
        <v>-2500</v>
      </c>
      <c r="K133" s="107"/>
      <c r="L133" s="10">
        <f>'28-09'!$K133+('28-09'!$J133/90)</f>
        <v>-27.777777777777779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40"/>
      <c r="J134" s="112"/>
      <c r="K134" s="107"/>
      <c r="L134" s="10">
        <f>'28-09'!$K134+('28-09'!$J134/90)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40"/>
      <c r="J135" s="112"/>
      <c r="K135" s="107"/>
      <c r="L135" s="10">
        <f>'28-09'!$K135+('28-09'!$J135/90)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/>
      <c r="K136" s="107"/>
      <c r="L136" s="10">
        <f>'28-09'!$K136+('28-09'!$J136/90)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/>
      <c r="L137" s="10">
        <f>'28-09'!$K137+('28-09'!$J137/90)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/>
      <c r="K138" s="107"/>
      <c r="L138" s="10">
        <f>'28-09'!$K138+('28-09'!$J138/90)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/>
      <c r="K139" s="107"/>
      <c r="L139" s="10">
        <f>'28-09'!$K139+('28-09'!$J139/90)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9" xr:uid="{53DEFD16-7230-40A7-97F4-D27DFFE9798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97F1-FE77-45DD-BF65-246E8165E5C5}">
  <sheetPr>
    <pageSetUpPr fitToPage="1"/>
  </sheetPr>
  <dimension ref="A1:Z132"/>
  <sheetViews>
    <sheetView rightToLeft="1" topLeftCell="A120" workbookViewId="0">
      <selection activeCell="J130" sqref="J130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-145</v>
      </c>
      <c r="K1" s="116">
        <f t="shared" si="0"/>
        <v>-25</v>
      </c>
      <c r="L1" s="3">
        <f t="shared" si="0"/>
        <v>-26.611111111111111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1846</v>
      </c>
      <c r="J3" s="112">
        <v>100</v>
      </c>
      <c r="K3" s="107"/>
      <c r="L3" s="10">
        <f t="shared" ref="L3:L18" si="1">K3+(J3/90)</f>
        <v>1.1111111111111112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35</v>
      </c>
      <c r="J4" s="112">
        <v>-400</v>
      </c>
      <c r="K4" s="107"/>
      <c r="L4" s="10">
        <f t="shared" si="1"/>
        <v>-4.4444444444444446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28</v>
      </c>
      <c r="I5" s="2" t="s">
        <v>335</v>
      </c>
      <c r="J5" s="112">
        <v>-60</v>
      </c>
      <c r="K5" s="107"/>
      <c r="L5" s="10">
        <f t="shared" si="1"/>
        <v>-0.66666666666666663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450</v>
      </c>
      <c r="K6" s="107"/>
      <c r="L6" s="10">
        <f t="shared" si="1"/>
        <v>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2319</v>
      </c>
      <c r="J7" s="112"/>
      <c r="K7" s="107">
        <v>15</v>
      </c>
      <c r="L7" s="10">
        <f t="shared" si="1"/>
        <v>15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90</v>
      </c>
      <c r="K8" s="107">
        <v>5</v>
      </c>
      <c r="L8" s="10">
        <f t="shared" si="1"/>
        <v>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150</v>
      </c>
      <c r="K9" s="107"/>
      <c r="L9" s="10">
        <f t="shared" si="1"/>
        <v>1.6666666666666667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 t="s">
        <v>229</v>
      </c>
      <c r="J10" s="112">
        <v>-300</v>
      </c>
      <c r="K10" s="107">
        <v>-35</v>
      </c>
      <c r="L10" s="10">
        <f t="shared" si="1"/>
        <v>-38.333333333333336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>
        <v>-270</v>
      </c>
      <c r="K11" s="107">
        <v>20</v>
      </c>
      <c r="L11" s="10">
        <f t="shared" si="1"/>
        <v>17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 t="s">
        <v>56</v>
      </c>
      <c r="J12" s="112">
        <v>95</v>
      </c>
      <c r="K12" s="107">
        <v>-30</v>
      </c>
      <c r="L12" s="10">
        <f t="shared" si="1"/>
        <v>-28.944444444444443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2753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SUM('29-09'!$J$22:$J$132)</f>
        <v>145</v>
      </c>
      <c r="K20" s="116">
        <f>SUM('29-09'!$K$22:$K$132)</f>
        <v>-471</v>
      </c>
      <c r="L20" s="3">
        <f>SUM('29-09'!$L$22:$L$132)</f>
        <v>-469.38888888888891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112</v>
      </c>
      <c r="F22" s="16">
        <f t="shared" ref="F22:F26" si="3">D22*E22</f>
        <v>560</v>
      </c>
      <c r="G22" s="7"/>
      <c r="H22" s="7" t="s">
        <v>6</v>
      </c>
      <c r="I22" s="2"/>
      <c r="J22" s="112">
        <v>160</v>
      </c>
      <c r="K22" s="107"/>
      <c r="L22" s="10">
        <f>'29-09'!$K22+('29-09'!$J22/90)</f>
        <v>1.7777777777777777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75</v>
      </c>
      <c r="S22" s="16">
        <f t="shared" ref="S22:S26" si="5">Q22*R22</f>
        <v>375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79</v>
      </c>
      <c r="F23" s="16">
        <f t="shared" si="3"/>
        <v>790</v>
      </c>
      <c r="G23" s="7"/>
      <c r="H23" s="139" t="s">
        <v>1796</v>
      </c>
      <c r="I23" s="130" t="s">
        <v>64</v>
      </c>
      <c r="J23" s="131"/>
      <c r="K23" s="132">
        <v>100</v>
      </c>
      <c r="L23" s="140">
        <f>'29-09'!$K23+('29-09'!$J23/90)</f>
        <v>100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20</v>
      </c>
      <c r="S23" s="16">
        <f t="shared" si="5"/>
        <v>200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38</v>
      </c>
      <c r="C24" s="14">
        <f t="shared" si="2"/>
        <v>380</v>
      </c>
      <c r="D24" s="15">
        <v>20</v>
      </c>
      <c r="E24" s="1">
        <v>11</v>
      </c>
      <c r="F24" s="16">
        <f t="shared" si="3"/>
        <v>220</v>
      </c>
      <c r="G24" s="7"/>
      <c r="H24" s="139" t="s">
        <v>6</v>
      </c>
      <c r="I24" s="130"/>
      <c r="J24" s="131"/>
      <c r="K24" s="132">
        <v>5.5</v>
      </c>
      <c r="L24" s="140">
        <f>'29-09'!$K24+('29-09'!$J24/90)</f>
        <v>5.5</v>
      </c>
      <c r="M24" s="3"/>
      <c r="N24" s="13">
        <v>10</v>
      </c>
      <c r="O24" s="1">
        <v>36</v>
      </c>
      <c r="P24" s="14">
        <f t="shared" si="4"/>
        <v>360</v>
      </c>
      <c r="Q24" s="15">
        <v>20</v>
      </c>
      <c r="R24" s="1">
        <v>1</v>
      </c>
      <c r="S24" s="16">
        <f t="shared" si="5"/>
        <v>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23</v>
      </c>
      <c r="C25" s="14">
        <f t="shared" si="2"/>
        <v>460</v>
      </c>
      <c r="D25" s="15">
        <v>50</v>
      </c>
      <c r="E25" s="1"/>
      <c r="F25" s="16">
        <f t="shared" si="3"/>
        <v>0</v>
      </c>
      <c r="G25" s="7"/>
      <c r="H25" s="139" t="s">
        <v>40</v>
      </c>
      <c r="I25" s="130" t="s">
        <v>95</v>
      </c>
      <c r="J25" s="131"/>
      <c r="K25" s="132">
        <v>-105.5</v>
      </c>
      <c r="L25" s="140">
        <f>'29-09'!$K25+('29-09'!$J25/90)</f>
        <v>-105.5</v>
      </c>
      <c r="M25" s="3"/>
      <c r="N25" s="13">
        <v>20</v>
      </c>
      <c r="O25" s="1">
        <v>17</v>
      </c>
      <c r="P25" s="14">
        <f t="shared" si="4"/>
        <v>340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50</v>
      </c>
      <c r="F26" s="16">
        <f t="shared" si="3"/>
        <v>5000</v>
      </c>
      <c r="G26" s="7"/>
      <c r="H26" s="7" t="s">
        <v>6</v>
      </c>
      <c r="I26" s="2"/>
      <c r="J26" s="112"/>
      <c r="K26" s="107">
        <v>40</v>
      </c>
      <c r="L26" s="10">
        <f>'29-09'!$K26+('29-09'!$J26/90)</f>
        <v>40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62</v>
      </c>
      <c r="S26" s="16">
        <f t="shared" si="5"/>
        <v>6200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6570</v>
      </c>
      <c r="G27" s="7"/>
      <c r="H27" s="7" t="s">
        <v>6</v>
      </c>
      <c r="I27" s="2"/>
      <c r="J27" s="112"/>
      <c r="K27" s="107">
        <v>40</v>
      </c>
      <c r="L27" s="10">
        <f>'29-09'!$K27+('29-09'!$J27/90)</f>
        <v>40</v>
      </c>
      <c r="M27" s="3"/>
      <c r="N27" s="13">
        <v>100</v>
      </c>
      <c r="O27" s="1">
        <v>12</v>
      </c>
      <c r="P27" s="14">
        <f t="shared" si="4"/>
        <v>1200</v>
      </c>
      <c r="Q27" s="12" t="s">
        <v>11</v>
      </c>
      <c r="R27" s="12"/>
      <c r="S27" s="17">
        <f>SUM(S22:S26)</f>
        <v>6795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996</v>
      </c>
      <c r="D28" s="1"/>
      <c r="E28" s="1"/>
      <c r="F28" s="1"/>
      <c r="G28" s="1"/>
      <c r="H28" s="139" t="s">
        <v>1796</v>
      </c>
      <c r="I28" s="130"/>
      <c r="J28" s="131"/>
      <c r="K28" s="132">
        <v>587.5</v>
      </c>
      <c r="L28" s="140">
        <f>'29-09'!$K28+('29-09'!$J28/90)</f>
        <v>587.5</v>
      </c>
      <c r="M28" s="3"/>
      <c r="N28" s="12" t="s">
        <v>11</v>
      </c>
      <c r="O28" s="12"/>
      <c r="P28" s="6">
        <f>SUM(P22:P27)</f>
        <v>1902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5160</v>
      </c>
      <c r="G29" s="1"/>
      <c r="H29" s="139" t="s">
        <v>40</v>
      </c>
      <c r="I29" s="130"/>
      <c r="J29" s="131"/>
      <c r="K29" s="132">
        <v>-587.5</v>
      </c>
      <c r="L29" s="140">
        <f>'29-09'!$K29+('29-09'!$J29/90)</f>
        <v>-587.5</v>
      </c>
      <c r="M29" s="3"/>
      <c r="N29" s="1"/>
      <c r="O29" s="1"/>
      <c r="P29" s="18"/>
      <c r="Q29" s="237" t="s">
        <v>21</v>
      </c>
      <c r="R29" s="238"/>
      <c r="S29" s="17">
        <f>SUM('29-09'!$J$22:$J$132)</f>
        <v>145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-435</v>
      </c>
      <c r="D30" s="1"/>
      <c r="E30" s="1"/>
      <c r="F30" s="8"/>
      <c r="G30" s="1"/>
      <c r="H30" s="7" t="s">
        <v>6</v>
      </c>
      <c r="I30" s="2"/>
      <c r="J30" s="112"/>
      <c r="K30" s="107">
        <v>135</v>
      </c>
      <c r="L30" s="10">
        <f>'29-09'!$K30+('29-09'!$J30/90)</f>
        <v>135</v>
      </c>
      <c r="M30" s="3"/>
      <c r="N30" s="237" t="s">
        <v>23</v>
      </c>
      <c r="O30" s="238"/>
      <c r="P30" s="6">
        <f>SUM('29-09'!$K$22:$K$132)</f>
        <v>-471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-300</v>
      </c>
      <c r="K31" s="107">
        <v>10</v>
      </c>
      <c r="L31" s="10">
        <f>'29-09'!$K31+('29-09'!$J31/90)</f>
        <v>6.6666666666666661</v>
      </c>
      <c r="M31" s="3"/>
      <c r="N31" s="1"/>
      <c r="O31" s="1"/>
      <c r="P31" s="18"/>
      <c r="Q31" s="12" t="s">
        <v>25</v>
      </c>
      <c r="R31" s="12"/>
      <c r="S31" s="17">
        <f>S27-S29-F27</f>
        <v>80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/>
      <c r="J32" s="112">
        <v>-400</v>
      </c>
      <c r="K32" s="107">
        <v>20</v>
      </c>
      <c r="L32" s="10">
        <f>'29-09'!$K32+('29-09'!$J32/90)</f>
        <v>15.555555555555555</v>
      </c>
      <c r="M32" s="3"/>
      <c r="N32" s="12" t="s">
        <v>25</v>
      </c>
      <c r="O32" s="12"/>
      <c r="P32" s="6">
        <f>P28-P30-C28</f>
        <v>1377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-130</v>
      </c>
      <c r="K33" s="107">
        <v>5</v>
      </c>
      <c r="L33" s="10">
        <f>'29-09'!$K33+('29-09'!$J33/90)</f>
        <v>3.5555555555555554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/>
      <c r="K34" s="107">
        <v>3</v>
      </c>
      <c r="L34" s="10">
        <f>'29-09'!$K34+('29-09'!$J34/90)</f>
        <v>3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1796</v>
      </c>
      <c r="I35" s="40" t="s">
        <v>997</v>
      </c>
      <c r="J35" s="112"/>
      <c r="K35" s="107">
        <v>400</v>
      </c>
      <c r="L35" s="10">
        <f>'29-09'!$K35+('29-09'!$J35/90)</f>
        <v>400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>
        <v>80</v>
      </c>
      <c r="K36" s="107"/>
      <c r="L36" s="10">
        <f>'29-09'!$K36+('29-09'!$J36/90)</f>
        <v>0.88888888888888884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1080</v>
      </c>
      <c r="K37" s="107">
        <v>20</v>
      </c>
      <c r="L37" s="10">
        <f>'29-09'!$K37+('29-09'!$J37/90)</f>
        <v>32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/>
      <c r="K38" s="107">
        <v>32</v>
      </c>
      <c r="L38" s="10">
        <f>'29-09'!$K38+('29-09'!$J38/90)</f>
        <v>32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2"/>
      <c r="J39" s="112">
        <v>-550</v>
      </c>
      <c r="K39" s="107">
        <v>10</v>
      </c>
      <c r="L39" s="10">
        <f>'29-09'!$K39+('29-09'!$J39/90)</f>
        <v>3.8888888888888893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42" t="s">
        <v>1796</v>
      </c>
      <c r="I40" s="133" t="s">
        <v>75</v>
      </c>
      <c r="J40" s="131"/>
      <c r="K40" s="132">
        <v>33</v>
      </c>
      <c r="L40" s="140">
        <f>'29-09'!$K40+('29-09'!$J40/90)</f>
        <v>33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39" t="s">
        <v>40</v>
      </c>
      <c r="I41" s="133" t="s">
        <v>95</v>
      </c>
      <c r="J41" s="131"/>
      <c r="K41" s="132">
        <v>-33</v>
      </c>
      <c r="L41" s="140">
        <f>'29-09'!$K41+('29-09'!$J41/90)</f>
        <v>-33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40" t="s">
        <v>103</v>
      </c>
      <c r="J42" s="112">
        <v>2750</v>
      </c>
      <c r="K42" s="107"/>
      <c r="L42" s="10">
        <f>'29-09'!$K42+('29-09'!$J42/90)</f>
        <v>30.555555555555557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-270</v>
      </c>
      <c r="K43" s="107">
        <v>5</v>
      </c>
      <c r="L43" s="10">
        <f>'29-09'!$K43+('29-09'!$J43/90)</f>
        <v>2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60</v>
      </c>
      <c r="K44" s="107"/>
      <c r="L44" s="10">
        <f>'29-09'!$K44+('29-09'!$J44/90)</f>
        <v>0.66666666666666663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40" t="s">
        <v>2204</v>
      </c>
      <c r="J45" s="112">
        <v>-320</v>
      </c>
      <c r="K45" s="107"/>
      <c r="L45" s="10">
        <f>'29-09'!$K45+('29-09'!$J45/90)</f>
        <v>-3.5555555555555554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1796</v>
      </c>
      <c r="I46" s="40" t="s">
        <v>75</v>
      </c>
      <c r="J46" s="112">
        <v>200</v>
      </c>
      <c r="K46" s="107">
        <v>20</v>
      </c>
      <c r="L46" s="10">
        <f>'29-09'!$K46+('29-09'!$J46/90)</f>
        <v>22.222222222222221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40" t="s">
        <v>2759</v>
      </c>
      <c r="J47" s="112"/>
      <c r="K47" s="107">
        <v>100</v>
      </c>
      <c r="L47" s="10">
        <f>'29-09'!$K47+('29-09'!$J47/90)</f>
        <v>100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150</v>
      </c>
      <c r="K48" s="107"/>
      <c r="L48" s="10">
        <f>'29-09'!$K48+('29-09'!$J48/90)</f>
        <v>1.6666666666666667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120</v>
      </c>
      <c r="K49" s="107"/>
      <c r="L49" s="10">
        <f>'29-09'!$K49+('29-09'!$J49/90)</f>
        <v>1.3333333333333333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1796</v>
      </c>
      <c r="I50" s="2"/>
      <c r="J50" s="112">
        <v>100</v>
      </c>
      <c r="K50" s="107"/>
      <c r="L50" s="10">
        <f>'29-09'!$K50+('29-09'!$J50/90)</f>
        <v>1.1111111111111112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90</v>
      </c>
      <c r="K51" s="107">
        <v>10</v>
      </c>
      <c r="L51" s="10">
        <f>'29-09'!$K51+('29-09'!$J51/90)</f>
        <v>11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-400</v>
      </c>
      <c r="K52" s="107">
        <v>20</v>
      </c>
      <c r="L52" s="10">
        <f>'29-09'!$K52+('29-09'!$J52/90)</f>
        <v>15.555555555555555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-360</v>
      </c>
      <c r="K53" s="107">
        <v>10</v>
      </c>
      <c r="L53" s="10">
        <f>'29-09'!$K53+('29-09'!$J53/90)</f>
        <v>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-450</v>
      </c>
      <c r="K54" s="107">
        <v>40</v>
      </c>
      <c r="L54" s="10">
        <f>'29-09'!$K54+('29-09'!$J54/90)</f>
        <v>35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-180</v>
      </c>
      <c r="K55" s="107">
        <v>10</v>
      </c>
      <c r="L55" s="10">
        <f>'29-09'!$K55+('29-09'!$J55/90)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-270</v>
      </c>
      <c r="K56" s="107">
        <v>30</v>
      </c>
      <c r="L56" s="10">
        <f>'29-09'!$K56+('29-09'!$J56/90)</f>
        <v>27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-450</v>
      </c>
      <c r="K57" s="107">
        <v>20</v>
      </c>
      <c r="L57" s="10">
        <f>'29-09'!$K57+('29-09'!$J57/90)</f>
        <v>15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500</v>
      </c>
      <c r="K58" s="107"/>
      <c r="L58" s="10">
        <f>'29-09'!$K58+('29-09'!$J58/90)</f>
        <v>5.5555555555555554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>
        <v>-50</v>
      </c>
      <c r="K59" s="107">
        <v>1</v>
      </c>
      <c r="L59" s="10">
        <f>'29-09'!$K59+('29-09'!$J59/90)</f>
        <v>0.44444444444444442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250</v>
      </c>
      <c r="K60" s="107"/>
      <c r="L60" s="10">
        <f>'29-09'!$K60+('29-09'!$J60/90)</f>
        <v>2.7777777777777777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/>
      <c r="J61" s="112">
        <v>10</v>
      </c>
      <c r="K61" s="107">
        <v>10</v>
      </c>
      <c r="L61" s="10">
        <f>'29-09'!$K61+('29-09'!$J61/90)</f>
        <v>10.111111111111111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/>
      <c r="J62" s="112"/>
      <c r="K62" s="107">
        <v>6</v>
      </c>
      <c r="L62" s="10">
        <f>'29-09'!$K62+('29-09'!$J62/90)</f>
        <v>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100</v>
      </c>
      <c r="K63" s="107"/>
      <c r="L63" s="10">
        <f>'29-09'!$K63+('29-09'!$J63/90)</f>
        <v>1.1111111111111112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-450</v>
      </c>
      <c r="K64" s="107">
        <v>10</v>
      </c>
      <c r="L64" s="10">
        <f>'29-09'!$K64+('29-09'!$J64/90)</f>
        <v>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/>
      <c r="K65" s="108">
        <v>4</v>
      </c>
      <c r="L65" s="37">
        <f>'29-09'!$K65+('29-09'!$J65/90)</f>
        <v>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55</v>
      </c>
      <c r="K66" s="109"/>
      <c r="L66" s="37">
        <f>'29-09'!$K66+('29-09'!$J66/90)</f>
        <v>0.61111111111111116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-70</v>
      </c>
      <c r="K67" s="108">
        <v>5</v>
      </c>
      <c r="L67" s="37">
        <f>'29-09'!$K67+('29-09'!$J67/90)</f>
        <v>4.2222222222222223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-100</v>
      </c>
      <c r="K68" s="109">
        <v>5</v>
      </c>
      <c r="L68" s="37">
        <f>'29-09'!$K68+('29-09'!$J68/90)</f>
        <v>3.8888888888888888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/>
      <c r="K69" s="108">
        <v>8</v>
      </c>
      <c r="L69" s="37">
        <f>'29-09'!$K69+('29-09'!$J69/90)</f>
        <v>8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70</v>
      </c>
      <c r="K70" s="108"/>
      <c r="L70" s="37">
        <f>'29-09'!$K70+('29-09'!$J70/90)</f>
        <v>0.77777777777777779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70</v>
      </c>
      <c r="K71" s="107"/>
      <c r="L71" s="10">
        <f>'29-09'!$K71+('29-09'!$J71/90)</f>
        <v>0.77777777777777779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 t="s">
        <v>2628</v>
      </c>
      <c r="J72" s="112"/>
      <c r="K72" s="107">
        <v>110</v>
      </c>
      <c r="L72" s="10">
        <f>'29-09'!$K72+('29-09'!$J72/90)</f>
        <v>110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-225</v>
      </c>
      <c r="K73" s="107">
        <v>10</v>
      </c>
      <c r="L73" s="10">
        <f>'29-09'!$K73+('29-09'!$J73/90)</f>
        <v>7.5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-225</v>
      </c>
      <c r="K74" s="107">
        <v>10</v>
      </c>
      <c r="L74" s="10">
        <f>'29-09'!$K74+('29-09'!$J74/90)</f>
        <v>7.5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40</v>
      </c>
      <c r="I75" s="40" t="s">
        <v>1522</v>
      </c>
      <c r="J75" s="112"/>
      <c r="K75" s="107">
        <v>-1050</v>
      </c>
      <c r="L75" s="10">
        <f>'29-09'!$K75+('29-09'!$J75/90)</f>
        <v>-1050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-360</v>
      </c>
      <c r="K76" s="107">
        <v>40</v>
      </c>
      <c r="L76" s="10">
        <f>'29-09'!$K76+('29-09'!$J76/90)</f>
        <v>36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28</v>
      </c>
      <c r="I77" s="40" t="s">
        <v>437</v>
      </c>
      <c r="J77" s="112">
        <v>-300</v>
      </c>
      <c r="K77" s="107"/>
      <c r="L77" s="10">
        <f>'29-09'!$K77+('29-09'!$J77/90)</f>
        <v>-3.3333333333333335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40" t="s">
        <v>445</v>
      </c>
      <c r="J78" s="112"/>
      <c r="K78" s="107">
        <v>600</v>
      </c>
      <c r="L78" s="10">
        <f>'29-09'!$K78+('29-09'!$J78/90)</f>
        <v>600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-630</v>
      </c>
      <c r="K79" s="107">
        <v>40</v>
      </c>
      <c r="L79" s="10">
        <f>'29-09'!$K79+('29-09'!$J79/90)</f>
        <v>33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-540</v>
      </c>
      <c r="K80" s="107">
        <v>10</v>
      </c>
      <c r="L80" s="10">
        <f>'29-09'!$K80+('29-09'!$J80/90)</f>
        <v>4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/>
      <c r="K81" s="107">
        <v>50</v>
      </c>
      <c r="L81" s="10">
        <f>'29-09'!$K81+('29-09'!$J81/90)</f>
        <v>50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28</v>
      </c>
      <c r="I82" s="40" t="s">
        <v>43</v>
      </c>
      <c r="J82" s="112"/>
      <c r="K82" s="107">
        <v>-20</v>
      </c>
      <c r="L82" s="10">
        <f>'29-09'!$K82+('29-09'!$J82/90)</f>
        <v>-20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39" t="s">
        <v>40</v>
      </c>
      <c r="I83" s="133" t="s">
        <v>57</v>
      </c>
      <c r="J83" s="131">
        <v>1800</v>
      </c>
      <c r="K83" s="132"/>
      <c r="L83" s="140">
        <f>'29-09'!$K83+('29-09'!$J83/90)</f>
        <v>20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39" t="s">
        <v>28</v>
      </c>
      <c r="I84" s="133" t="s">
        <v>43</v>
      </c>
      <c r="J84" s="131">
        <v>-1800</v>
      </c>
      <c r="K84" s="132"/>
      <c r="L84" s="140">
        <f>'29-09'!$K84+('29-09'!$J84/90)</f>
        <v>-20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-180</v>
      </c>
      <c r="K85" s="107">
        <v>10</v>
      </c>
      <c r="L85" s="10">
        <f>'29-09'!$K85+('29-09'!$J85/90)</f>
        <v>8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-540</v>
      </c>
      <c r="K86" s="107">
        <v>10</v>
      </c>
      <c r="L86" s="10">
        <f>'29-09'!$K86+('29-09'!$J86/90)</f>
        <v>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-270</v>
      </c>
      <c r="K87" s="107">
        <v>90</v>
      </c>
      <c r="L87" s="10">
        <f>'29-09'!$K87+('29-09'!$J87/90)</f>
        <v>87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600</v>
      </c>
      <c r="K88" s="107"/>
      <c r="L88" s="10">
        <f>'29-09'!$K88+('29-09'!$J88/90)</f>
        <v>6.666666666666667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>
        <v>150</v>
      </c>
      <c r="K89" s="107"/>
      <c r="L89" s="10">
        <f>'29-09'!$K89+('29-09'!$J89/90)</f>
        <v>1.6666666666666667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>
        <v>220</v>
      </c>
      <c r="K90" s="107">
        <v>2</v>
      </c>
      <c r="L90" s="10">
        <f>'29-09'!$K90+('29-09'!$J90/90)</f>
        <v>4.4444444444444446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40" t="s">
        <v>56</v>
      </c>
      <c r="J91" s="112">
        <v>1430</v>
      </c>
      <c r="K91" s="107">
        <v>-35</v>
      </c>
      <c r="L91" s="10">
        <f>'29-09'!$K91+('29-09'!$J91/90)</f>
        <v>-19.111111111111111</v>
      </c>
      <c r="M91" s="3"/>
      <c r="N91" s="45" t="s">
        <v>118</v>
      </c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40" t="s">
        <v>2204</v>
      </c>
      <c r="J92" s="112">
        <v>-45</v>
      </c>
      <c r="K92" s="107">
        <v>-10</v>
      </c>
      <c r="L92" s="10">
        <f>'29-09'!$K92+('29-09'!$J92/90)</f>
        <v>-10.5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180</v>
      </c>
      <c r="K93" s="107"/>
      <c r="L93" s="10">
        <f>'29-09'!$K93+('29-09'!$J93/90)</f>
        <v>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-315</v>
      </c>
      <c r="K94" s="107">
        <v>10</v>
      </c>
      <c r="L94" s="10">
        <f>'29-09'!$K94+('29-09'!$J94/90)</f>
        <v>6.5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43" t="s">
        <v>40</v>
      </c>
      <c r="I95" s="40" t="s">
        <v>95</v>
      </c>
      <c r="J95" s="112">
        <v>-300</v>
      </c>
      <c r="K95" s="107">
        <v>-40</v>
      </c>
      <c r="L95" s="10">
        <f>'29-09'!$K95+('29-09'!$J95/90)</f>
        <v>-43.333333333333336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-450</v>
      </c>
      <c r="K96" s="107">
        <v>10</v>
      </c>
      <c r="L96" s="10">
        <f>'29-09'!$K96+('29-09'!$J96/90)</f>
        <v>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40" t="s">
        <v>950</v>
      </c>
      <c r="J97" s="112">
        <v>550</v>
      </c>
      <c r="K97" s="107">
        <v>60</v>
      </c>
      <c r="L97" s="10">
        <f>'29-09'!$K97+('29-09'!$J97/90)</f>
        <v>66.111111111111114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40" t="s">
        <v>1241</v>
      </c>
      <c r="J98" s="112"/>
      <c r="K98" s="107">
        <v>50</v>
      </c>
      <c r="L98" s="10">
        <f>'29-09'!$K98+('29-09'!$J98/90)</f>
        <v>50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50</v>
      </c>
      <c r="K99" s="107"/>
      <c r="L99" s="10">
        <f>'29-09'!$K99+('29-09'!$J99/90)</f>
        <v>0.55555555555555558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1796</v>
      </c>
      <c r="I100" s="40" t="s">
        <v>292</v>
      </c>
      <c r="J100" s="112"/>
      <c r="K100" s="107">
        <v>200</v>
      </c>
      <c r="L100" s="10">
        <f>'29-09'!$K100+('29-09'!$J100/90)</f>
        <v>200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150</v>
      </c>
      <c r="K101" s="107"/>
      <c r="L101" s="10">
        <f>'29-09'!$K101+('29-09'!$J101/90)</f>
        <v>1.6666666666666667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40" t="s">
        <v>154</v>
      </c>
      <c r="J102" s="112">
        <v>-500</v>
      </c>
      <c r="K102" s="107">
        <v>10</v>
      </c>
      <c r="L102" s="10">
        <f>'29-09'!$K102+('29-09'!$J102/90)</f>
        <v>4.4444444444444446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40" t="s">
        <v>2760</v>
      </c>
      <c r="J103" s="112"/>
      <c r="K103" s="107">
        <v>10</v>
      </c>
      <c r="L103" s="10">
        <f>'29-09'!$K103+('29-09'!$J103/90)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40" t="s">
        <v>26</v>
      </c>
      <c r="J104" s="112"/>
      <c r="K104" s="107">
        <v>1</v>
      </c>
      <c r="L104" s="10">
        <f>'29-09'!$K104+('29-09'!$J104/90)</f>
        <v>1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40" t="s">
        <v>22</v>
      </c>
      <c r="J105" s="112">
        <v>180</v>
      </c>
      <c r="K105" s="107"/>
      <c r="L105" s="10">
        <f>'29-09'!$K105+('29-09'!$J105/90)</f>
        <v>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40" t="s">
        <v>95</v>
      </c>
      <c r="J106" s="112"/>
      <c r="K106" s="107">
        <v>27</v>
      </c>
      <c r="L106" s="10">
        <f>'29-09'!$K106+('29-09'!$J106/90)</f>
        <v>27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40</v>
      </c>
      <c r="I107" s="40" t="s">
        <v>95</v>
      </c>
      <c r="J107" s="112"/>
      <c r="K107" s="107">
        <v>-27</v>
      </c>
      <c r="L107" s="10">
        <f>'29-09'!$K107+('29-09'!$J107/90)</f>
        <v>-27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50</v>
      </c>
      <c r="K108" s="107">
        <v>5</v>
      </c>
      <c r="L108" s="10">
        <f>'29-09'!$K108+('29-09'!$J108/90)</f>
        <v>5.5555555555555554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40" t="s">
        <v>329</v>
      </c>
      <c r="J109" s="112"/>
      <c r="K109" s="107">
        <v>250</v>
      </c>
      <c r="L109" s="10">
        <f>'29-09'!$K109+('29-09'!$J109/90)</f>
        <v>250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40</v>
      </c>
      <c r="I110" s="40" t="s">
        <v>95</v>
      </c>
      <c r="J110" s="112"/>
      <c r="K110" s="107">
        <v>-250</v>
      </c>
      <c r="L110" s="10">
        <f>'29-09'!$K110+('29-09'!$J110/90)</f>
        <v>-250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1796</v>
      </c>
      <c r="I111" s="40" t="s">
        <v>95</v>
      </c>
      <c r="J111" s="112"/>
      <c r="K111" s="107">
        <v>50</v>
      </c>
      <c r="L111" s="10">
        <f>'29-09'!$K111+('29-09'!$J111/90)</f>
        <v>50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40</v>
      </c>
      <c r="I112" s="40" t="s">
        <v>95</v>
      </c>
      <c r="J112" s="112"/>
      <c r="K112" s="107">
        <v>-50</v>
      </c>
      <c r="L112" s="10">
        <f>'29-09'!$K112+('29-09'!$J112/90)</f>
        <v>-50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2761</v>
      </c>
      <c r="J113" s="112">
        <v>150</v>
      </c>
      <c r="K113" s="107">
        <v>5</v>
      </c>
      <c r="L113" s="10">
        <f>'29-09'!$K113+('29-09'!$J113/90)</f>
        <v>6.666666666666667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/>
      <c r="J114" s="112">
        <v>100</v>
      </c>
      <c r="K114" s="107">
        <v>15</v>
      </c>
      <c r="L114" s="10">
        <f>'29-09'!$K114+('29-09'!$J114/90)</f>
        <v>16.111111111111111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100</v>
      </c>
      <c r="K115" s="107"/>
      <c r="L115" s="10">
        <f>'29-09'!$K115+('29-09'!$J115/90)</f>
        <v>1.1111111111111112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-300</v>
      </c>
      <c r="K116" s="107">
        <v>10</v>
      </c>
      <c r="L116" s="10">
        <f>'29-09'!$K116+('29-09'!$J116/90)</f>
        <v>6.6666666666666661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/>
      <c r="K117" s="107">
        <v>157</v>
      </c>
      <c r="L117" s="10">
        <f>'29-09'!$K117+('29-09'!$J117/90)</f>
        <v>157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/>
      <c r="K118" s="107">
        <v>95</v>
      </c>
      <c r="L118" s="10">
        <f>'29-09'!$K118+('29-09'!$J118/90)</f>
        <v>95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130</v>
      </c>
      <c r="K119" s="107"/>
      <c r="L119" s="10">
        <f>'29-09'!$K119+('29-09'!$J119/90)</f>
        <v>1.4444444444444444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90</v>
      </c>
      <c r="K120" s="107"/>
      <c r="L120" s="10">
        <f>'29-09'!$K120+('29-09'!$J120/90)</f>
        <v>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28</v>
      </c>
      <c r="I121" s="40" t="s">
        <v>1816</v>
      </c>
      <c r="J121" s="112">
        <v>-100</v>
      </c>
      <c r="K121" s="107"/>
      <c r="L121" s="10">
        <f>'29-09'!$K121+('29-09'!$J121/90)</f>
        <v>-1.1111111111111112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/>
      <c r="K122" s="107">
        <v>5</v>
      </c>
      <c r="L122" s="10">
        <f>'29-09'!$K122+('29-09'!$J122/90)</f>
        <v>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100</v>
      </c>
      <c r="K123" s="107">
        <v>20</v>
      </c>
      <c r="L123" s="10">
        <f>'29-09'!$K123+('29-09'!$J123/90)</f>
        <v>21.111111111111111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40" t="s">
        <v>1025</v>
      </c>
      <c r="J124" s="112"/>
      <c r="K124" s="107">
        <v>30</v>
      </c>
      <c r="L124" s="10">
        <f>'29-09'!$K124+('29-09'!$J124/90)</f>
        <v>30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100</v>
      </c>
      <c r="K125" s="107">
        <v>-20</v>
      </c>
      <c r="L125" s="10">
        <f>'29-09'!$K125+('29-09'!$J125/90)</f>
        <v>-18.888888888888889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43" t="s">
        <v>40</v>
      </c>
      <c r="I126" s="40" t="s">
        <v>95</v>
      </c>
      <c r="J126" s="112"/>
      <c r="K126" s="107">
        <v>-2000</v>
      </c>
      <c r="L126" s="10">
        <f>'29-09'!$K126+('29-09'!$J126/90)</f>
        <v>-2000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40"/>
      <c r="J127" s="112"/>
      <c r="K127" s="107"/>
      <c r="L127" s="10">
        <f>'29-09'!$K127+('29-09'!$J127/90)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/>
      <c r="K128" s="107"/>
      <c r="L128" s="10">
        <f>'29-09'!$K128+('29-09'!$J128/90)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/>
      <c r="L129" s="10">
        <f>'29-09'!$K129+('29-09'!$J129/90)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/>
      <c r="K130" s="107"/>
      <c r="L130" s="10">
        <f>'29-09'!$K130+('29-09'!$J130/90)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/>
      <c r="K131" s="107"/>
      <c r="L131" s="10">
        <f>'29-09'!$K131+('29-09'!$J131/90)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/>
      <c r="K132" s="107"/>
      <c r="L132" s="10">
        <f>'29-09'!$K132+('29-09'!$J132/90)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32" xr:uid="{809057AB-C6D7-422F-9F07-4E404585BEDA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698B-5964-4D22-83F8-8A747A8CAEE7}">
  <sheetPr>
    <pageSetUpPr fitToPage="1"/>
  </sheetPr>
  <dimension ref="A1:Z146"/>
  <sheetViews>
    <sheetView rightToLeft="1" topLeftCell="A137" workbookViewId="0">
      <selection activeCell="I143" sqref="I14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70</v>
      </c>
      <c r="K1" s="116">
        <f t="shared" si="0"/>
        <v>522</v>
      </c>
      <c r="L1" s="3">
        <f t="shared" si="0"/>
        <v>522.77777777777783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1533</v>
      </c>
      <c r="J3" s="112"/>
      <c r="K3" s="107">
        <v>19</v>
      </c>
      <c r="L3" s="10">
        <f t="shared" ref="L3:L18" si="1">K3+(J3/90)</f>
        <v>19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456</v>
      </c>
      <c r="J4" s="112">
        <v>-200</v>
      </c>
      <c r="K4" s="107"/>
      <c r="L4" s="10">
        <f t="shared" si="1"/>
        <v>-2.2222222222222223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 t="s">
        <v>103</v>
      </c>
      <c r="J5" s="112"/>
      <c r="K5" s="107">
        <v>38</v>
      </c>
      <c r="L5" s="10">
        <f t="shared" si="1"/>
        <v>38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 t="s">
        <v>2763</v>
      </c>
      <c r="J6" s="112"/>
      <c r="K6" s="107">
        <v>70</v>
      </c>
      <c r="L6" s="10">
        <f t="shared" si="1"/>
        <v>70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>
        <v>740</v>
      </c>
      <c r="K7" s="107"/>
      <c r="L7" s="10">
        <f t="shared" si="1"/>
        <v>8.2222222222222214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>
        <v>-240</v>
      </c>
      <c r="K8" s="107">
        <v>10</v>
      </c>
      <c r="L8" s="10">
        <f t="shared" si="1"/>
        <v>7.3333333333333339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200</v>
      </c>
      <c r="K9" s="107"/>
      <c r="L9" s="10">
        <f t="shared" si="1"/>
        <v>2.2222222222222223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>
        <v>40</v>
      </c>
      <c r="K10" s="107"/>
      <c r="L10" s="10">
        <f t="shared" si="1"/>
        <v>0.44444444444444442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 t="s">
        <v>2092</v>
      </c>
      <c r="J11" s="112"/>
      <c r="K11" s="107">
        <v>300</v>
      </c>
      <c r="L11" s="10">
        <f t="shared" si="1"/>
        <v>300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>
        <v>40</v>
      </c>
      <c r="K12" s="107"/>
      <c r="L12" s="10">
        <f t="shared" si="1"/>
        <v>0.44444444444444442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 t="s">
        <v>232</v>
      </c>
      <c r="J13" s="112">
        <v>70</v>
      </c>
      <c r="K13" s="107"/>
      <c r="L13" s="10">
        <f t="shared" si="1"/>
        <v>0.77777777777777779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 t="s">
        <v>56</v>
      </c>
      <c r="J14" s="112">
        <v>-580</v>
      </c>
      <c r="K14" s="107">
        <v>85</v>
      </c>
      <c r="L14" s="10">
        <f t="shared" si="1"/>
        <v>78.555555555555557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2758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SUM('30-09'!$J$22:$J$146)</f>
        <v>-610</v>
      </c>
      <c r="K20" s="116">
        <f>SUM('30-09'!$K$22:$K$146)</f>
        <v>2473</v>
      </c>
      <c r="L20" s="3">
        <f>SUM('30-09'!$L$22:$L$146)</f>
        <v>2466.2222222222217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65</v>
      </c>
      <c r="F22" s="16">
        <f t="shared" ref="F22:F26" si="3">D22*E22</f>
        <v>325</v>
      </c>
      <c r="G22" s="7"/>
      <c r="H22" s="7" t="s">
        <v>6</v>
      </c>
      <c r="I22" s="40" t="s">
        <v>341</v>
      </c>
      <c r="J22" s="112"/>
      <c r="K22" s="107">
        <v>40</v>
      </c>
      <c r="L22" s="10">
        <f>'30-09'!$K22+('30-09'!$J22/90)</f>
        <v>40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57</v>
      </c>
      <c r="S22" s="16">
        <f t="shared" ref="S22:S26" si="5">Q22*R22</f>
        <v>285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16</v>
      </c>
      <c r="F23" s="16">
        <f t="shared" si="3"/>
        <v>160</v>
      </c>
      <c r="G23" s="7"/>
      <c r="H23" s="142" t="s">
        <v>6</v>
      </c>
      <c r="I23" s="133" t="s">
        <v>95</v>
      </c>
      <c r="J23" s="131"/>
      <c r="K23" s="132">
        <v>12</v>
      </c>
      <c r="L23" s="153">
        <f>'30-09'!$K23+('30-09'!$J23/90)</f>
        <v>12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21</v>
      </c>
      <c r="S23" s="16">
        <f t="shared" si="5"/>
        <v>210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31</v>
      </c>
      <c r="C24" s="14">
        <f t="shared" si="2"/>
        <v>310</v>
      </c>
      <c r="D24" s="15">
        <v>20</v>
      </c>
      <c r="E24" s="1">
        <v>5</v>
      </c>
      <c r="F24" s="16">
        <f t="shared" si="3"/>
        <v>100</v>
      </c>
      <c r="G24" s="7"/>
      <c r="H24" s="142" t="s">
        <v>40</v>
      </c>
      <c r="I24" s="133" t="s">
        <v>95</v>
      </c>
      <c r="J24" s="131"/>
      <c r="K24" s="132">
        <v>-12</v>
      </c>
      <c r="L24" s="153">
        <f>'30-09'!$K24+('30-09'!$J24/90)</f>
        <v>-12</v>
      </c>
      <c r="M24" s="3"/>
      <c r="N24" s="13">
        <v>10</v>
      </c>
      <c r="O24" s="1">
        <v>37</v>
      </c>
      <c r="P24" s="14">
        <f t="shared" si="4"/>
        <v>370</v>
      </c>
      <c r="Q24" s="15">
        <v>20</v>
      </c>
      <c r="R24" s="1">
        <v>18</v>
      </c>
      <c r="S24" s="16">
        <f t="shared" si="5"/>
        <v>360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14</v>
      </c>
      <c r="C25" s="14">
        <f t="shared" si="2"/>
        <v>280</v>
      </c>
      <c r="D25" s="15">
        <v>50</v>
      </c>
      <c r="E25" s="1"/>
      <c r="F25" s="16">
        <f t="shared" si="3"/>
        <v>0</v>
      </c>
      <c r="G25" s="7"/>
      <c r="H25" s="142" t="s">
        <v>6</v>
      </c>
      <c r="I25" s="133" t="s">
        <v>95</v>
      </c>
      <c r="J25" s="131"/>
      <c r="K25" s="132">
        <v>6</v>
      </c>
      <c r="L25" s="153">
        <f>'30-09'!$K25+('30-09'!$J25/90)</f>
        <v>6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>
        <v>3</v>
      </c>
      <c r="S25" s="16">
        <f t="shared" si="5"/>
        <v>150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62</v>
      </c>
      <c r="F26" s="16">
        <f t="shared" si="3"/>
        <v>6200</v>
      </c>
      <c r="G26" s="7"/>
      <c r="H26" s="142" t="s">
        <v>40</v>
      </c>
      <c r="I26" s="133" t="s">
        <v>95</v>
      </c>
      <c r="J26" s="131"/>
      <c r="K26" s="132">
        <v>-6</v>
      </c>
      <c r="L26" s="153">
        <f>'30-09'!$K26+('30-09'!$J26/90)</f>
        <v>-6</v>
      </c>
      <c r="M26" s="3"/>
      <c r="N26" s="13">
        <v>50</v>
      </c>
      <c r="O26" s="1">
        <v>5</v>
      </c>
      <c r="P26" s="14">
        <f t="shared" si="4"/>
        <v>250</v>
      </c>
      <c r="Q26" s="15">
        <v>100</v>
      </c>
      <c r="R26" s="1">
        <v>53</v>
      </c>
      <c r="S26" s="16">
        <f t="shared" si="5"/>
        <v>5300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2" t="s">
        <v>11</v>
      </c>
      <c r="E27" s="12"/>
      <c r="F27" s="17">
        <f>SUM(F22:F26)</f>
        <v>6785</v>
      </c>
      <c r="G27" s="7"/>
      <c r="H27" s="7" t="s">
        <v>6</v>
      </c>
      <c r="I27" s="2"/>
      <c r="J27" s="112"/>
      <c r="K27" s="107">
        <v>8</v>
      </c>
      <c r="L27" s="10">
        <f>'30-09'!$K27+('30-09'!$J27/90)</f>
        <v>8</v>
      </c>
      <c r="M27" s="3"/>
      <c r="N27" s="13">
        <v>100</v>
      </c>
      <c r="O27" s="1">
        <v>18</v>
      </c>
      <c r="P27" s="14">
        <f t="shared" si="4"/>
        <v>1800</v>
      </c>
      <c r="Q27" s="12" t="s">
        <v>11</v>
      </c>
      <c r="R27" s="12"/>
      <c r="S27" s="17">
        <f>SUM(S22:S26)</f>
        <v>6305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1047</v>
      </c>
      <c r="D28" s="1"/>
      <c r="E28" s="1"/>
      <c r="F28" s="1"/>
      <c r="G28" s="1"/>
      <c r="H28" s="7" t="s">
        <v>1796</v>
      </c>
      <c r="I28" s="40" t="s">
        <v>64</v>
      </c>
      <c r="J28" s="112"/>
      <c r="K28" s="107">
        <v>200</v>
      </c>
      <c r="L28" s="10">
        <f>'30-09'!$K28+('30-09'!$J28/90)</f>
        <v>200</v>
      </c>
      <c r="M28" s="3"/>
      <c r="N28" s="12" t="s">
        <v>11</v>
      </c>
      <c r="O28" s="12"/>
      <c r="P28" s="6">
        <f>SUM(P22:P27)</f>
        <v>2806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215</v>
      </c>
      <c r="G29" s="1"/>
      <c r="H29" s="7" t="s">
        <v>6</v>
      </c>
      <c r="I29" s="40" t="s">
        <v>229</v>
      </c>
      <c r="J29" s="112">
        <v>-50</v>
      </c>
      <c r="K29" s="107"/>
      <c r="L29" s="10">
        <f>'30-09'!$K29+('30-09'!$J29/90)</f>
        <v>-0.55555555555555558</v>
      </c>
      <c r="M29" s="3"/>
      <c r="N29" s="1"/>
      <c r="O29" s="1"/>
      <c r="P29" s="18"/>
      <c r="Q29" s="237" t="s">
        <v>21</v>
      </c>
      <c r="R29" s="238"/>
      <c r="S29" s="17">
        <f>SUM('30-09'!$J$22:$J$146)</f>
        <v>-610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51</v>
      </c>
      <c r="D30" s="1"/>
      <c r="E30" s="1"/>
      <c r="F30" s="8"/>
      <c r="G30" s="1"/>
      <c r="H30" s="7" t="s">
        <v>6</v>
      </c>
      <c r="I30" s="2"/>
      <c r="J30" s="112">
        <v>-225</v>
      </c>
      <c r="K30" s="107">
        <v>10</v>
      </c>
      <c r="L30" s="10">
        <f>'30-09'!$K30+('30-09'!$J30/90)</f>
        <v>7.5</v>
      </c>
      <c r="M30" s="3"/>
      <c r="N30" s="237" t="s">
        <v>23</v>
      </c>
      <c r="O30" s="238"/>
      <c r="P30" s="6">
        <f>SUM('30-09'!$K$22:$K$146)</f>
        <v>2473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139" t="s">
        <v>1796</v>
      </c>
      <c r="I31" s="133" t="s">
        <v>2764</v>
      </c>
      <c r="J31" s="131"/>
      <c r="K31" s="132">
        <v>78</v>
      </c>
      <c r="L31" s="140">
        <f>'30-09'!$K31+('30-09'!$J31/90)</f>
        <v>78</v>
      </c>
      <c r="M31" s="3"/>
      <c r="N31" s="1"/>
      <c r="O31" s="1"/>
      <c r="P31" s="18"/>
      <c r="Q31" s="12" t="s">
        <v>25</v>
      </c>
      <c r="R31" s="12"/>
      <c r="S31" s="17">
        <f>S27-S29-F27</f>
        <v>130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142" t="s">
        <v>40</v>
      </c>
      <c r="I32" s="133" t="s">
        <v>95</v>
      </c>
      <c r="J32" s="131"/>
      <c r="K32" s="132">
        <v>-78</v>
      </c>
      <c r="L32" s="140">
        <f>'30-09'!$K32+('30-09'!$J32/90)</f>
        <v>-78</v>
      </c>
      <c r="M32" s="3"/>
      <c r="N32" s="12" t="s">
        <v>25</v>
      </c>
      <c r="O32" s="12"/>
      <c r="P32" s="6">
        <f>P28-P30-C28</f>
        <v>-714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6</v>
      </c>
      <c r="I33" s="2"/>
      <c r="J33" s="112">
        <v>-200</v>
      </c>
      <c r="K33" s="107">
        <v>30</v>
      </c>
      <c r="L33" s="10">
        <f>'30-09'!$K33+('30-09'!$J33/90)</f>
        <v>27.777777777777779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180</v>
      </c>
      <c r="K34" s="107"/>
      <c r="L34" s="10">
        <f>'30-09'!$K34+('30-09'!$J34/90)</f>
        <v>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/>
      <c r="K35" s="107">
        <v>20</v>
      </c>
      <c r="L35" s="10">
        <f>'30-09'!$K35+('30-09'!$J35/90)</f>
        <v>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39" t="s">
        <v>6</v>
      </c>
      <c r="I36" s="133" t="s">
        <v>2765</v>
      </c>
      <c r="J36" s="131"/>
      <c r="K36" s="132">
        <v>280</v>
      </c>
      <c r="L36" s="140">
        <f>'30-09'!$K36+('30-09'!$J36/90)</f>
        <v>280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39" t="s">
        <v>40</v>
      </c>
      <c r="I37" s="133" t="s">
        <v>95</v>
      </c>
      <c r="J37" s="131"/>
      <c r="K37" s="132">
        <v>-280</v>
      </c>
      <c r="L37" s="140">
        <f>'30-09'!$K37+('30-09'!$J37/90)</f>
        <v>-280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400</v>
      </c>
      <c r="K38" s="107"/>
      <c r="L38" s="10">
        <f>'30-09'!$K38+('30-09'!$J38/90)</f>
        <v>4.4444444444444446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1796</v>
      </c>
      <c r="I39" s="40" t="s">
        <v>881</v>
      </c>
      <c r="J39" s="112"/>
      <c r="K39" s="107">
        <v>60</v>
      </c>
      <c r="L39" s="10">
        <f>'30-09'!$K39+('30-09'!$J39/90)</f>
        <v>60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-100</v>
      </c>
      <c r="K40" s="107">
        <v>5</v>
      </c>
      <c r="L40" s="10">
        <f>'30-09'!$K40+('30-09'!$J40/90)</f>
        <v>3.8888888888888888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>
        <v>480</v>
      </c>
      <c r="K41" s="107"/>
      <c r="L41" s="10">
        <f>'30-09'!$K41+('30-09'!$J41/90)</f>
        <v>5.333333333333333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1796</v>
      </c>
      <c r="I42" s="40" t="s">
        <v>2742</v>
      </c>
      <c r="J42" s="112"/>
      <c r="K42" s="107">
        <v>190</v>
      </c>
      <c r="L42" s="10">
        <f>'30-09'!$K42+('30-09'!$J42/90)</f>
        <v>190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>
        <v>360</v>
      </c>
      <c r="K43" s="107">
        <v>20</v>
      </c>
      <c r="L43" s="10">
        <f>'30-09'!$K43+('30-09'!$J43/90)</f>
        <v>24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40" t="s">
        <v>57</v>
      </c>
      <c r="J44" s="112">
        <v>400</v>
      </c>
      <c r="K44" s="107"/>
      <c r="L44" s="10">
        <f>'30-09'!$K44+('30-09'!$J44/90)</f>
        <v>4.4444444444444446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28</v>
      </c>
      <c r="I45" s="40" t="s">
        <v>437</v>
      </c>
      <c r="J45" s="112">
        <v>-400</v>
      </c>
      <c r="K45" s="107"/>
      <c r="L45" s="10">
        <f>'30-09'!$K45+('30-09'!$J45/90)</f>
        <v>-4.4444444444444446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100</v>
      </c>
      <c r="K46" s="107"/>
      <c r="L46" s="10">
        <f>'30-09'!$K46+('30-09'!$J46/90)</f>
        <v>1.1111111111111112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450</v>
      </c>
      <c r="K47" s="107"/>
      <c r="L47" s="10">
        <f>'30-09'!$K47+('30-09'!$J47/90)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250</v>
      </c>
      <c r="K48" s="107"/>
      <c r="L48" s="10">
        <f>'30-09'!$K48+('30-09'!$J48/90)</f>
        <v>2.7777777777777777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600</v>
      </c>
      <c r="K49" s="107"/>
      <c r="L49" s="10">
        <f>'30-09'!$K49+('30-09'!$J49/90)</f>
        <v>6.666666666666667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40" t="s">
        <v>3147</v>
      </c>
      <c r="J50" s="112"/>
      <c r="K50" s="107">
        <v>1030</v>
      </c>
      <c r="L50" s="10">
        <f>'30-09'!$K50+('30-09'!$J50/90)</f>
        <v>1030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39" t="s">
        <v>6</v>
      </c>
      <c r="I51" s="133" t="s">
        <v>95</v>
      </c>
      <c r="J51" s="131"/>
      <c r="K51" s="132">
        <v>12</v>
      </c>
      <c r="L51" s="140">
        <f>'30-09'!$K51+('30-09'!$J51/90)</f>
        <v>12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39" t="s">
        <v>40</v>
      </c>
      <c r="I52" s="133" t="s">
        <v>95</v>
      </c>
      <c r="J52" s="131"/>
      <c r="K52" s="132">
        <v>-12</v>
      </c>
      <c r="L52" s="140">
        <f>'30-09'!$K52+('30-09'!$J52/90)</f>
        <v>-12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39" t="s">
        <v>1796</v>
      </c>
      <c r="I53" s="133" t="s">
        <v>95</v>
      </c>
      <c r="J53" s="131"/>
      <c r="K53" s="132">
        <v>150</v>
      </c>
      <c r="L53" s="140">
        <f>'30-09'!$K53+('30-09'!$J53/90)</f>
        <v>150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39" t="s">
        <v>40</v>
      </c>
      <c r="I54" s="133" t="s">
        <v>95</v>
      </c>
      <c r="J54" s="131"/>
      <c r="K54" s="132">
        <v>-150</v>
      </c>
      <c r="L54" s="140">
        <f>'30-09'!$K54+('30-09'!$J54/90)</f>
        <v>-150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>
        <v>350</v>
      </c>
      <c r="K55" s="107"/>
      <c r="L55" s="10">
        <f>'30-09'!$K55+('30-09'!$J55/90)</f>
        <v>3.8888888888888888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180</v>
      </c>
      <c r="K56" s="107"/>
      <c r="L56" s="10">
        <f>'30-09'!$K56+('30-09'!$J56/90)</f>
        <v>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40" t="s">
        <v>2766</v>
      </c>
      <c r="J57" s="112"/>
      <c r="K57" s="107">
        <v>35</v>
      </c>
      <c r="L57" s="10">
        <f>'30-09'!$K57+('30-09'!$J57/90)</f>
        <v>35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/>
      <c r="K58" s="107">
        <v>4</v>
      </c>
      <c r="L58" s="10">
        <f>'30-09'!$K58+('30-09'!$J58/90)</f>
        <v>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28</v>
      </c>
      <c r="I59" s="40" t="s">
        <v>2659</v>
      </c>
      <c r="J59" s="112">
        <v>-900</v>
      </c>
      <c r="K59" s="107"/>
      <c r="L59" s="10">
        <f>'30-09'!$K59+('30-09'!$J59/90)</f>
        <v>-10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/>
      <c r="J60" s="112">
        <v>-500</v>
      </c>
      <c r="K60" s="107">
        <v>20</v>
      </c>
      <c r="L60" s="10">
        <f>'30-09'!$K60+('30-09'!$J60/90)</f>
        <v>14.444444444444445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40" t="s">
        <v>1763</v>
      </c>
      <c r="J61" s="112"/>
      <c r="K61" s="107">
        <v>-200</v>
      </c>
      <c r="L61" s="10">
        <f>'30-09'!$K61+('30-09'!$J61/90)</f>
        <v>-200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28</v>
      </c>
      <c r="I62" s="40" t="s">
        <v>605</v>
      </c>
      <c r="J62" s="112">
        <v>-900</v>
      </c>
      <c r="K62" s="107"/>
      <c r="L62" s="10">
        <f>'30-09'!$K62+('30-09'!$J62/90)</f>
        <v>-10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/>
      <c r="J63" s="112">
        <v>-315</v>
      </c>
      <c r="K63" s="107">
        <v>50</v>
      </c>
      <c r="L63" s="10">
        <f>'30-09'!$K63+('30-09'!$J63/90)</f>
        <v>46.5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-45</v>
      </c>
      <c r="K64" s="107">
        <v>13</v>
      </c>
      <c r="L64" s="10">
        <f>'30-09'!$K64+('30-09'!$J64/90)</f>
        <v>12.5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95</v>
      </c>
      <c r="K65" s="108">
        <v>-1</v>
      </c>
      <c r="L65" s="37">
        <f>'30-09'!$K65+('30-09'!$J65/90)</f>
        <v>5.555555555555558E-2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-100</v>
      </c>
      <c r="K66" s="109"/>
      <c r="L66" s="37">
        <f>'30-09'!$K66+('30-09'!$J66/90)</f>
        <v>-1.1111111111111112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/>
      <c r="K67" s="108">
        <v>17</v>
      </c>
      <c r="L67" s="37">
        <f>'30-09'!$K67+('30-09'!$J67/90)</f>
        <v>17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430</v>
      </c>
      <c r="K68" s="109"/>
      <c r="L68" s="37">
        <f>'30-09'!$K68+('30-09'!$J68/90)</f>
        <v>4.7777777777777777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100</v>
      </c>
      <c r="K69" s="108"/>
      <c r="L69" s="37">
        <f>'30-09'!$K69+('30-09'!$J69/90)</f>
        <v>1.1111111111111112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-700</v>
      </c>
      <c r="K70" s="108">
        <v>10</v>
      </c>
      <c r="L70" s="37">
        <f>'30-09'!$K70+('30-09'!$J70/90)</f>
        <v>2.2222222222222223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39" t="s">
        <v>6</v>
      </c>
      <c r="I71" s="133" t="s">
        <v>95</v>
      </c>
      <c r="J71" s="131"/>
      <c r="K71" s="132">
        <v>28</v>
      </c>
      <c r="L71" s="140">
        <f>'30-09'!$K71+('30-09'!$J71/90)</f>
        <v>28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39" t="s">
        <v>40</v>
      </c>
      <c r="I72" s="133" t="s">
        <v>95</v>
      </c>
      <c r="J72" s="131"/>
      <c r="K72" s="132">
        <v>-28</v>
      </c>
      <c r="L72" s="140">
        <f>'30-09'!$K72+('30-09'!$J72/90)</f>
        <v>-28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180</v>
      </c>
      <c r="K73" s="107"/>
      <c r="L73" s="10">
        <f>'30-09'!$K73+('30-09'!$J73/90)</f>
        <v>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-450</v>
      </c>
      <c r="K74" s="107">
        <v>20</v>
      </c>
      <c r="L74" s="10">
        <f>'30-09'!$K74+('30-09'!$J74/90)</f>
        <v>15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80</v>
      </c>
      <c r="K75" s="107"/>
      <c r="L75" s="10">
        <f>'30-09'!$K75+('30-09'!$J75/90)</f>
        <v>0.88888888888888884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6</v>
      </c>
      <c r="I76" s="40"/>
      <c r="J76" s="112">
        <v>-400</v>
      </c>
      <c r="K76" s="107">
        <v>20</v>
      </c>
      <c r="L76" s="10">
        <f>'30-09'!$K76+('30-09'!$J76/90)</f>
        <v>15.555555555555555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-450</v>
      </c>
      <c r="K77" s="107">
        <v>90</v>
      </c>
      <c r="L77" s="10">
        <f>'30-09'!$K77+('30-09'!$J77/90)</f>
        <v>85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250</v>
      </c>
      <c r="K78" s="107"/>
      <c r="L78" s="10">
        <f>'30-09'!$K78+('30-09'!$J78/90)</f>
        <v>2.7777777777777777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43" t="s">
        <v>40</v>
      </c>
      <c r="I79" s="40" t="s">
        <v>2767</v>
      </c>
      <c r="J79" s="112">
        <v>160</v>
      </c>
      <c r="K79" s="107">
        <v>55</v>
      </c>
      <c r="L79" s="10">
        <f>'30-09'!$K79+('30-09'!$J79/90)</f>
        <v>56.777777777777779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-600</v>
      </c>
      <c r="K80" s="107">
        <v>10</v>
      </c>
      <c r="L80" s="10">
        <f>'30-09'!$K80+('30-09'!$J80/90)</f>
        <v>3.333333333333333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/>
      <c r="K81" s="107">
        <v>10</v>
      </c>
      <c r="L81" s="10">
        <f>'30-09'!$K81+('30-09'!$J81/90)</f>
        <v>10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220</v>
      </c>
      <c r="K82" s="107"/>
      <c r="L82" s="10">
        <f>'30-09'!$K82+('30-09'!$J82/90)</f>
        <v>2.4444444444444446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/>
      <c r="K83" s="107">
        <v>5</v>
      </c>
      <c r="L83" s="10">
        <f>'30-09'!$K83+('30-09'!$J83/90)</f>
        <v>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/>
      <c r="K84" s="107">
        <v>17</v>
      </c>
      <c r="L84" s="10">
        <f>'30-09'!$K84+('30-09'!$J84/90)</f>
        <v>17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40</v>
      </c>
      <c r="I85" s="40" t="s">
        <v>2768</v>
      </c>
      <c r="J85" s="112">
        <v>-100</v>
      </c>
      <c r="K85" s="107"/>
      <c r="L85" s="10">
        <f>'30-09'!$K85+('30-09'!$J85/90)</f>
        <v>-1.1111111111111112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/>
      <c r="K86" s="107">
        <v>5</v>
      </c>
      <c r="L86" s="10">
        <f>'30-09'!$K86+('30-09'!$J86/90)</f>
        <v>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450</v>
      </c>
      <c r="K87" s="107">
        <v>110</v>
      </c>
      <c r="L87" s="10">
        <f>'30-09'!$K87+('30-09'!$J87/90)</f>
        <v>115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>
        <v>80</v>
      </c>
      <c r="K88" s="107"/>
      <c r="L88" s="10">
        <f>'30-09'!$K88+('30-09'!$J88/90)</f>
        <v>0.88888888888888884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/>
      <c r="K89" s="107">
        <v>9</v>
      </c>
      <c r="L89" s="10">
        <f>'30-09'!$K89+('30-09'!$J89/90)</f>
        <v>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17</v>
      </c>
      <c r="L90" s="10">
        <f>'30-09'!$K90+('30-09'!$J90/90)</f>
        <v>17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200</v>
      </c>
      <c r="K91" s="107"/>
      <c r="L91" s="10">
        <f>'30-09'!$K91+('30-09'!$J91/90)</f>
        <v>2.2222222222222223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 t="s">
        <v>56</v>
      </c>
      <c r="J92" s="112">
        <v>-40</v>
      </c>
      <c r="K92" s="107">
        <v>-170</v>
      </c>
      <c r="L92" s="10">
        <f>'30-09'!$K92+('30-09'!$J92/90)</f>
        <v>-170.44444444444446</v>
      </c>
      <c r="M92" s="3"/>
      <c r="N92" s="45" t="s">
        <v>118</v>
      </c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1796</v>
      </c>
      <c r="I93" s="2" t="s">
        <v>487</v>
      </c>
      <c r="J93" s="112">
        <v>200</v>
      </c>
      <c r="K93" s="107">
        <v>20</v>
      </c>
      <c r="L93" s="10">
        <f>'30-09'!$K93+('30-09'!$J93/90)</f>
        <v>22.222222222222221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/>
      <c r="K94" s="107">
        <v>5</v>
      </c>
      <c r="L94" s="10">
        <f>'30-09'!$K94+('30-09'!$J94/90)</f>
        <v>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/>
      <c r="K95" s="107">
        <v>10</v>
      </c>
      <c r="L95" s="10">
        <f>'30-09'!$K95+('30-09'!$J95/90)</f>
        <v>10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-750</v>
      </c>
      <c r="K96" s="107">
        <v>10</v>
      </c>
      <c r="L96" s="10">
        <f>'30-09'!$K96+('30-09'!$J96/90)</f>
        <v>1.6666666666666661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>
        <v>-360</v>
      </c>
      <c r="K97" s="107">
        <v>20</v>
      </c>
      <c r="L97" s="10">
        <f>'30-09'!$K97+('30-09'!$J97/90)</f>
        <v>16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300</v>
      </c>
      <c r="K98" s="107"/>
      <c r="L98" s="10">
        <f>'30-09'!$K98+('30-09'!$J98/90)</f>
        <v>3.3333333333333335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-450</v>
      </c>
      <c r="K99" s="107">
        <v>60</v>
      </c>
      <c r="L99" s="10">
        <f>'30-09'!$K99+('30-09'!$J99/90)</f>
        <v>55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-530</v>
      </c>
      <c r="K100" s="107">
        <v>20</v>
      </c>
      <c r="L100" s="10">
        <f>'30-09'!$K100+('30-09'!$J100/90)</f>
        <v>14.111111111111111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-710</v>
      </c>
      <c r="K101" s="107">
        <v>20</v>
      </c>
      <c r="L101" s="10">
        <f>'30-09'!$K101+('30-09'!$J101/90)</f>
        <v>12.111111111111111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-360</v>
      </c>
      <c r="K102" s="107">
        <v>40</v>
      </c>
      <c r="L102" s="10">
        <f>'30-09'!$K102+('30-09'!$J102/90)</f>
        <v>36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50</v>
      </c>
      <c r="J103" s="112">
        <v>100</v>
      </c>
      <c r="K103" s="107">
        <v>10</v>
      </c>
      <c r="L103" s="10">
        <f>'30-09'!$K103+('30-09'!$J103/90)</f>
        <v>11.111111111111111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-450</v>
      </c>
      <c r="K104" s="107">
        <v>10</v>
      </c>
      <c r="L104" s="10">
        <f>'30-09'!$K104+('30-09'!$J104/90)</f>
        <v>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-400</v>
      </c>
      <c r="K105" s="107"/>
      <c r="L105" s="10">
        <f>'30-09'!$K105+('30-09'!$J105/90)</f>
        <v>-4.4444444444444446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-540</v>
      </c>
      <c r="K106" s="107">
        <v>20</v>
      </c>
      <c r="L106" s="10">
        <f>'30-09'!$K106+('30-09'!$J106/90)</f>
        <v>14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-360</v>
      </c>
      <c r="K107" s="107">
        <v>10</v>
      </c>
      <c r="L107" s="10">
        <f>'30-09'!$K107+('30-09'!$J107/90)</f>
        <v>6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-50</v>
      </c>
      <c r="K108" s="107">
        <v>78</v>
      </c>
      <c r="L108" s="10">
        <f>'30-09'!$K108+('30-09'!$J108/90)</f>
        <v>77.444444444444443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-200</v>
      </c>
      <c r="K109" s="107">
        <v>10</v>
      </c>
      <c r="L109" s="10">
        <f>'30-09'!$K109+('30-09'!$J109/90)</f>
        <v>7.7777777777777777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100</v>
      </c>
      <c r="K110" s="107">
        <v>10</v>
      </c>
      <c r="L110" s="10">
        <f>'30-09'!$K110+('30-09'!$J110/90)</f>
        <v>11.111111111111111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400</v>
      </c>
      <c r="K111" s="107"/>
      <c r="L111" s="10">
        <f>'30-09'!$K111+('30-09'!$J111/90)</f>
        <v>4.4444444444444446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/>
      <c r="K112" s="107">
        <v>5</v>
      </c>
      <c r="L112" s="10">
        <f>'30-09'!$K112+('30-09'!$J112/90)</f>
        <v>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40" t="s">
        <v>1241</v>
      </c>
      <c r="J113" s="112">
        <v>125</v>
      </c>
      <c r="K113" s="107">
        <v>20</v>
      </c>
      <c r="L113" s="10">
        <f>'30-09'!$K113+('30-09'!$J113/90)</f>
        <v>21.388888888888889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40" t="s">
        <v>917</v>
      </c>
      <c r="J114" s="112">
        <v>300</v>
      </c>
      <c r="K114" s="107"/>
      <c r="L114" s="10">
        <f>'30-09'!$K114+('30-09'!$J114/90)</f>
        <v>3.3333333333333335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1255</v>
      </c>
      <c r="K115" s="107"/>
      <c r="L115" s="10">
        <f>'30-09'!$K115+('30-09'!$J115/90)</f>
        <v>13.944444444444445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40"/>
      <c r="J116" s="112"/>
      <c r="K116" s="107">
        <v>35</v>
      </c>
      <c r="L116" s="10">
        <f>'30-09'!$K116+('30-09'!$J116/90)</f>
        <v>35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40" t="s">
        <v>61</v>
      </c>
      <c r="J117" s="112"/>
      <c r="K117" s="107">
        <v>50</v>
      </c>
      <c r="L117" s="10">
        <f>'30-09'!$K117+('30-09'!$J117/90)</f>
        <v>50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43" t="s">
        <v>40</v>
      </c>
      <c r="I118" s="40" t="s">
        <v>95</v>
      </c>
      <c r="J118" s="112"/>
      <c r="K118" s="107">
        <v>-50</v>
      </c>
      <c r="L118" s="10">
        <f>'30-09'!$K118+('30-09'!$J118/90)</f>
        <v>-50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360</v>
      </c>
      <c r="K119" s="107"/>
      <c r="L119" s="10">
        <f>'30-09'!$K119+('30-09'!$J119/90)</f>
        <v>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1025</v>
      </c>
      <c r="J120" s="112">
        <v>1600</v>
      </c>
      <c r="K120" s="107">
        <v>20</v>
      </c>
      <c r="L120" s="10">
        <f>'30-09'!$K120+('30-09'!$J120/90)</f>
        <v>37.777777777777779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-100</v>
      </c>
      <c r="K121" s="107"/>
      <c r="L121" s="10">
        <f>'30-09'!$K121+('30-09'!$J121/90)</f>
        <v>-1.1111111111111112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50</v>
      </c>
      <c r="K122" s="107">
        <v>30</v>
      </c>
      <c r="L122" s="10">
        <f>'30-09'!$K122+('30-09'!$J122/90)</f>
        <v>30.555555555555557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120</v>
      </c>
      <c r="K123" s="107"/>
      <c r="L123" s="10">
        <f>'30-09'!$K123+('30-09'!$J123/90)</f>
        <v>1.3333333333333333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28</v>
      </c>
      <c r="I124" s="2" t="s">
        <v>437</v>
      </c>
      <c r="J124" s="112">
        <v>-300</v>
      </c>
      <c r="K124" s="107"/>
      <c r="L124" s="10">
        <f>'30-09'!$K124+('30-09'!$J124/90)</f>
        <v>-3.3333333333333335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180</v>
      </c>
      <c r="K125" s="107">
        <v>60</v>
      </c>
      <c r="L125" s="10">
        <f>'30-09'!$K125+('30-09'!$J125/90)</f>
        <v>62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>
        <v>-500</v>
      </c>
      <c r="K126" s="107">
        <v>10</v>
      </c>
      <c r="L126" s="10">
        <f>'30-09'!$K126+('30-09'!$J126/90)</f>
        <v>4.4444444444444446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80</v>
      </c>
      <c r="K127" s="107"/>
      <c r="L127" s="10">
        <f>'30-09'!$K127+('30-09'!$J127/90)</f>
        <v>0.88888888888888884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30</v>
      </c>
      <c r="K128" s="107">
        <v>1</v>
      </c>
      <c r="L128" s="10">
        <f>'30-09'!$K128+('30-09'!$J128/90)</f>
        <v>1.3333333333333333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>
        <v>70</v>
      </c>
      <c r="L129" s="10">
        <f>'30-09'!$K129+('30-09'!$J129/90)</f>
        <v>70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470</v>
      </c>
      <c r="K130" s="107"/>
      <c r="L130" s="10">
        <f>'30-09'!$K130+('30-09'!$J130/90)</f>
        <v>5.2222222222222223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-580</v>
      </c>
      <c r="K131" s="107">
        <v>20</v>
      </c>
      <c r="L131" s="10">
        <f>'30-09'!$K131+('30-09'!$J131/90)</f>
        <v>13.555555555555555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600</v>
      </c>
      <c r="K132" s="107"/>
      <c r="L132" s="10">
        <f>'30-09'!$K132+('30-09'!$J132/90)</f>
        <v>6.666666666666667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100</v>
      </c>
      <c r="K133" s="107"/>
      <c r="L133" s="10">
        <f>'30-09'!$K133+('30-09'!$J133/90)</f>
        <v>1.1111111111111112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200</v>
      </c>
      <c r="K134" s="107"/>
      <c r="L134" s="10">
        <f>'30-09'!$K134+('30-09'!$J134/90)</f>
        <v>2.2222222222222223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200</v>
      </c>
      <c r="K135" s="107"/>
      <c r="L135" s="10">
        <f>'30-09'!$K135+('30-09'!$J135/90)</f>
        <v>2.2222222222222223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40</v>
      </c>
      <c r="I136" s="2" t="s">
        <v>57</v>
      </c>
      <c r="J136" s="112">
        <v>3000</v>
      </c>
      <c r="K136" s="107"/>
      <c r="L136" s="10">
        <f>'30-09'!$K136+('30-09'!$J136/90)</f>
        <v>33.333333333333336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28</v>
      </c>
      <c r="I137" s="2" t="s">
        <v>43</v>
      </c>
      <c r="J137" s="112">
        <v>-3000</v>
      </c>
      <c r="K137" s="107"/>
      <c r="L137" s="10">
        <f>'30-09'!$K137+('30-09'!$J137/90)</f>
        <v>-33.333333333333336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/>
      <c r="J138" s="112">
        <v>540</v>
      </c>
      <c r="K138" s="107"/>
      <c r="L138" s="10">
        <f>'30-09'!$K138+('30-09'!$J138/90)</f>
        <v>6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-800</v>
      </c>
      <c r="K139" s="107">
        <v>10</v>
      </c>
      <c r="L139" s="10">
        <f>'30-09'!$K139+('30-09'!$J139/90)</f>
        <v>1.1111111111111107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16</v>
      </c>
      <c r="J140" s="112"/>
      <c r="K140" s="107">
        <v>100</v>
      </c>
      <c r="L140" s="10">
        <f>'30-09'!$K140+('30-09'!$J140/90)</f>
        <v>100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399</v>
      </c>
      <c r="J141" s="112"/>
      <c r="K141" s="107">
        <v>-20</v>
      </c>
      <c r="L141" s="10">
        <f>'30-09'!$K141+('30-09'!$J141/90)</f>
        <v>-20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/>
      <c r="L142" s="10">
        <f>'30-09'!$K142+('30-09'!$J142/90)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/>
      <c r="L143" s="10">
        <f>'30-09'!$K143+('30-09'!$J143/90)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/>
      <c r="K144" s="107"/>
      <c r="L144" s="10">
        <f>'30-09'!$K144+('30-09'!$J144/90)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/>
      <c r="J145" s="112"/>
      <c r="K145" s="107"/>
      <c r="L145" s="10">
        <f>'30-09'!$K145+('30-09'!$J145/90)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/>
      <c r="L146" s="10">
        <f>'30-09'!$K146+('30-09'!$J146/90)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6" xr:uid="{1FEDDA03-4ED9-409E-A0D8-CD6ECF5B53AC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2B23-9F97-4384-AFC6-70191672521C}">
  <sheetPr>
    <pageSetUpPr fitToPage="1"/>
  </sheetPr>
  <dimension ref="A1:Z143"/>
  <sheetViews>
    <sheetView rightToLeft="1" topLeftCell="A139" workbookViewId="0">
      <selection activeCell="J144" sqref="J14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-870</v>
      </c>
      <c r="K1" s="116">
        <f t="shared" si="0"/>
        <v>-1730</v>
      </c>
      <c r="L1" s="3">
        <f t="shared" si="0"/>
        <v>-1739.6666666666667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 t="s">
        <v>2770</v>
      </c>
      <c r="J3" s="112"/>
      <c r="K3" s="107">
        <v>40</v>
      </c>
      <c r="L3" s="10">
        <f t="shared" ref="L3:L18" si="1">K3+(J3/90)</f>
        <v>40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6</v>
      </c>
      <c r="I4" s="2"/>
      <c r="J4" s="112"/>
      <c r="K4" s="107">
        <v>3</v>
      </c>
      <c r="L4" s="10">
        <f t="shared" si="1"/>
        <v>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40</v>
      </c>
      <c r="I5" s="2" t="s">
        <v>2327</v>
      </c>
      <c r="J5" s="112"/>
      <c r="K5" s="107">
        <v>-2000</v>
      </c>
      <c r="L5" s="10">
        <f t="shared" si="1"/>
        <v>-2000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-225</v>
      </c>
      <c r="K6" s="107">
        <v>40</v>
      </c>
      <c r="L6" s="10">
        <f t="shared" si="1"/>
        <v>37.5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 t="s">
        <v>56</v>
      </c>
      <c r="J7" s="112">
        <v>-645</v>
      </c>
      <c r="K7" s="107">
        <v>187</v>
      </c>
      <c r="L7" s="10">
        <f t="shared" si="1"/>
        <v>179.83333333333334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/>
      <c r="J8" s="112"/>
      <c r="K8" s="107"/>
      <c r="L8" s="10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/>
      <c r="K9" s="107"/>
      <c r="L9" s="10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2762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SUM('01-10'!$J$22:$J$143)</f>
        <v>1685</v>
      </c>
      <c r="K20" s="116">
        <f>SUM('01-10'!$K$22:$K$143)</f>
        <v>-1457</v>
      </c>
      <c r="L20" s="3">
        <f>SUM('01-10'!$L$22:$L$143)</f>
        <v>-1438.2777777777769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63</v>
      </c>
      <c r="F22" s="16">
        <f t="shared" ref="F22:F26" si="3">D22*E22</f>
        <v>315</v>
      </c>
      <c r="G22" s="7"/>
      <c r="H22" s="7" t="s">
        <v>6</v>
      </c>
      <c r="I22" s="2"/>
      <c r="J22" s="112"/>
      <c r="K22" s="107">
        <v>3</v>
      </c>
      <c r="L22" s="10">
        <f>'01-10'!$K22+('01-10'!$J22/90)</f>
        <v>3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50</v>
      </c>
      <c r="S22" s="16">
        <f t="shared" ref="S22:S26" si="5">Q22*R22</f>
        <v>250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17</v>
      </c>
      <c r="F23" s="16">
        <f t="shared" si="3"/>
        <v>170</v>
      </c>
      <c r="G23" s="7"/>
      <c r="H23" s="7" t="s">
        <v>6</v>
      </c>
      <c r="I23" s="2"/>
      <c r="J23" s="112">
        <v>220</v>
      </c>
      <c r="K23" s="107"/>
      <c r="L23" s="10">
        <f>'01-10'!$K23+('01-10'!$J23/90)</f>
        <v>2.4444444444444446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15</v>
      </c>
      <c r="S23" s="16">
        <f t="shared" si="5"/>
        <v>150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32</v>
      </c>
      <c r="C24" s="14">
        <f t="shared" si="2"/>
        <v>320</v>
      </c>
      <c r="D24" s="15">
        <v>20</v>
      </c>
      <c r="E24" s="1">
        <v>16</v>
      </c>
      <c r="F24" s="16">
        <f t="shared" si="3"/>
        <v>320</v>
      </c>
      <c r="G24" s="7"/>
      <c r="H24" s="7" t="s">
        <v>6</v>
      </c>
      <c r="I24" s="2"/>
      <c r="J24" s="112"/>
      <c r="K24" s="107">
        <v>17</v>
      </c>
      <c r="L24" s="10">
        <f>'01-10'!$K24+('01-10'!$J24/90)</f>
        <v>17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13</v>
      </c>
      <c r="C25" s="14">
        <f t="shared" si="2"/>
        <v>260</v>
      </c>
      <c r="D25" s="15">
        <v>50</v>
      </c>
      <c r="E25" s="1"/>
      <c r="F25" s="16">
        <f t="shared" si="3"/>
        <v>0</v>
      </c>
      <c r="G25" s="7"/>
      <c r="H25" s="7" t="s">
        <v>6</v>
      </c>
      <c r="I25" s="2"/>
      <c r="J25" s="112"/>
      <c r="K25" s="107">
        <v>38</v>
      </c>
      <c r="L25" s="10">
        <f>'01-10'!$K25+('01-10'!$J25/90)</f>
        <v>38</v>
      </c>
      <c r="M25" s="3"/>
      <c r="N25" s="13">
        <v>20</v>
      </c>
      <c r="O25" s="1">
        <v>24</v>
      </c>
      <c r="P25" s="14">
        <f t="shared" si="4"/>
        <v>480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45</v>
      </c>
      <c r="F26" s="16">
        <f t="shared" si="3"/>
        <v>4500</v>
      </c>
      <c r="G26" s="7"/>
      <c r="H26" s="7" t="s">
        <v>6</v>
      </c>
      <c r="I26" s="2"/>
      <c r="J26" s="112">
        <v>45</v>
      </c>
      <c r="K26" s="107"/>
      <c r="L26" s="10">
        <f>'01-10'!$K26+('01-10'!$J26/90)</f>
        <v>0.5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52</v>
      </c>
      <c r="S26" s="16">
        <f t="shared" si="5"/>
        <v>5200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12</v>
      </c>
      <c r="C27" s="14">
        <f t="shared" si="2"/>
        <v>1200</v>
      </c>
      <c r="D27" s="12" t="s">
        <v>11</v>
      </c>
      <c r="E27" s="12"/>
      <c r="F27" s="17">
        <f>SUM(F22:F26)</f>
        <v>5305</v>
      </c>
      <c r="G27" s="7"/>
      <c r="H27" s="7" t="s">
        <v>6</v>
      </c>
      <c r="I27" s="2"/>
      <c r="J27" s="112">
        <v>-550</v>
      </c>
      <c r="K27" s="107">
        <v>10</v>
      </c>
      <c r="L27" s="10">
        <f>'01-10'!$K27+('01-10'!$J27/90)</f>
        <v>3.8888888888888893</v>
      </c>
      <c r="M27" s="3"/>
      <c r="N27" s="13">
        <v>100</v>
      </c>
      <c r="O27" s="1">
        <v>54</v>
      </c>
      <c r="P27" s="14">
        <f t="shared" si="4"/>
        <v>5400</v>
      </c>
      <c r="Q27" s="12" t="s">
        <v>11</v>
      </c>
      <c r="R27" s="12"/>
      <c r="S27" s="17">
        <f>SUM(S22:S26)</f>
        <v>5700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1790</v>
      </c>
      <c r="D28" s="1"/>
      <c r="E28" s="1"/>
      <c r="F28" s="1"/>
      <c r="G28" s="1"/>
      <c r="H28" s="7" t="s">
        <v>28</v>
      </c>
      <c r="I28" s="40" t="s">
        <v>437</v>
      </c>
      <c r="J28" s="112">
        <v>-400</v>
      </c>
      <c r="K28" s="107"/>
      <c r="L28" s="10">
        <f>'01-10'!$K28+('01-10'!$J28/90)</f>
        <v>-4.4444444444444446</v>
      </c>
      <c r="M28" s="3"/>
      <c r="N28" s="12" t="s">
        <v>11</v>
      </c>
      <c r="O28" s="12"/>
      <c r="P28" s="6">
        <f>SUM(P22:P27)</f>
        <v>5987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-1480</v>
      </c>
      <c r="G29" s="1"/>
      <c r="H29" s="7" t="s">
        <v>6</v>
      </c>
      <c r="I29" s="2"/>
      <c r="J29" s="112">
        <v>500</v>
      </c>
      <c r="K29" s="107"/>
      <c r="L29" s="10">
        <f>'01-10'!$K29+('01-10'!$J29/90)</f>
        <v>5.5555555555555554</v>
      </c>
      <c r="M29" s="3"/>
      <c r="N29" s="1"/>
      <c r="O29" s="1"/>
      <c r="P29" s="18"/>
      <c r="Q29" s="237" t="s">
        <v>21</v>
      </c>
      <c r="R29" s="238"/>
      <c r="S29" s="17">
        <f>SUM('01-10'!$J$22:$J$143)</f>
        <v>1685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743</v>
      </c>
      <c r="D30" s="1"/>
      <c r="E30" s="1"/>
      <c r="F30" s="8"/>
      <c r="G30" s="1"/>
      <c r="H30" s="7" t="s">
        <v>6</v>
      </c>
      <c r="I30" s="2"/>
      <c r="J30" s="112">
        <v>300</v>
      </c>
      <c r="K30" s="107"/>
      <c r="L30" s="10">
        <f>'01-10'!$K30+('01-10'!$J30/90)</f>
        <v>3.3333333333333335</v>
      </c>
      <c r="M30" s="3"/>
      <c r="N30" s="237" t="s">
        <v>23</v>
      </c>
      <c r="O30" s="238"/>
      <c r="P30" s="6">
        <f>SUM('01-10'!$K$22:$K$143)</f>
        <v>-1457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-100</v>
      </c>
      <c r="K31" s="107">
        <v>220</v>
      </c>
      <c r="L31" s="10">
        <f>'01-10'!$K31+('01-10'!$J31/90)</f>
        <v>218.88888888888889</v>
      </c>
      <c r="M31" s="3"/>
      <c r="N31" s="1"/>
      <c r="O31" s="1"/>
      <c r="P31" s="18"/>
      <c r="Q31" s="12" t="s">
        <v>25</v>
      </c>
      <c r="R31" s="12"/>
      <c r="S31" s="17">
        <f>S27-S29-F27</f>
        <v>-1290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1796</v>
      </c>
      <c r="I32" s="40" t="s">
        <v>64</v>
      </c>
      <c r="J32" s="112"/>
      <c r="K32" s="107">
        <v>400</v>
      </c>
      <c r="L32" s="10">
        <f>'01-10'!$K32+('01-10'!$J32/90)</f>
        <v>400</v>
      </c>
      <c r="M32" s="3"/>
      <c r="N32" s="12" t="s">
        <v>25</v>
      </c>
      <c r="O32" s="12"/>
      <c r="P32" s="6">
        <f>P28-P30-C28</f>
        <v>5654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40" t="s">
        <v>95</v>
      </c>
      <c r="J33" s="112"/>
      <c r="K33" s="107">
        <v>-400</v>
      </c>
      <c r="L33" s="10">
        <f>'01-10'!$K33+('01-10'!$J33/90)</f>
        <v>-400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28</v>
      </c>
      <c r="I34" s="40" t="s">
        <v>35</v>
      </c>
      <c r="J34" s="112">
        <v>-300</v>
      </c>
      <c r="K34" s="107"/>
      <c r="L34" s="10">
        <f>'01-10'!$K34+('01-10'!$J34/90)</f>
        <v>-3.3333333333333335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43" t="s">
        <v>40</v>
      </c>
      <c r="I35" s="40" t="s">
        <v>57</v>
      </c>
      <c r="J35" s="112">
        <v>2500</v>
      </c>
      <c r="K35" s="107"/>
      <c r="L35" s="10">
        <f>'01-10'!$K35+('01-10'!$J35/90)</f>
        <v>27.777777777777779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28</v>
      </c>
      <c r="I36" s="40" t="s">
        <v>648</v>
      </c>
      <c r="J36" s="112">
        <v>-2500</v>
      </c>
      <c r="K36" s="107"/>
      <c r="L36" s="10">
        <f>'01-10'!$K36+('01-10'!$J36/90)</f>
        <v>-27.777777777777779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>
        <v>130</v>
      </c>
      <c r="K37" s="107"/>
      <c r="L37" s="10">
        <f>'01-10'!$K37+('01-10'!$J37/90)</f>
        <v>1.4444444444444444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6</v>
      </c>
      <c r="I38" s="2"/>
      <c r="J38" s="112">
        <v>50</v>
      </c>
      <c r="K38" s="107"/>
      <c r="L38" s="10">
        <f>'01-10'!$K38+('01-10'!$J38/90)</f>
        <v>0.55555555555555558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6</v>
      </c>
      <c r="I39" s="40" t="s">
        <v>341</v>
      </c>
      <c r="J39" s="112">
        <v>-200</v>
      </c>
      <c r="K39" s="107"/>
      <c r="L39" s="10">
        <f>'01-10'!$K39+('01-10'!$J39/90)</f>
        <v>-2.2222222222222223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40" t="s">
        <v>341</v>
      </c>
      <c r="J40" s="112">
        <v>-180</v>
      </c>
      <c r="K40" s="107">
        <v>30</v>
      </c>
      <c r="L40" s="10">
        <f>'01-10'!$K40+('01-10'!$J40/90)</f>
        <v>28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/>
      <c r="J41" s="112"/>
      <c r="K41" s="107"/>
      <c r="L41" s="10">
        <f>'01-10'!$K41+('01-10'!$J41/90)</f>
        <v>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6</v>
      </c>
      <c r="I42" s="2"/>
      <c r="J42" s="112"/>
      <c r="K42" s="107">
        <v>18</v>
      </c>
      <c r="L42" s="10">
        <f>'01-10'!$K42+('01-10'!$J42/90)</f>
        <v>18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 t="s">
        <v>275</v>
      </c>
      <c r="J43" s="112"/>
      <c r="K43" s="107">
        <v>90</v>
      </c>
      <c r="L43" s="10">
        <f>'01-10'!$K43+('01-10'!$J43/90)</f>
        <v>90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40</v>
      </c>
      <c r="I44" s="2" t="s">
        <v>95</v>
      </c>
      <c r="J44" s="112"/>
      <c r="K44" s="107">
        <v>-90</v>
      </c>
      <c r="L44" s="10">
        <f>'01-10'!$K44+('01-10'!$J44/90)</f>
        <v>-90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>
        <v>270</v>
      </c>
      <c r="K45" s="107"/>
      <c r="L45" s="10">
        <f>'01-10'!$K45+('01-10'!$J45/90)</f>
        <v>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250</v>
      </c>
      <c r="K46" s="107"/>
      <c r="L46" s="10">
        <f>'01-10'!$K46+('01-10'!$J46/90)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>
        <v>100</v>
      </c>
      <c r="K47" s="107"/>
      <c r="L47" s="10">
        <f>'01-10'!$K47+('01-10'!$J47/90)</f>
        <v>1.1111111111111112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>
        <v>200</v>
      </c>
      <c r="K48" s="107"/>
      <c r="L48" s="10">
        <f>'01-10'!$K48+('01-10'!$J48/90)</f>
        <v>2.2222222222222223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6</v>
      </c>
      <c r="I49" s="2"/>
      <c r="J49" s="112">
        <v>-400</v>
      </c>
      <c r="K49" s="107">
        <v>10</v>
      </c>
      <c r="L49" s="10">
        <f>'01-10'!$K49+('01-10'!$J49/90)</f>
        <v>5.5555555555555554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6</v>
      </c>
      <c r="I50" s="2"/>
      <c r="J50" s="112">
        <v>600</v>
      </c>
      <c r="K50" s="107"/>
      <c r="L50" s="10">
        <f>'01-10'!$K50+('01-10'!$J50/90)</f>
        <v>6.666666666666667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>
        <v>350</v>
      </c>
      <c r="K51" s="107"/>
      <c r="L51" s="10">
        <f>'01-10'!$K51+('01-10'!$J51/90)</f>
        <v>3.8888888888888888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>
        <v>-210</v>
      </c>
      <c r="K52" s="107">
        <v>5</v>
      </c>
      <c r="L52" s="10">
        <f>'01-10'!$K52+('01-10'!$J52/90)</f>
        <v>2.6666666666666665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400</v>
      </c>
      <c r="K53" s="107"/>
      <c r="L53" s="10">
        <f>'01-10'!$K53+('01-10'!$J53/90)</f>
        <v>4.4444444444444446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120</v>
      </c>
      <c r="K54" s="107"/>
      <c r="L54" s="10">
        <f>'01-10'!$K54+('01-10'!$J54/90)</f>
        <v>1.3333333333333333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/>
      <c r="K55" s="107">
        <v>5</v>
      </c>
      <c r="L55" s="10">
        <f>'01-10'!$K55+('01-10'!$J55/90)</f>
        <v>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-450</v>
      </c>
      <c r="K56" s="107">
        <v>20</v>
      </c>
      <c r="L56" s="10">
        <f>'01-10'!$K56+('01-10'!$J56/90)</f>
        <v>15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40</v>
      </c>
      <c r="I57" s="2" t="s">
        <v>2771</v>
      </c>
      <c r="J57" s="112">
        <v>-200</v>
      </c>
      <c r="K57" s="107">
        <v>-110</v>
      </c>
      <c r="L57" s="10">
        <f>'01-10'!$K57+('01-10'!$J57/90)</f>
        <v>-112.22222222222223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630</v>
      </c>
      <c r="K58" s="107"/>
      <c r="L58" s="10">
        <f>'01-10'!$K58+('01-10'!$J58/90)</f>
        <v>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/>
      <c r="J59" s="112"/>
      <c r="K59" s="107"/>
      <c r="L59" s="10">
        <f>'01-10'!$K59+('01-10'!$J59/90)</f>
        <v>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6</v>
      </c>
      <c r="I60" s="2" t="s">
        <v>2359</v>
      </c>
      <c r="J60" s="112"/>
      <c r="K60" s="107">
        <v>250</v>
      </c>
      <c r="L60" s="10">
        <f>'01-10'!$K60+('01-10'!$J60/90)</f>
        <v>250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40</v>
      </c>
      <c r="I61" s="2" t="s">
        <v>95</v>
      </c>
      <c r="J61" s="112"/>
      <c r="K61" s="107">
        <v>-250</v>
      </c>
      <c r="L61" s="10">
        <f>'01-10'!$K61+('01-10'!$J61/90)</f>
        <v>-250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6</v>
      </c>
      <c r="I62" s="40" t="s">
        <v>2359</v>
      </c>
      <c r="J62" s="112"/>
      <c r="K62" s="107">
        <v>-130</v>
      </c>
      <c r="L62" s="10">
        <f>'01-10'!$K62+('01-10'!$J62/90)</f>
        <v>-130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95</v>
      </c>
      <c r="J63" s="112"/>
      <c r="K63" s="107">
        <v>24</v>
      </c>
      <c r="L63" s="10">
        <f>'01-10'!$K63+('01-10'!$J63/90)</f>
        <v>24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40</v>
      </c>
      <c r="I64" s="40" t="s">
        <v>95</v>
      </c>
      <c r="J64" s="112"/>
      <c r="K64" s="107">
        <v>-24</v>
      </c>
      <c r="L64" s="10">
        <f>'01-10'!$K64+('01-10'!$J64/90)</f>
        <v>-24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300</v>
      </c>
      <c r="K65" s="108"/>
      <c r="L65" s="37">
        <f>'01-10'!$K65+('01-10'!$J65/90)</f>
        <v>3.3333333333333335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 t="s">
        <v>953</v>
      </c>
      <c r="J66" s="114">
        <v>-900</v>
      </c>
      <c r="K66" s="109">
        <v>10</v>
      </c>
      <c r="L66" s="37">
        <f>'01-10'!$K66+('01-10'!$J66/90)</f>
        <v>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 t="s">
        <v>2772</v>
      </c>
      <c r="J67" s="113"/>
      <c r="K67" s="108">
        <v>300</v>
      </c>
      <c r="L67" s="37">
        <f>'01-10'!$K67+('01-10'!$J67/90)</f>
        <v>300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28</v>
      </c>
      <c r="I68" s="44" t="s">
        <v>43</v>
      </c>
      <c r="J68" s="114"/>
      <c r="K68" s="109">
        <v>-20</v>
      </c>
      <c r="L68" s="37">
        <f>'01-10'!$K68+('01-10'!$J68/90)</f>
        <v>-20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6</v>
      </c>
      <c r="I69" s="44"/>
      <c r="J69" s="113">
        <v>70</v>
      </c>
      <c r="K69" s="108"/>
      <c r="L69" s="37">
        <f>'01-10'!$K69+('01-10'!$J69/90)</f>
        <v>0.77777777777777779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>
        <v>-25</v>
      </c>
      <c r="K70" s="108">
        <v>105</v>
      </c>
      <c r="L70" s="37">
        <f>'01-10'!$K70+('01-10'!$J70/90)</f>
        <v>104.72222222222223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700</v>
      </c>
      <c r="K71" s="107"/>
      <c r="L71" s="10">
        <f>'01-10'!$K71+('01-10'!$J71/90)</f>
        <v>7.7777777777777777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-270</v>
      </c>
      <c r="K72" s="107">
        <v>10</v>
      </c>
      <c r="L72" s="10">
        <f>'01-10'!$K72+('01-10'!$J72/90)</f>
        <v>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/>
      <c r="J73" s="112">
        <v>-270</v>
      </c>
      <c r="K73" s="107">
        <v>70</v>
      </c>
      <c r="L73" s="10">
        <f>'01-10'!$K73+('01-10'!$J73/90)</f>
        <v>67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/>
      <c r="K74" s="107">
        <v>5</v>
      </c>
      <c r="L74" s="10">
        <f>'01-10'!$K74+('01-10'!$J74/90)</f>
        <v>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1796</v>
      </c>
      <c r="I75" s="40" t="s">
        <v>150</v>
      </c>
      <c r="J75" s="112"/>
      <c r="K75" s="107">
        <v>250</v>
      </c>
      <c r="L75" s="10">
        <f>'01-10'!$K75+('01-10'!$J75/90)</f>
        <v>250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1796</v>
      </c>
      <c r="I76" s="40" t="s">
        <v>407</v>
      </c>
      <c r="J76" s="112"/>
      <c r="K76" s="107">
        <v>336</v>
      </c>
      <c r="L76" s="10">
        <f>'01-10'!$K76+('01-10'!$J76/90)</f>
        <v>336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>
        <v>-400</v>
      </c>
      <c r="K77" s="107">
        <v>10</v>
      </c>
      <c r="L77" s="10">
        <f>'01-10'!$K77+('01-10'!$J77/90)</f>
        <v>5.5555555555555554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>
        <v>-300</v>
      </c>
      <c r="K78" s="107">
        <v>15</v>
      </c>
      <c r="L78" s="10">
        <f>'01-10'!$K78+('01-10'!$J78/90)</f>
        <v>11.666666666666666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/>
      <c r="J79" s="112">
        <v>360</v>
      </c>
      <c r="K79" s="107"/>
      <c r="L79" s="10">
        <f>'01-10'!$K79+('01-10'!$J79/90)</f>
        <v>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1796</v>
      </c>
      <c r="I80" s="2" t="s">
        <v>713</v>
      </c>
      <c r="J80" s="112"/>
      <c r="K80" s="107">
        <v>640</v>
      </c>
      <c r="L80" s="10">
        <f>'01-10'!$K80+('01-10'!$J80/90)</f>
        <v>640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180</v>
      </c>
      <c r="K81" s="107">
        <v>10</v>
      </c>
      <c r="L81" s="10">
        <f>'01-10'!$K81+('01-10'!$J81/90)</f>
        <v>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28</v>
      </c>
      <c r="I82" s="2" t="s">
        <v>2773</v>
      </c>
      <c r="J82" s="112"/>
      <c r="K82" s="107">
        <v>-170</v>
      </c>
      <c r="L82" s="10">
        <f>'01-10'!$K82+('01-10'!$J82/90)</f>
        <v>-170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 t="s">
        <v>1839</v>
      </c>
      <c r="J83" s="112"/>
      <c r="K83" s="107">
        <v>200</v>
      </c>
      <c r="L83" s="10">
        <f>'01-10'!$K83+('01-10'!$J83/90)</f>
        <v>200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40</v>
      </c>
      <c r="I84" s="2" t="s">
        <v>95</v>
      </c>
      <c r="J84" s="112"/>
      <c r="K84" s="107">
        <v>-200</v>
      </c>
      <c r="L84" s="10">
        <f>'01-10'!$K84+('01-10'!$J84/90)</f>
        <v>-200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-360</v>
      </c>
      <c r="K85" s="107">
        <v>10</v>
      </c>
      <c r="L85" s="10">
        <f>'01-10'!$K85+('01-10'!$J85/90)</f>
        <v>6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6</v>
      </c>
      <c r="I86" s="2"/>
      <c r="J86" s="112">
        <v>-450</v>
      </c>
      <c r="K86" s="107">
        <v>390</v>
      </c>
      <c r="L86" s="10">
        <f>'01-10'!$K86+('01-10'!$J86/90)</f>
        <v>385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6</v>
      </c>
      <c r="I87" s="2"/>
      <c r="J87" s="112">
        <v>250</v>
      </c>
      <c r="K87" s="107"/>
      <c r="L87" s="10">
        <f>'01-10'!$K87+('01-10'!$J87/90)</f>
        <v>2.7777777777777777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6</v>
      </c>
      <c r="I88" s="2"/>
      <c r="J88" s="112"/>
      <c r="K88" s="107">
        <v>320</v>
      </c>
      <c r="L88" s="10">
        <f>'01-10'!$K88+('01-10'!$J88/90)</f>
        <v>320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6</v>
      </c>
      <c r="I89" s="2"/>
      <c r="J89" s="112"/>
      <c r="K89" s="107">
        <v>10</v>
      </c>
      <c r="L89" s="10">
        <f>'01-10'!$K89+('01-10'!$J89/90)</f>
        <v>10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1000</v>
      </c>
      <c r="L90" s="10">
        <f>'01-10'!$K90+('01-10'!$J90/90)</f>
        <v>1000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/>
      <c r="K91" s="107">
        <v>10</v>
      </c>
      <c r="L91" s="10">
        <f>'01-10'!$K91+('01-10'!$J91/90)</f>
        <v>10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50</v>
      </c>
      <c r="K92" s="107"/>
      <c r="L92" s="10">
        <f>'01-10'!$K92+('01-10'!$J92/90)</f>
        <v>0.55555555555555558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>
        <v>-100</v>
      </c>
      <c r="K93" s="107">
        <v>19</v>
      </c>
      <c r="L93" s="10">
        <f>'01-10'!$K93+('01-10'!$J93/90)</f>
        <v>17.888888888888889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 t="s">
        <v>229</v>
      </c>
      <c r="J94" s="112"/>
      <c r="K94" s="107">
        <v>-30</v>
      </c>
      <c r="L94" s="10">
        <f>'01-10'!$K94+('01-10'!$J94/90)</f>
        <v>-30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>
        <v>-360</v>
      </c>
      <c r="K95" s="107">
        <v>30</v>
      </c>
      <c r="L95" s="10">
        <f>'01-10'!$K95+('01-10'!$J95/90)</f>
        <v>26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540</v>
      </c>
      <c r="K96" s="107"/>
      <c r="L96" s="10">
        <f>'01-10'!$K96+('01-10'!$J96/90)</f>
        <v>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6</v>
      </c>
      <c r="I97" s="2"/>
      <c r="J97" s="112"/>
      <c r="K97" s="107">
        <v>70</v>
      </c>
      <c r="L97" s="10">
        <f>'01-10'!$K97+('01-10'!$J97/90)</f>
        <v>70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>
        <v>400</v>
      </c>
      <c r="K98" s="107"/>
      <c r="L98" s="10">
        <f>'01-10'!$K98+('01-10'!$J98/90)</f>
        <v>4.4444444444444446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>
        <v>-580</v>
      </c>
      <c r="K99" s="107">
        <v>10</v>
      </c>
      <c r="L99" s="10">
        <f>'01-10'!$K99+('01-10'!$J99/90)</f>
        <v>3.5555555555555554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/>
      <c r="J100" s="112">
        <v>300</v>
      </c>
      <c r="K100" s="107"/>
      <c r="L100" s="10">
        <f>'01-10'!$K100+('01-10'!$J100/90)</f>
        <v>3.3333333333333335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6</v>
      </c>
      <c r="I101" s="2"/>
      <c r="J101" s="112">
        <v>540</v>
      </c>
      <c r="K101" s="107"/>
      <c r="L101" s="10">
        <f>'01-10'!$K101+('01-10'!$J101/90)</f>
        <v>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>
        <v>225</v>
      </c>
      <c r="K102" s="107"/>
      <c r="L102" s="10">
        <f>'01-10'!$K102+('01-10'!$J102/90)</f>
        <v>2.5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1796</v>
      </c>
      <c r="I103" s="2" t="s">
        <v>2774</v>
      </c>
      <c r="J103" s="112"/>
      <c r="K103" s="107">
        <v>500</v>
      </c>
      <c r="L103" s="10">
        <f>'01-10'!$K103+('01-10'!$J103/90)</f>
        <v>500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10</v>
      </c>
      <c r="K104" s="107">
        <v>1</v>
      </c>
      <c r="L104" s="10">
        <f>'01-10'!$K104+('01-10'!$J104/90)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>
        <v>100</v>
      </c>
      <c r="K105" s="107">
        <v>15</v>
      </c>
      <c r="L105" s="10">
        <f>'01-10'!$K105+('01-10'!$J105/90)</f>
        <v>16.111111111111111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28</v>
      </c>
      <c r="I106" s="2" t="s">
        <v>2775</v>
      </c>
      <c r="J106" s="112"/>
      <c r="K106" s="107">
        <v>-250</v>
      </c>
      <c r="L106" s="10">
        <f>'01-10'!$K106+('01-10'!$J106/90)</f>
        <v>-250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 t="s">
        <v>56</v>
      </c>
      <c r="J107" s="112">
        <v>-790</v>
      </c>
      <c r="K107" s="107">
        <v>385</v>
      </c>
      <c r="L107" s="10">
        <f>'01-10'!$K107+('01-10'!$J107/90)</f>
        <v>376.22222222222223</v>
      </c>
      <c r="M107" s="3"/>
      <c r="N107" s="45" t="s">
        <v>118</v>
      </c>
      <c r="O107" s="9"/>
      <c r="P107" s="84">
        <v>5987</v>
      </c>
      <c r="Q107" s="9"/>
      <c r="R107" s="9"/>
      <c r="S107" s="85">
        <v>5700</v>
      </c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>
        <v>135</v>
      </c>
      <c r="K108" s="107"/>
      <c r="L108" s="10">
        <f>'01-10'!$K108+('01-10'!$J108/90)</f>
        <v>1.5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200</v>
      </c>
      <c r="K109" s="107"/>
      <c r="L109" s="10">
        <f>'01-10'!$K109+('01-10'!$J109/90)</f>
        <v>2.2222222222222223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-100</v>
      </c>
      <c r="K110" s="107">
        <v>39</v>
      </c>
      <c r="L110" s="10">
        <f>'01-10'!$K110+('01-10'!$J110/90)</f>
        <v>37.888888888888886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-100</v>
      </c>
      <c r="K111" s="107">
        <v>10</v>
      </c>
      <c r="L111" s="10">
        <f>'01-10'!$K111+('01-10'!$J111/90)</f>
        <v>8.8888888888888893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>
        <v>850</v>
      </c>
      <c r="K112" s="107"/>
      <c r="L112" s="10">
        <f>'01-10'!$K112+('01-10'!$J112/90)</f>
        <v>9.4444444444444446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/>
      <c r="J113" s="112">
        <v>-320</v>
      </c>
      <c r="K113" s="107">
        <v>5</v>
      </c>
      <c r="L113" s="10">
        <f>'01-10'!$K113+('01-10'!$J113/90)</f>
        <v>1.4444444444444446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2776</v>
      </c>
      <c r="J114" s="112"/>
      <c r="K114" s="107">
        <v>25</v>
      </c>
      <c r="L114" s="10">
        <f>'01-10'!$K114+('01-10'!$J114/90)</f>
        <v>25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/>
      <c r="K115" s="107">
        <v>21</v>
      </c>
      <c r="L115" s="10">
        <f>'01-10'!$K115+('01-10'!$J115/90)</f>
        <v>21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>
        <v>-450</v>
      </c>
      <c r="K116" s="107">
        <v>-10</v>
      </c>
      <c r="L116" s="10">
        <f>'01-10'!$K116+('01-10'!$J116/90)</f>
        <v>-15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>
        <v>-540</v>
      </c>
      <c r="K117" s="107">
        <v>20</v>
      </c>
      <c r="L117" s="10">
        <f>'01-10'!$K117+('01-10'!$J117/90)</f>
        <v>14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>
        <v>630</v>
      </c>
      <c r="K118" s="107"/>
      <c r="L118" s="10">
        <f>'01-10'!$K118+('01-10'!$J118/90)</f>
        <v>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40</v>
      </c>
      <c r="I119" s="2" t="s">
        <v>2777</v>
      </c>
      <c r="J119" s="112"/>
      <c r="K119" s="107">
        <v>-200</v>
      </c>
      <c r="L119" s="10">
        <f>'01-10'!$K119+('01-10'!$J119/90)</f>
        <v>-200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 t="s">
        <v>86</v>
      </c>
      <c r="J120" s="112"/>
      <c r="K120" s="107">
        <v>125</v>
      </c>
      <c r="L120" s="10">
        <f>'01-10'!$K120+('01-10'!$J120/90)</f>
        <v>125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>
        <v>190</v>
      </c>
      <c r="K121" s="107">
        <v>55</v>
      </c>
      <c r="L121" s="10">
        <f>'01-10'!$K121+('01-10'!$J121/90)</f>
        <v>57.111111111111114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100</v>
      </c>
      <c r="K122" s="107"/>
      <c r="L122" s="10">
        <f>'01-10'!$K122+('01-10'!$J122/90)</f>
        <v>1.1111111111111112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6</v>
      </c>
      <c r="I123" s="2"/>
      <c r="J123" s="112">
        <v>50</v>
      </c>
      <c r="K123" s="107">
        <v>5</v>
      </c>
      <c r="L123" s="10">
        <f>'01-10'!$K123+('01-10'!$J123/90)</f>
        <v>5.5555555555555554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/>
      <c r="J124" s="112">
        <v>-800</v>
      </c>
      <c r="K124" s="107">
        <v>10</v>
      </c>
      <c r="L124" s="10">
        <f>'01-10'!$K124+('01-10'!$J124/90)</f>
        <v>1.1111111111111107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200</v>
      </c>
      <c r="K125" s="107">
        <v>20</v>
      </c>
      <c r="L125" s="10">
        <f>'01-10'!$K125+('01-10'!$J125/90)</f>
        <v>22.222222222222221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6</v>
      </c>
      <c r="I126" s="2"/>
      <c r="J126" s="112"/>
      <c r="K126" s="107">
        <f>70+5+4</f>
        <v>79</v>
      </c>
      <c r="L126" s="10">
        <f>'01-10'!$K126+('01-10'!$J126/90)</f>
        <v>79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350</v>
      </c>
      <c r="K127" s="107"/>
      <c r="L127" s="10">
        <f>'01-10'!$K127+('01-10'!$J127/90)</f>
        <v>3.8888888888888888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250</v>
      </c>
      <c r="K128" s="107"/>
      <c r="L128" s="10">
        <f>'01-10'!$K128+('01-10'!$J128/90)</f>
        <v>2.7777777777777777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/>
      <c r="J129" s="112"/>
      <c r="K129" s="107">
        <v>5</v>
      </c>
      <c r="L129" s="10">
        <f>'01-10'!$K129+('01-10'!$J129/90)</f>
        <v>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6</v>
      </c>
      <c r="I130" s="2"/>
      <c r="J130" s="112">
        <v>-500</v>
      </c>
      <c r="K130" s="107">
        <v>10</v>
      </c>
      <c r="L130" s="10">
        <f>'01-10'!$K130+('01-10'!$J130/90)</f>
        <v>4.4444444444444446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/>
      <c r="J131" s="112">
        <v>100</v>
      </c>
      <c r="K131" s="107"/>
      <c r="L131" s="10">
        <f>'01-10'!$K131+('01-10'!$J131/90)</f>
        <v>1.1111111111111112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6</v>
      </c>
      <c r="I132" s="2"/>
      <c r="J132" s="112">
        <v>-500</v>
      </c>
      <c r="K132" s="107">
        <v>10</v>
      </c>
      <c r="L132" s="10">
        <f>'01-10'!$K132+('01-10'!$J132/90)</f>
        <v>4.4444444444444446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/>
      <c r="K133" s="107">
        <v>10</v>
      </c>
      <c r="L133" s="10">
        <f>'01-10'!$K133+('01-10'!$J133/90)</f>
        <v>10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630</v>
      </c>
      <c r="K134" s="107"/>
      <c r="L134" s="10">
        <f>'01-10'!$K134+('01-10'!$J134/90)</f>
        <v>7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400</v>
      </c>
      <c r="K135" s="107"/>
      <c r="L135" s="10">
        <f>'01-10'!$K135+('01-10'!$J135/90)</f>
        <v>4.4444444444444446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1796</v>
      </c>
      <c r="I136" s="2" t="s">
        <v>881</v>
      </c>
      <c r="J136" s="112"/>
      <c r="K136" s="107">
        <v>203</v>
      </c>
      <c r="L136" s="10">
        <f>'01-10'!$K136+('01-10'!$J136/90)</f>
        <v>203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40</v>
      </c>
      <c r="I137" s="2" t="s">
        <v>95</v>
      </c>
      <c r="J137" s="112"/>
      <c r="K137" s="107">
        <v>-5300</v>
      </c>
      <c r="L137" s="10">
        <f>'01-10'!$K137+('01-10'!$J137/90)</f>
        <v>-5300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95</v>
      </c>
      <c r="J138" s="112"/>
      <c r="K138" s="107">
        <v>30</v>
      </c>
      <c r="L138" s="10">
        <f>'01-10'!$K138+('01-10'!$J138/90)</f>
        <v>30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40</v>
      </c>
      <c r="I139" s="2" t="s">
        <v>95</v>
      </c>
      <c r="J139" s="112"/>
      <c r="K139" s="107">
        <v>-30</v>
      </c>
      <c r="L139" s="10">
        <f>'01-10'!$K139+('01-10'!$J139/90)</f>
        <v>-30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 t="s">
        <v>56</v>
      </c>
      <c r="J140" s="112">
        <v>515</v>
      </c>
      <c r="K140" s="107">
        <v>-796</v>
      </c>
      <c r="L140" s="10">
        <f>'01-10'!$K140+('01-10'!$J140/90)</f>
        <v>-790.27777777777783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6</v>
      </c>
      <c r="I141" s="2"/>
      <c r="J141" s="112"/>
      <c r="K141" s="107"/>
      <c r="L141" s="10">
        <f>'01-10'!$K141+('01-10'!$J141/90)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/>
      <c r="K142" s="107"/>
      <c r="L142" s="10">
        <f>'01-10'!$K142+('01-10'!$J142/90)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/>
      <c r="K143" s="107"/>
      <c r="L143" s="10">
        <f>'01-10'!$K143+('01-10'!$J143/90)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43" xr:uid="{7126379D-7FF1-47BF-8F66-4B89E2D6EEC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B7E6-8A1C-4962-A6A7-BA8EDE635F14}">
  <sheetPr>
    <pageSetUpPr fitToPage="1"/>
  </sheetPr>
  <dimension ref="A1:Z151"/>
  <sheetViews>
    <sheetView rightToLeft="1" topLeftCell="A79" workbookViewId="0">
      <selection activeCell="I151" sqref="I15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1220</v>
      </c>
      <c r="K1" s="116">
        <f t="shared" si="0"/>
        <v>20</v>
      </c>
      <c r="L1" s="3">
        <f t="shared" si="0"/>
        <v>33.555555555555557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7" t="s">
        <v>6</v>
      </c>
      <c r="I3" s="2"/>
      <c r="J3" s="112">
        <v>450</v>
      </c>
      <c r="K3" s="107"/>
      <c r="L3" s="10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7" t="s">
        <v>28</v>
      </c>
      <c r="I4" s="2" t="s">
        <v>437</v>
      </c>
      <c r="J4" s="112">
        <v>-400</v>
      </c>
      <c r="K4" s="107"/>
      <c r="L4" s="10">
        <f t="shared" si="1"/>
        <v>-4.4444444444444446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7" t="s">
        <v>6</v>
      </c>
      <c r="I5" s="2"/>
      <c r="J5" s="112">
        <v>200</v>
      </c>
      <c r="K5" s="107"/>
      <c r="L5" s="10">
        <f t="shared" si="1"/>
        <v>2.2222222222222223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7" t="s">
        <v>6</v>
      </c>
      <c r="I6" s="2"/>
      <c r="J6" s="112">
        <v>110</v>
      </c>
      <c r="K6" s="107"/>
      <c r="L6" s="10">
        <f t="shared" si="1"/>
        <v>1.2222222222222223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7" t="s">
        <v>6</v>
      </c>
      <c r="I7" s="2"/>
      <c r="J7" s="112"/>
      <c r="K7" s="107">
        <v>20</v>
      </c>
      <c r="L7" s="10">
        <f t="shared" si="1"/>
        <v>20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7" t="s">
        <v>6</v>
      </c>
      <c r="I8" s="2" t="s">
        <v>232</v>
      </c>
      <c r="J8" s="112">
        <v>300</v>
      </c>
      <c r="K8" s="107"/>
      <c r="L8" s="10">
        <f t="shared" si="1"/>
        <v>3.3333333333333335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7" t="s">
        <v>6</v>
      </c>
      <c r="I9" s="2"/>
      <c r="J9" s="112">
        <v>560</v>
      </c>
      <c r="K9" s="107"/>
      <c r="L9" s="10">
        <f t="shared" si="1"/>
        <v>6.2222222222222223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7" t="s">
        <v>6</v>
      </c>
      <c r="I10" s="2"/>
      <c r="J10" s="112"/>
      <c r="K10" s="107"/>
      <c r="L10" s="10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7" t="s">
        <v>6</v>
      </c>
      <c r="I11" s="11"/>
      <c r="J11" s="112"/>
      <c r="K11" s="107"/>
      <c r="L11" s="10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7" t="s">
        <v>6</v>
      </c>
      <c r="I12" s="2"/>
      <c r="J12" s="112"/>
      <c r="K12" s="107"/>
      <c r="L12" s="10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7" t="s">
        <v>6</v>
      </c>
      <c r="I13" s="2"/>
      <c r="J13" s="112"/>
      <c r="K13" s="107"/>
      <c r="L13" s="10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7" t="s">
        <v>6</v>
      </c>
      <c r="I14" s="2"/>
      <c r="J14" s="112"/>
      <c r="K14" s="107"/>
      <c r="L14" s="10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7" t="s">
        <v>6</v>
      </c>
      <c r="I15" s="2"/>
      <c r="J15" s="112"/>
      <c r="K15" s="107"/>
      <c r="L15" s="10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7" t="s">
        <v>6</v>
      </c>
      <c r="I16" s="2"/>
      <c r="J16" s="112"/>
      <c r="K16" s="107"/>
      <c r="L16" s="10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7" t="s">
        <v>6</v>
      </c>
      <c r="I17" s="2"/>
      <c r="J17" s="112"/>
      <c r="K17" s="107"/>
      <c r="L17" s="10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7" t="s">
        <v>6</v>
      </c>
      <c r="I18" s="2"/>
      <c r="J18" s="112"/>
      <c r="K18" s="107"/>
      <c r="L18" s="10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2769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SUM('02-10'!$J$22:$J$151)</f>
        <v>7670</v>
      </c>
      <c r="K20" s="116">
        <f>SUM('02-10'!$K$22:$K$151)</f>
        <v>2737</v>
      </c>
      <c r="L20" s="3">
        <f>SUM('02-10'!$L$22:$L$151)</f>
        <v>2822.2222222222217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8</v>
      </c>
      <c r="C22" s="14">
        <f t="shared" ref="C22:C27" si="2">A22*B22</f>
        <v>8</v>
      </c>
      <c r="D22" s="15">
        <v>5</v>
      </c>
      <c r="E22" s="1">
        <v>48</v>
      </c>
      <c r="F22" s="16">
        <f t="shared" ref="F22:F26" si="3">D22*E22</f>
        <v>240</v>
      </c>
      <c r="G22" s="7"/>
      <c r="H22" s="7" t="s">
        <v>6</v>
      </c>
      <c r="I22" s="2"/>
      <c r="J22" s="112">
        <v>90</v>
      </c>
      <c r="K22" s="107"/>
      <c r="L22" s="10">
        <f>'02-10'!$K22+('02-10'!$J22/90)</f>
        <v>1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46</v>
      </c>
      <c r="S22" s="16">
        <f t="shared" ref="S22:S26" si="5">Q22*R22</f>
        <v>230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12</v>
      </c>
      <c r="F23" s="16">
        <f t="shared" si="3"/>
        <v>120</v>
      </c>
      <c r="G23" s="7"/>
      <c r="H23" s="7" t="s">
        <v>6</v>
      </c>
      <c r="I23" s="2" t="s">
        <v>95</v>
      </c>
      <c r="J23" s="112"/>
      <c r="K23" s="107">
        <v>322</v>
      </c>
      <c r="L23" s="10">
        <f>'02-10'!$K23+('02-10'!$J23/90)</f>
        <v>322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15</v>
      </c>
      <c r="S23" s="16">
        <f t="shared" si="5"/>
        <v>150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22</v>
      </c>
      <c r="C24" s="14">
        <f t="shared" si="2"/>
        <v>220</v>
      </c>
      <c r="D24" s="15">
        <v>20</v>
      </c>
      <c r="E24" s="1">
        <v>5</v>
      </c>
      <c r="F24" s="16">
        <f t="shared" si="3"/>
        <v>100</v>
      </c>
      <c r="G24" s="7"/>
      <c r="H24" s="7" t="s">
        <v>6</v>
      </c>
      <c r="I24" s="2" t="s">
        <v>95</v>
      </c>
      <c r="J24" s="112"/>
      <c r="K24" s="107">
        <v>14</v>
      </c>
      <c r="L24" s="10">
        <f>'02-10'!$K24+('02-10'!$J24/90)</f>
        <v>14</v>
      </c>
      <c r="M24" s="3"/>
      <c r="N24" s="13">
        <v>10</v>
      </c>
      <c r="O24" s="1">
        <v>29</v>
      </c>
      <c r="P24" s="14">
        <f t="shared" si="4"/>
        <v>290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1</v>
      </c>
      <c r="F25" s="16">
        <f t="shared" si="3"/>
        <v>50</v>
      </c>
      <c r="G25" s="7"/>
      <c r="H25" s="7" t="s">
        <v>40</v>
      </c>
      <c r="I25" s="2" t="s">
        <v>95</v>
      </c>
      <c r="J25" s="112"/>
      <c r="K25" s="107">
        <v>-336</v>
      </c>
      <c r="L25" s="10">
        <f>'02-10'!$K25+('02-10'!$J25/90)</f>
        <v>-336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77</v>
      </c>
      <c r="F26" s="16">
        <f t="shared" si="3"/>
        <v>7700</v>
      </c>
      <c r="G26" s="7"/>
      <c r="H26" s="7" t="s">
        <v>6</v>
      </c>
      <c r="I26" s="2" t="s">
        <v>597</v>
      </c>
      <c r="J26" s="112"/>
      <c r="K26" s="107">
        <v>62</v>
      </c>
      <c r="L26" s="10">
        <f>'02-10'!$K26+('02-10'!$J26/90)</f>
        <v>62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77</v>
      </c>
      <c r="S26" s="16">
        <f t="shared" si="5"/>
        <v>7700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2" t="s">
        <v>11</v>
      </c>
      <c r="E27" s="12"/>
      <c r="F27" s="17">
        <f>SUM(F22:F26)</f>
        <v>8210</v>
      </c>
      <c r="G27" s="7"/>
      <c r="H27" s="7" t="s">
        <v>40</v>
      </c>
      <c r="I27" s="2" t="s">
        <v>95</v>
      </c>
      <c r="J27" s="112"/>
      <c r="K27" s="107">
        <v>-62</v>
      </c>
      <c r="L27" s="10">
        <f>'02-10'!$K27+('02-10'!$J27/90)</f>
        <v>-62</v>
      </c>
      <c r="M27" s="3"/>
      <c r="N27" s="13">
        <v>100</v>
      </c>
      <c r="O27" s="1">
        <v>7</v>
      </c>
      <c r="P27" s="14">
        <f t="shared" si="4"/>
        <v>700</v>
      </c>
      <c r="Q27" s="12" t="s">
        <v>11</v>
      </c>
      <c r="R27" s="12"/>
      <c r="S27" s="17">
        <f>SUM(S22:S26)</f>
        <v>8080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353</v>
      </c>
      <c r="D28" s="1"/>
      <c r="E28" s="1"/>
      <c r="F28" s="1"/>
      <c r="G28" s="1"/>
      <c r="H28" s="7" t="s">
        <v>6</v>
      </c>
      <c r="I28" s="2"/>
      <c r="J28" s="112"/>
      <c r="K28" s="107">
        <v>4</v>
      </c>
      <c r="L28" s="10">
        <f>'02-10'!$K28+('02-10'!$J28/90)</f>
        <v>4</v>
      </c>
      <c r="M28" s="3"/>
      <c r="N28" s="12" t="s">
        <v>11</v>
      </c>
      <c r="O28" s="12"/>
      <c r="P28" s="6">
        <f>SUM(P22:P27)</f>
        <v>1426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2905</v>
      </c>
      <c r="G29" s="1"/>
      <c r="H29" s="7" t="s">
        <v>6</v>
      </c>
      <c r="I29" s="2"/>
      <c r="J29" s="112">
        <v>180</v>
      </c>
      <c r="K29" s="107">
        <v>10</v>
      </c>
      <c r="L29" s="10">
        <f>'02-10'!$K29+('02-10'!$J29/90)</f>
        <v>12</v>
      </c>
      <c r="M29" s="3"/>
      <c r="N29" s="1"/>
      <c r="O29" s="1"/>
      <c r="P29" s="18"/>
      <c r="Q29" s="237" t="s">
        <v>21</v>
      </c>
      <c r="R29" s="238"/>
      <c r="S29" s="17">
        <f>SUM('02-10'!$J$22:$J$151)</f>
        <v>7670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-1437</v>
      </c>
      <c r="D30" s="1"/>
      <c r="E30" s="1"/>
      <c r="F30" s="8"/>
      <c r="G30" s="1"/>
      <c r="H30" s="7" t="s">
        <v>6</v>
      </c>
      <c r="I30" s="2"/>
      <c r="J30" s="112">
        <v>-500</v>
      </c>
      <c r="K30" s="107">
        <v>10</v>
      </c>
      <c r="L30" s="10">
        <f>'02-10'!$K30+('02-10'!$J30/90)</f>
        <v>4.4444444444444446</v>
      </c>
      <c r="M30" s="3"/>
      <c r="N30" s="237" t="s">
        <v>23</v>
      </c>
      <c r="O30" s="238"/>
      <c r="P30" s="6">
        <f>SUM('02-10'!$K$22:$K$151)</f>
        <v>2737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7" t="s">
        <v>6</v>
      </c>
      <c r="I31" s="2"/>
      <c r="J31" s="112">
        <v>-300</v>
      </c>
      <c r="K31" s="107">
        <v>10</v>
      </c>
      <c r="L31" s="10">
        <f>'02-10'!$K31+('02-10'!$J31/90)</f>
        <v>6.6666666666666661</v>
      </c>
      <c r="M31" s="3"/>
      <c r="N31" s="1"/>
      <c r="O31" s="1"/>
      <c r="P31" s="18"/>
      <c r="Q31" s="12" t="s">
        <v>25</v>
      </c>
      <c r="R31" s="12"/>
      <c r="S31" s="17">
        <f>S27-S29-F27</f>
        <v>-7800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7" t="s">
        <v>6</v>
      </c>
      <c r="I32" s="2" t="s">
        <v>95</v>
      </c>
      <c r="J32" s="112"/>
      <c r="K32" s="107">
        <v>95</v>
      </c>
      <c r="L32" s="10">
        <f>'02-10'!$K32+('02-10'!$J32/90)</f>
        <v>95</v>
      </c>
      <c r="M32" s="3"/>
      <c r="N32" s="12" t="s">
        <v>25</v>
      </c>
      <c r="O32" s="12"/>
      <c r="P32" s="6">
        <f>P28-P30-C28</f>
        <v>-1664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7" t="s">
        <v>40</v>
      </c>
      <c r="I33" s="2" t="s">
        <v>95</v>
      </c>
      <c r="J33" s="112"/>
      <c r="K33" s="107">
        <v>-95</v>
      </c>
      <c r="L33" s="10">
        <f>'02-10'!$K33+('02-10'!$J33/90)</f>
        <v>-95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7" t="s">
        <v>6</v>
      </c>
      <c r="I34" s="2"/>
      <c r="J34" s="112">
        <v>400</v>
      </c>
      <c r="K34" s="107"/>
      <c r="L34" s="10">
        <f>'02-10'!$K34+('02-10'!$J34/90)</f>
        <v>4.4444444444444446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7" t="s">
        <v>6</v>
      </c>
      <c r="I35" s="2"/>
      <c r="J35" s="112">
        <v>360</v>
      </c>
      <c r="K35" s="107"/>
      <c r="L35" s="10">
        <f>'02-10'!$K35+('02-10'!$J35/90)</f>
        <v>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7" t="s">
        <v>6</v>
      </c>
      <c r="I36" s="2"/>
      <c r="J36" s="112"/>
      <c r="K36" s="107">
        <v>28</v>
      </c>
      <c r="L36" s="10">
        <f>'02-10'!$K36+('02-10'!$J36/90)</f>
        <v>28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7" t="s">
        <v>6</v>
      </c>
      <c r="I37" s="2"/>
      <c r="J37" s="112"/>
      <c r="K37" s="107">
        <v>2</v>
      </c>
      <c r="L37" s="10">
        <f>'02-10'!$K37+('02-10'!$J37/90)</f>
        <v>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7" t="s">
        <v>40</v>
      </c>
      <c r="I38" s="2" t="s">
        <v>57</v>
      </c>
      <c r="J38" s="112">
        <v>2000</v>
      </c>
      <c r="K38" s="107"/>
      <c r="L38" s="10">
        <f>'02-10'!$K38+('02-10'!$J38/90)</f>
        <v>22.222222222222221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7" t="s">
        <v>28</v>
      </c>
      <c r="I39" s="2" t="s">
        <v>648</v>
      </c>
      <c r="J39" s="112">
        <v>-2000</v>
      </c>
      <c r="K39" s="107"/>
      <c r="L39" s="10">
        <f>'02-10'!$K39+('02-10'!$J39/90)</f>
        <v>-22.222222222222221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7" t="s">
        <v>6</v>
      </c>
      <c r="I40" s="2"/>
      <c r="J40" s="112">
        <v>-50</v>
      </c>
      <c r="K40" s="107">
        <v>29</v>
      </c>
      <c r="L40" s="10">
        <f>'02-10'!$K40+('02-10'!$J40/90)</f>
        <v>28.444444444444443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7" t="s">
        <v>6</v>
      </c>
      <c r="I41" s="2" t="s">
        <v>440</v>
      </c>
      <c r="J41" s="112"/>
      <c r="K41" s="107">
        <v>120</v>
      </c>
      <c r="L41" s="10">
        <f>'02-10'!$K41+('02-10'!$J41/90)</f>
        <v>120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7" t="s">
        <v>40</v>
      </c>
      <c r="I42" s="2" t="s">
        <v>95</v>
      </c>
      <c r="J42" s="112"/>
      <c r="K42" s="107">
        <v>-120</v>
      </c>
      <c r="L42" s="10">
        <f>'02-10'!$K42+('02-10'!$J42/90)</f>
        <v>-120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7" t="s">
        <v>6</v>
      </c>
      <c r="I43" s="2"/>
      <c r="J43" s="112"/>
      <c r="K43" s="107">
        <v>90</v>
      </c>
      <c r="L43" s="10">
        <f>'02-10'!$K43+('02-10'!$J43/90)</f>
        <v>90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7" t="s">
        <v>6</v>
      </c>
      <c r="I44" s="2"/>
      <c r="J44" s="112">
        <v>120</v>
      </c>
      <c r="K44" s="107"/>
      <c r="L44" s="10">
        <f>'02-10'!$K44+('02-10'!$J44/90)</f>
        <v>1.3333333333333333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7" t="s">
        <v>6</v>
      </c>
      <c r="I45" s="2"/>
      <c r="J45" s="112"/>
      <c r="K45" s="107">
        <v>3</v>
      </c>
      <c r="L45" s="10">
        <f>'02-10'!$K45+('02-10'!$J45/90)</f>
        <v>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7" t="s">
        <v>6</v>
      </c>
      <c r="I46" s="2"/>
      <c r="J46" s="112">
        <v>250</v>
      </c>
      <c r="K46" s="107"/>
      <c r="L46" s="10">
        <f>'02-10'!$K46+('02-10'!$J46/90)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7" t="s">
        <v>6</v>
      </c>
      <c r="I47" s="2"/>
      <c r="J47" s="112"/>
      <c r="K47" s="107">
        <v>15</v>
      </c>
      <c r="L47" s="10">
        <f>'02-10'!$K47+('02-10'!$J47/90)</f>
        <v>15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7" t="s">
        <v>6</v>
      </c>
      <c r="I48" s="2"/>
      <c r="J48" s="112"/>
      <c r="K48" s="107">
        <v>47</v>
      </c>
      <c r="L48" s="10">
        <f>'02-10'!$K48+('02-10'!$J48/90)</f>
        <v>47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7" t="s">
        <v>40</v>
      </c>
      <c r="I49" s="2" t="s">
        <v>95</v>
      </c>
      <c r="J49" s="112"/>
      <c r="K49" s="107">
        <v>-47</v>
      </c>
      <c r="L49" s="10">
        <f>'02-10'!$K49+('02-10'!$J49/90)</f>
        <v>-47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7" t="s">
        <v>40</v>
      </c>
      <c r="I50" s="2" t="s">
        <v>2120</v>
      </c>
      <c r="J50" s="112"/>
      <c r="K50" s="107">
        <v>-10</v>
      </c>
      <c r="L50" s="10">
        <f>'02-10'!$K50+('02-10'!$J50/90)</f>
        <v>-10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7" t="s">
        <v>6</v>
      </c>
      <c r="I51" s="2"/>
      <c r="J51" s="112"/>
      <c r="K51" s="107">
        <v>27</v>
      </c>
      <c r="L51" s="10">
        <f>'02-10'!$K51+('02-10'!$J51/90)</f>
        <v>27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7" t="s">
        <v>6</v>
      </c>
      <c r="I52" s="2"/>
      <c r="J52" s="112"/>
      <c r="K52" s="107">
        <v>25</v>
      </c>
      <c r="L52" s="10">
        <f>'02-10'!$K52+('02-10'!$J52/90)</f>
        <v>25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7" t="s">
        <v>6</v>
      </c>
      <c r="I53" s="2"/>
      <c r="J53" s="112">
        <v>-150</v>
      </c>
      <c r="K53" s="107">
        <v>5</v>
      </c>
      <c r="L53" s="10">
        <f>'02-10'!$K53+('02-10'!$J53/90)</f>
        <v>3.333333333333333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7" t="s">
        <v>6</v>
      </c>
      <c r="I54" s="2"/>
      <c r="J54" s="112">
        <v>65</v>
      </c>
      <c r="K54" s="107"/>
      <c r="L54" s="10">
        <f>'02-10'!$K54+('02-10'!$J54/90)</f>
        <v>0.72222222222222221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7" t="s">
        <v>6</v>
      </c>
      <c r="I55" s="2"/>
      <c r="J55" s="112"/>
      <c r="K55" s="107">
        <v>4</v>
      </c>
      <c r="L55" s="10">
        <f>'02-10'!$K55+('02-10'!$J55/90)</f>
        <v>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7" t="s">
        <v>6</v>
      </c>
      <c r="I56" s="2"/>
      <c r="J56" s="112">
        <v>400</v>
      </c>
      <c r="K56" s="107"/>
      <c r="L56" s="10">
        <f>'02-10'!$K56+('02-10'!$J56/90)</f>
        <v>4.4444444444444446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7" t="s">
        <v>6</v>
      </c>
      <c r="I57" s="2"/>
      <c r="J57" s="112">
        <v>-100</v>
      </c>
      <c r="K57" s="107">
        <v>30</v>
      </c>
      <c r="L57" s="10">
        <f>'02-10'!$K57+('02-10'!$J57/90)</f>
        <v>28.888888888888889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7" t="s">
        <v>6</v>
      </c>
      <c r="I58" s="2"/>
      <c r="J58" s="112">
        <v>150</v>
      </c>
      <c r="K58" s="107"/>
      <c r="L58" s="10">
        <f>'02-10'!$K58+('02-10'!$J58/90)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7" t="s">
        <v>6</v>
      </c>
      <c r="I59" s="2" t="s">
        <v>141</v>
      </c>
      <c r="J59" s="112"/>
      <c r="K59" s="107">
        <v>41</v>
      </c>
      <c r="L59" s="10">
        <f>'02-10'!$K59+('02-10'!$J59/90)</f>
        <v>41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7" t="s">
        <v>40</v>
      </c>
      <c r="I60" s="2" t="s">
        <v>95</v>
      </c>
      <c r="J60" s="112"/>
      <c r="K60" s="107">
        <v>-41</v>
      </c>
      <c r="L60" s="10">
        <f>'02-10'!$K60+('02-10'!$J60/90)</f>
        <v>-41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7" t="s">
        <v>6</v>
      </c>
      <c r="I61" s="2" t="s">
        <v>95</v>
      </c>
      <c r="J61" s="112"/>
      <c r="K61" s="107">
        <v>45</v>
      </c>
      <c r="L61" s="10">
        <f>'02-10'!$K61+('02-10'!$J61/90)</f>
        <v>45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7" t="s">
        <v>40</v>
      </c>
      <c r="I62" s="2" t="s">
        <v>95</v>
      </c>
      <c r="J62" s="112"/>
      <c r="K62" s="107">
        <v>-45</v>
      </c>
      <c r="L62" s="10">
        <f>'02-10'!$K62+('02-10'!$J62/90)</f>
        <v>-45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7" t="s">
        <v>6</v>
      </c>
      <c r="I63" s="40" t="s">
        <v>229</v>
      </c>
      <c r="J63" s="112"/>
      <c r="K63" s="107">
        <v>-25</v>
      </c>
      <c r="L63" s="10">
        <f>'02-10'!$K63+('02-10'!$J63/90)</f>
        <v>-25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7" t="s">
        <v>6</v>
      </c>
      <c r="I64" s="40"/>
      <c r="J64" s="112">
        <v>-180</v>
      </c>
      <c r="K64" s="107">
        <v>2</v>
      </c>
      <c r="L64" s="10">
        <f>'02-10'!$K64+('02-10'!$J64/90)</f>
        <v>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7" t="s">
        <v>6</v>
      </c>
      <c r="I65" s="44"/>
      <c r="J65" s="113">
        <v>180</v>
      </c>
      <c r="K65" s="108">
        <v>5</v>
      </c>
      <c r="L65" s="37">
        <f>'02-10'!$K65+('02-10'!$J65/90)</f>
        <v>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7" t="s">
        <v>6</v>
      </c>
      <c r="I66" s="44"/>
      <c r="J66" s="114">
        <v>-45</v>
      </c>
      <c r="K66" s="109">
        <v>20</v>
      </c>
      <c r="L66" s="37">
        <f>'02-10'!$K66+('02-10'!$J66/90)</f>
        <v>19.5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7" t="s">
        <v>6</v>
      </c>
      <c r="I67" s="44"/>
      <c r="J67" s="113">
        <v>500</v>
      </c>
      <c r="K67" s="108">
        <v>20</v>
      </c>
      <c r="L67" s="37">
        <f>'02-10'!$K67+('02-10'!$J67/90)</f>
        <v>25.555555555555557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7" t="s">
        <v>6</v>
      </c>
      <c r="I68" s="44"/>
      <c r="J68" s="114">
        <v>100</v>
      </c>
      <c r="K68" s="109"/>
      <c r="L68" s="37">
        <f>'02-10'!$K68+('02-10'!$J68/90)</f>
        <v>1.1111111111111112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7" t="s">
        <v>28</v>
      </c>
      <c r="I69" s="44" t="s">
        <v>335</v>
      </c>
      <c r="J69" s="113">
        <v>-60</v>
      </c>
      <c r="K69" s="108"/>
      <c r="L69" s="37">
        <f>'02-10'!$K69+('02-10'!$J69/90)</f>
        <v>-0.66666666666666663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7" t="s">
        <v>6</v>
      </c>
      <c r="I70" s="44"/>
      <c r="J70" s="113"/>
      <c r="K70" s="108">
        <v>3</v>
      </c>
      <c r="L70" s="37">
        <f>'02-10'!$K70+('02-10'!$J70/90)</f>
        <v>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7" t="s">
        <v>6</v>
      </c>
      <c r="I71" s="2"/>
      <c r="J71" s="112">
        <v>125</v>
      </c>
      <c r="K71" s="107"/>
      <c r="L71" s="10">
        <f>'02-10'!$K71+('02-10'!$J71/90)</f>
        <v>1.3888888888888888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7" t="s">
        <v>6</v>
      </c>
      <c r="I72" s="40"/>
      <c r="J72" s="112">
        <v>-225</v>
      </c>
      <c r="K72" s="107">
        <v>20</v>
      </c>
      <c r="L72" s="10">
        <f>'02-10'!$K72+('02-10'!$J72/90)</f>
        <v>17.5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7" t="s">
        <v>6</v>
      </c>
      <c r="I73" s="40" t="s">
        <v>457</v>
      </c>
      <c r="J73" s="112"/>
      <c r="K73" s="107">
        <v>35</v>
      </c>
      <c r="L73" s="10">
        <f>'02-10'!$K73+('02-10'!$J73/90)</f>
        <v>35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7" t="s">
        <v>6</v>
      </c>
      <c r="I74" s="2"/>
      <c r="J74" s="112">
        <v>400</v>
      </c>
      <c r="K74" s="107"/>
      <c r="L74" s="10">
        <f>'02-10'!$K74+('02-10'!$J74/90)</f>
        <v>4.4444444444444446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7" t="s">
        <v>6</v>
      </c>
      <c r="I75" s="40"/>
      <c r="J75" s="112">
        <v>-340</v>
      </c>
      <c r="K75" s="107">
        <v>20</v>
      </c>
      <c r="L75" s="10">
        <f>'02-10'!$K75+('02-10'!$J75/90)</f>
        <v>16.222222222222221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7" t="s">
        <v>1796</v>
      </c>
      <c r="I76" s="40" t="s">
        <v>713</v>
      </c>
      <c r="J76" s="112"/>
      <c r="K76" s="107">
        <v>30</v>
      </c>
      <c r="L76" s="10">
        <f>'02-10'!$K76+('02-10'!$J76/90)</f>
        <v>30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7" t="s">
        <v>6</v>
      </c>
      <c r="I77" s="40"/>
      <c r="J77" s="112"/>
      <c r="K77" s="107"/>
      <c r="L77" s="10">
        <f>'02-10'!$K77+('02-10'!$J77/90)</f>
        <v>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7" t="s">
        <v>6</v>
      </c>
      <c r="I78" s="2"/>
      <c r="J78" s="112"/>
      <c r="K78" s="107">
        <v>40</v>
      </c>
      <c r="L78" s="10">
        <f>'02-10'!$K78+('02-10'!$J78/90)</f>
        <v>40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7" t="s">
        <v>6</v>
      </c>
      <c r="I79" s="40" t="s">
        <v>1286</v>
      </c>
      <c r="J79" s="112">
        <v>350</v>
      </c>
      <c r="K79" s="107">
        <v>50</v>
      </c>
      <c r="L79" s="10">
        <f>'02-10'!$K79+('02-10'!$J79/90)</f>
        <v>53.888888888888886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7" t="s">
        <v>6</v>
      </c>
      <c r="I80" s="2"/>
      <c r="J80" s="112">
        <v>-580</v>
      </c>
      <c r="K80" s="107">
        <v>20</v>
      </c>
      <c r="L80" s="10">
        <f>'02-10'!$K80+('02-10'!$J80/90)</f>
        <v>13.555555555555555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7" t="s">
        <v>6</v>
      </c>
      <c r="I81" s="2"/>
      <c r="J81" s="112">
        <v>-580</v>
      </c>
      <c r="K81" s="107">
        <v>10</v>
      </c>
      <c r="L81" s="10">
        <f>'02-10'!$K81+('02-10'!$J81/90)</f>
        <v>3.5555555555555554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7" t="s">
        <v>6</v>
      </c>
      <c r="I82" s="2"/>
      <c r="J82" s="112">
        <v>-450</v>
      </c>
      <c r="K82" s="107">
        <v>21</v>
      </c>
      <c r="L82" s="10">
        <f>'02-10'!$K82+('02-10'!$J82/90)</f>
        <v>16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7" t="s">
        <v>6</v>
      </c>
      <c r="I83" s="2"/>
      <c r="J83" s="112">
        <v>50</v>
      </c>
      <c r="K83" s="107">
        <v>30</v>
      </c>
      <c r="L83" s="10">
        <f>'02-10'!$K83+('02-10'!$J83/90)</f>
        <v>30.555555555555557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7" t="s">
        <v>6</v>
      </c>
      <c r="I84" s="2"/>
      <c r="J84" s="112">
        <v>-500</v>
      </c>
      <c r="K84" s="107">
        <v>10</v>
      </c>
      <c r="L84" s="10">
        <f>'02-10'!$K84+('02-10'!$J84/90)</f>
        <v>4.4444444444444446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7" t="s">
        <v>6</v>
      </c>
      <c r="I85" s="2"/>
      <c r="J85" s="112">
        <v>120</v>
      </c>
      <c r="K85" s="107"/>
      <c r="L85" s="10">
        <f>'02-10'!$K85+('02-10'!$J85/90)</f>
        <v>1.3333333333333333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7" t="s">
        <v>1796</v>
      </c>
      <c r="I86" s="2" t="s">
        <v>1520</v>
      </c>
      <c r="J86" s="112"/>
      <c r="K86" s="107">
        <v>50</v>
      </c>
      <c r="L86" s="10">
        <f>'02-10'!$K86+('02-10'!$J86/90)</f>
        <v>50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7" t="s">
        <v>40</v>
      </c>
      <c r="I87" s="2" t="s">
        <v>57</v>
      </c>
      <c r="J87" s="112"/>
      <c r="K87" s="107">
        <v>20</v>
      </c>
      <c r="L87" s="10">
        <f>'02-10'!$K87+('02-10'!$J87/90)</f>
        <v>20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7" t="s">
        <v>28</v>
      </c>
      <c r="I88" s="2" t="s">
        <v>43</v>
      </c>
      <c r="J88" s="112"/>
      <c r="K88" s="107">
        <v>-20</v>
      </c>
      <c r="L88" s="10">
        <f>'02-10'!$K88+('02-10'!$J88/90)</f>
        <v>-20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7" t="s">
        <v>1796</v>
      </c>
      <c r="I89" s="2" t="s">
        <v>2779</v>
      </c>
      <c r="J89" s="112"/>
      <c r="K89" s="107">
        <v>300</v>
      </c>
      <c r="L89" s="10">
        <f>'02-10'!$K89+('02-10'!$J89/90)</f>
        <v>300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7" t="s">
        <v>6</v>
      </c>
      <c r="I90" s="2"/>
      <c r="J90" s="112"/>
      <c r="K90" s="107">
        <v>5</v>
      </c>
      <c r="L90" s="10">
        <f>'02-10'!$K90+('02-10'!$J90/90)</f>
        <v>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7" t="s">
        <v>6</v>
      </c>
      <c r="I91" s="2"/>
      <c r="J91" s="112">
        <v>450</v>
      </c>
      <c r="K91" s="107">
        <v>60</v>
      </c>
      <c r="L91" s="10">
        <f>'02-10'!$K91+('02-10'!$J91/90)</f>
        <v>65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7" t="s">
        <v>6</v>
      </c>
      <c r="I92" s="2"/>
      <c r="J92" s="112">
        <v>150</v>
      </c>
      <c r="K92" s="107"/>
      <c r="L92" s="10">
        <f>'02-10'!$K92+('02-10'!$J92/90)</f>
        <v>1.6666666666666667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7" t="s">
        <v>6</v>
      </c>
      <c r="I93" s="2"/>
      <c r="J93" s="112"/>
      <c r="K93" s="107">
        <v>175</v>
      </c>
      <c r="L93" s="10">
        <f>'02-10'!$K93+('02-10'!$J93/90)</f>
        <v>175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7" t="s">
        <v>6</v>
      </c>
      <c r="I94" s="2"/>
      <c r="J94" s="112">
        <v>100</v>
      </c>
      <c r="K94" s="107"/>
      <c r="L94" s="10">
        <f>'02-10'!$K94+('02-10'!$J94/90)</f>
        <v>1.1111111111111112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7" t="s">
        <v>6</v>
      </c>
      <c r="I95" s="2"/>
      <c r="J95" s="112"/>
      <c r="K95" s="107">
        <v>83</v>
      </c>
      <c r="L95" s="10">
        <f>'02-10'!$K95+('02-10'!$J95/90)</f>
        <v>83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7" t="s">
        <v>6</v>
      </c>
      <c r="I96" s="2"/>
      <c r="J96" s="112">
        <v>100</v>
      </c>
      <c r="K96" s="107"/>
      <c r="L96" s="10">
        <f>'02-10'!$K96+('02-10'!$J96/90)</f>
        <v>1.1111111111111112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7" t="s">
        <v>28</v>
      </c>
      <c r="I97" s="2" t="s">
        <v>2780</v>
      </c>
      <c r="J97" s="112"/>
      <c r="K97" s="107">
        <v>-110</v>
      </c>
      <c r="L97" s="10">
        <f>'02-10'!$K97+('02-10'!$J97/90)</f>
        <v>-110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7" t="s">
        <v>6</v>
      </c>
      <c r="I98" s="2"/>
      <c r="J98" s="112"/>
      <c r="K98" s="107">
        <v>15</v>
      </c>
      <c r="L98" s="10">
        <f>'02-10'!$K98+('02-10'!$J98/90)</f>
        <v>15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7" t="s">
        <v>6</v>
      </c>
      <c r="I99" s="2"/>
      <c r="J99" s="112"/>
      <c r="K99" s="107">
        <v>-5</v>
      </c>
      <c r="L99" s="10">
        <f>'02-10'!$K99+('02-10'!$J99/90)</f>
        <v>-5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7" t="s">
        <v>6</v>
      </c>
      <c r="I100" s="2" t="s">
        <v>2783</v>
      </c>
      <c r="J100" s="112"/>
      <c r="K100" s="107">
        <v>-23</v>
      </c>
      <c r="L100" s="10">
        <f>'02-10'!$K100+('02-10'!$J100/90)</f>
        <v>-23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7" t="s">
        <v>40</v>
      </c>
      <c r="I101" s="2" t="s">
        <v>2781</v>
      </c>
      <c r="J101" s="112">
        <v>-540</v>
      </c>
      <c r="K101" s="107">
        <v>-180</v>
      </c>
      <c r="L101" s="10">
        <f>'02-10'!$K101+('02-10'!$J101/90)</f>
        <v>-186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7" t="s">
        <v>6</v>
      </c>
      <c r="I102" s="2"/>
      <c r="J102" s="112"/>
      <c r="K102" s="107">
        <v>20</v>
      </c>
      <c r="L102" s="10">
        <f>'02-10'!$K102+('02-10'!$J102/90)</f>
        <v>20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7" t="s">
        <v>6</v>
      </c>
      <c r="I103" s="2" t="s">
        <v>214</v>
      </c>
      <c r="J103" s="112"/>
      <c r="K103" s="107">
        <v>10</v>
      </c>
      <c r="L103" s="10">
        <f>'02-10'!$K103+('02-10'!$J103/90)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7" t="s">
        <v>6</v>
      </c>
      <c r="I104" s="2"/>
      <c r="J104" s="112">
        <v>100</v>
      </c>
      <c r="K104" s="107"/>
      <c r="L104" s="10">
        <f>'02-10'!$K104+('02-10'!$J104/90)</f>
        <v>1.1111111111111112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7" t="s">
        <v>6</v>
      </c>
      <c r="I105" s="2"/>
      <c r="J105" s="112"/>
      <c r="K105" s="107">
        <v>16</v>
      </c>
      <c r="L105" s="10">
        <f>'02-10'!$K105+('02-10'!$J105/90)</f>
        <v>16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7" t="s">
        <v>6</v>
      </c>
      <c r="I106" s="2"/>
      <c r="J106" s="112">
        <v>150</v>
      </c>
      <c r="K106" s="107"/>
      <c r="L106" s="10">
        <f>'02-10'!$K106+('02-10'!$J106/90)</f>
        <v>1.6666666666666667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7" t="s">
        <v>6</v>
      </c>
      <c r="I107" s="2"/>
      <c r="J107" s="112">
        <v>300</v>
      </c>
      <c r="K107" s="107">
        <v>5</v>
      </c>
      <c r="L107" s="10">
        <f>'02-10'!$K107+('02-10'!$J107/90)</f>
        <v>8.3333333333333339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7" t="s">
        <v>6</v>
      </c>
      <c r="I108" s="2"/>
      <c r="J108" s="112"/>
      <c r="K108" s="107">
        <v>4</v>
      </c>
      <c r="L108" s="10">
        <f>'02-10'!$K108+('02-10'!$J108/90)</f>
        <v>4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7" t="s">
        <v>6</v>
      </c>
      <c r="I109" s="2"/>
      <c r="J109" s="112">
        <v>-630</v>
      </c>
      <c r="K109" s="107">
        <v>20</v>
      </c>
      <c r="L109" s="10">
        <f>'02-10'!$K109+('02-10'!$J109/90)</f>
        <v>13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7" t="s">
        <v>6</v>
      </c>
      <c r="I110" s="2"/>
      <c r="J110" s="112">
        <v>70</v>
      </c>
      <c r="K110" s="107"/>
      <c r="L110" s="10">
        <f>'02-10'!$K110+('02-10'!$J110/90)</f>
        <v>0.77777777777777779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7" t="s">
        <v>6</v>
      </c>
      <c r="I111" s="2"/>
      <c r="J111" s="112">
        <v>-270</v>
      </c>
      <c r="K111" s="107">
        <v>10</v>
      </c>
      <c r="L111" s="10">
        <f>'02-10'!$K111+('02-10'!$J111/90)</f>
        <v>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7" t="s">
        <v>6</v>
      </c>
      <c r="I112" s="2"/>
      <c r="J112" s="112"/>
      <c r="K112" s="107">
        <v>10</v>
      </c>
      <c r="L112" s="10">
        <f>'02-10'!$K112+('02-10'!$J112/90)</f>
        <v>10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7" t="s">
        <v>6</v>
      </c>
      <c r="I113" s="2" t="s">
        <v>56</v>
      </c>
      <c r="J113" s="112">
        <v>110</v>
      </c>
      <c r="K113" s="107">
        <v>15</v>
      </c>
      <c r="L113" s="10">
        <f>'02-10'!$K113+('02-10'!$J113/90)</f>
        <v>16.222222222222221</v>
      </c>
      <c r="M113" s="3"/>
      <c r="N113" s="45" t="s">
        <v>118</v>
      </c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7" t="s">
        <v>6</v>
      </c>
      <c r="I114" s="2" t="s">
        <v>2782</v>
      </c>
      <c r="J114" s="112"/>
      <c r="K114" s="107">
        <v>1000</v>
      </c>
      <c r="L114" s="10">
        <f>'02-10'!$K114+('02-10'!$J114/90)</f>
        <v>1000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7" t="s">
        <v>6</v>
      </c>
      <c r="I115" s="2"/>
      <c r="J115" s="112">
        <v>-210</v>
      </c>
      <c r="K115" s="107">
        <v>10</v>
      </c>
      <c r="L115" s="10">
        <f>'02-10'!$K115+('02-10'!$J115/90)</f>
        <v>7.6666666666666661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7" t="s">
        <v>6</v>
      </c>
      <c r="I116" s="2"/>
      <c r="J116" s="112"/>
      <c r="K116" s="107">
        <v>30</v>
      </c>
      <c r="L116" s="10">
        <f>'02-10'!$K116+('02-10'!$J116/90)</f>
        <v>30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7" t="s">
        <v>6</v>
      </c>
      <c r="I117" s="2"/>
      <c r="J117" s="112"/>
      <c r="K117" s="107">
        <v>153</v>
      </c>
      <c r="L117" s="10">
        <f>'02-10'!$K117+('02-10'!$J117/90)</f>
        <v>153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7" t="s">
        <v>6</v>
      </c>
      <c r="I118" s="2"/>
      <c r="J118" s="112"/>
      <c r="K118" s="107">
        <v>16</v>
      </c>
      <c r="L118" s="10">
        <f>'02-10'!$K118+('02-10'!$J118/90)</f>
        <v>16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7" t="s">
        <v>6</v>
      </c>
      <c r="I119" s="2"/>
      <c r="J119" s="112">
        <v>-200</v>
      </c>
      <c r="K119" s="107">
        <v>15</v>
      </c>
      <c r="L119" s="10">
        <f>'02-10'!$K119+('02-10'!$J119/90)</f>
        <v>12.777777777777779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7" t="s">
        <v>6</v>
      </c>
      <c r="I120" s="2"/>
      <c r="J120" s="112">
        <v>60</v>
      </c>
      <c r="K120" s="107">
        <v>10</v>
      </c>
      <c r="L120" s="10">
        <f>'02-10'!$K120+('02-10'!$J120/90)</f>
        <v>10.666666666666666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7" t="s">
        <v>6</v>
      </c>
      <c r="I121" s="2"/>
      <c r="J121" s="112"/>
      <c r="K121" s="107">
        <v>11</v>
      </c>
      <c r="L121" s="10">
        <f>'02-10'!$K121+('02-10'!$J121/90)</f>
        <v>11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7" t="s">
        <v>6</v>
      </c>
      <c r="I122" s="2"/>
      <c r="J122" s="112">
        <v>100</v>
      </c>
      <c r="K122" s="107"/>
      <c r="L122" s="10">
        <f>'02-10'!$K122+('02-10'!$J122/90)</f>
        <v>1.1111111111111112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7" t="s">
        <v>28</v>
      </c>
      <c r="I123" s="2" t="s">
        <v>953</v>
      </c>
      <c r="J123" s="112">
        <v>-900</v>
      </c>
      <c r="K123" s="107">
        <v>-40</v>
      </c>
      <c r="L123" s="10">
        <f>'02-10'!$K123+('02-10'!$J123/90)</f>
        <v>-50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7" t="s">
        <v>6</v>
      </c>
      <c r="I124" s="2" t="s">
        <v>341</v>
      </c>
      <c r="J124" s="112">
        <v>-360</v>
      </c>
      <c r="K124" s="107">
        <v>20</v>
      </c>
      <c r="L124" s="10">
        <f>'02-10'!$K124+('02-10'!$J124/90)</f>
        <v>16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7" t="s">
        <v>6</v>
      </c>
      <c r="I125" s="2"/>
      <c r="J125" s="112">
        <v>-50</v>
      </c>
      <c r="K125" s="107">
        <v>20</v>
      </c>
      <c r="L125" s="10">
        <f>'02-10'!$K125+('02-10'!$J125/90)</f>
        <v>19.444444444444443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7" t="s">
        <v>1796</v>
      </c>
      <c r="I126" s="2"/>
      <c r="J126" s="112"/>
      <c r="K126" s="107">
        <v>130</v>
      </c>
      <c r="L126" s="10">
        <f>'02-10'!$K126+('02-10'!$J126/90)</f>
        <v>130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7" t="s">
        <v>6</v>
      </c>
      <c r="I127" s="2"/>
      <c r="J127" s="112">
        <v>900</v>
      </c>
      <c r="K127" s="107"/>
      <c r="L127" s="10">
        <f>'02-10'!$K127+('02-10'!$J127/90)</f>
        <v>10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7" t="s">
        <v>6</v>
      </c>
      <c r="I128" s="2"/>
      <c r="J128" s="112">
        <v>8000</v>
      </c>
      <c r="K128" s="107"/>
      <c r="L128" s="10">
        <f>'02-10'!$K128+('02-10'!$J128/90)</f>
        <v>88.888888888888886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7" t="s">
        <v>6</v>
      </c>
      <c r="I129" s="2" t="s">
        <v>95</v>
      </c>
      <c r="J129" s="112"/>
      <c r="K129" s="107">
        <v>260</v>
      </c>
      <c r="L129" s="10">
        <f>'02-10'!$K129+('02-10'!$J129/90)</f>
        <v>260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7" t="s">
        <v>40</v>
      </c>
      <c r="I130" s="2" t="s">
        <v>95</v>
      </c>
      <c r="J130" s="112"/>
      <c r="K130" s="107">
        <v>-260</v>
      </c>
      <c r="L130" s="10">
        <f>'02-10'!$K130+('02-10'!$J130/90)</f>
        <v>-260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7" t="s">
        <v>6</v>
      </c>
      <c r="I131" s="2" t="s">
        <v>95</v>
      </c>
      <c r="J131" s="112"/>
      <c r="K131" s="107">
        <v>60</v>
      </c>
      <c r="L131" s="10">
        <f>'02-10'!$K131+('02-10'!$J131/90)</f>
        <v>60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7" t="s">
        <v>40</v>
      </c>
      <c r="I132" s="2" t="s">
        <v>95</v>
      </c>
      <c r="J132" s="112"/>
      <c r="K132" s="107">
        <v>-60</v>
      </c>
      <c r="L132" s="10">
        <f>'02-10'!$K132+('02-10'!$J132/90)</f>
        <v>-60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7" t="s">
        <v>6</v>
      </c>
      <c r="I133" s="2"/>
      <c r="J133" s="112">
        <v>200</v>
      </c>
      <c r="K133" s="107"/>
      <c r="L133" s="10">
        <f>'02-10'!$K133+('02-10'!$J133/90)</f>
        <v>2.2222222222222223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7" t="s">
        <v>6</v>
      </c>
      <c r="I134" s="2"/>
      <c r="J134" s="112">
        <v>-180</v>
      </c>
      <c r="K134" s="107">
        <v>70</v>
      </c>
      <c r="L134" s="10">
        <f>'02-10'!$K134+('02-10'!$J134/90)</f>
        <v>68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7" t="s">
        <v>6</v>
      </c>
      <c r="I135" s="2"/>
      <c r="J135" s="112">
        <v>70</v>
      </c>
      <c r="K135" s="107"/>
      <c r="L135" s="10">
        <f>'02-10'!$K135+('02-10'!$J135/90)</f>
        <v>0.77777777777777779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7" t="s">
        <v>6</v>
      </c>
      <c r="I136" s="2"/>
      <c r="J136" s="112">
        <v>50</v>
      </c>
      <c r="K136" s="107"/>
      <c r="L136" s="10">
        <f>'02-10'!$K136+('02-10'!$J136/90)</f>
        <v>0.55555555555555558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7" t="s">
        <v>6</v>
      </c>
      <c r="I137" s="2"/>
      <c r="J137" s="112"/>
      <c r="K137" s="107">
        <v>4</v>
      </c>
      <c r="L137" s="10">
        <f>'02-10'!$K137+('02-10'!$J137/90)</f>
        <v>4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7" t="s">
        <v>6</v>
      </c>
      <c r="I138" s="2" t="s">
        <v>2784</v>
      </c>
      <c r="J138" s="112"/>
      <c r="K138" s="107">
        <v>100</v>
      </c>
      <c r="L138" s="10">
        <f>'02-10'!$K138+('02-10'!$J138/90)</f>
        <v>100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7" t="s">
        <v>6</v>
      </c>
      <c r="I139" s="2"/>
      <c r="J139" s="112">
        <v>330</v>
      </c>
      <c r="K139" s="107"/>
      <c r="L139" s="10">
        <f>'02-10'!$K139+('02-10'!$J139/90)</f>
        <v>3.6666666666666665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7" t="s">
        <v>6</v>
      </c>
      <c r="I140" s="2"/>
      <c r="J140" s="112"/>
      <c r="K140" s="107">
        <v>100</v>
      </c>
      <c r="L140" s="10">
        <f>'02-10'!$K140+('02-10'!$J140/90)</f>
        <v>100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7" t="s">
        <v>28</v>
      </c>
      <c r="I141" s="2" t="s">
        <v>43</v>
      </c>
      <c r="J141" s="112"/>
      <c r="K141" s="107">
        <v>-20</v>
      </c>
      <c r="L141" s="10">
        <f>'02-10'!$K141+('02-10'!$J141/90)</f>
        <v>-20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7" t="s">
        <v>6</v>
      </c>
      <c r="I142" s="2"/>
      <c r="J142" s="112">
        <v>-250</v>
      </c>
      <c r="K142" s="107">
        <v>5</v>
      </c>
      <c r="L142" s="10">
        <f>'02-10'!$K142+('02-10'!$J142/90)</f>
        <v>2.2222222222222223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7" t="s">
        <v>6</v>
      </c>
      <c r="I143" s="2"/>
      <c r="J143" s="112">
        <v>400</v>
      </c>
      <c r="K143" s="107"/>
      <c r="L143" s="10">
        <f>'02-10'!$K143+('02-10'!$J143/90)</f>
        <v>4.4444444444444446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7" t="s">
        <v>6</v>
      </c>
      <c r="I144" s="2"/>
      <c r="J144" s="112">
        <v>40</v>
      </c>
      <c r="K144" s="107"/>
      <c r="L144" s="10">
        <f>'02-10'!$K144+('02-10'!$J144/90)</f>
        <v>0.44444444444444442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7" t="s">
        <v>6</v>
      </c>
      <c r="I145" s="2" t="s">
        <v>90</v>
      </c>
      <c r="J145" s="112">
        <v>-200</v>
      </c>
      <c r="K145" s="107">
        <v>30</v>
      </c>
      <c r="L145" s="10">
        <f>'02-10'!$K145+('02-10'!$J145/90)</f>
        <v>27.777777777777779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7" t="s">
        <v>6</v>
      </c>
      <c r="I146" s="2"/>
      <c r="J146" s="112"/>
      <c r="K146" s="107"/>
      <c r="L146" s="10">
        <f>'02-10'!$K146+('02-10'!$J146/90)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7" t="s">
        <v>6</v>
      </c>
      <c r="I147" s="2"/>
      <c r="J147" s="112"/>
      <c r="K147" s="107"/>
      <c r="L147" s="10">
        <f>'02-10'!$K147+('02-10'!$J147/90)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7" t="s">
        <v>6</v>
      </c>
      <c r="I148" s="2"/>
      <c r="J148" s="112"/>
      <c r="K148" s="107"/>
      <c r="L148" s="10">
        <f>'02-10'!$K148+('02-10'!$J148/90)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7" t="s">
        <v>6</v>
      </c>
      <c r="I149" s="2"/>
      <c r="J149" s="112"/>
      <c r="K149" s="107"/>
      <c r="L149" s="10">
        <f>'02-10'!$K149+('02-10'!$J149/90)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7" t="s">
        <v>6</v>
      </c>
      <c r="I150" s="2"/>
      <c r="J150" s="112"/>
      <c r="K150" s="107"/>
      <c r="L150" s="10">
        <f>'02-10'!$K150+('02-10'!$J150/90)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7" t="s">
        <v>6</v>
      </c>
      <c r="I151" s="2"/>
      <c r="J151" s="112"/>
      <c r="K151" s="107"/>
      <c r="L151" s="10">
        <f>'02-10'!$K151+('02-10'!$J151/90)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dataValidations count="1">
    <dataValidation type="list" allowBlank="1" showInputMessage="1" showErrorMessage="1" sqref="H3:H18 H22:H151" xr:uid="{F1521E5E-D1E4-4B4B-8DD4-F915A560575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50E3-6462-4ED9-85B5-24EC083D2DB2}">
  <sheetPr>
    <pageSetUpPr fitToPage="1"/>
  </sheetPr>
  <dimension ref="A1:Z162"/>
  <sheetViews>
    <sheetView rightToLeft="1" topLeftCell="A153" workbookViewId="0">
      <selection activeCell="I162" sqref="I16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-1370</v>
      </c>
      <c r="K1" s="116">
        <f t="shared" si="0"/>
        <v>55</v>
      </c>
      <c r="L1" s="3">
        <f t="shared" si="0"/>
        <v>39.777777777777779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4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81" t="s">
        <v>6</v>
      </c>
      <c r="I3" s="154" t="s">
        <v>1366</v>
      </c>
      <c r="J3" s="151">
        <v>-100</v>
      </c>
      <c r="K3" s="152">
        <v>5</v>
      </c>
      <c r="L3" s="155">
        <f t="shared" ref="L3:L18" si="1">K3+(J3/90)</f>
        <v>3.8888888888888888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81" t="s">
        <v>6</v>
      </c>
      <c r="I4" s="154" t="s">
        <v>2786</v>
      </c>
      <c r="J4" s="151">
        <v>-720</v>
      </c>
      <c r="K4" s="152">
        <v>20</v>
      </c>
      <c r="L4" s="155">
        <f t="shared" si="1"/>
        <v>12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81" t="s">
        <v>6</v>
      </c>
      <c r="I5" s="154"/>
      <c r="J5" s="151">
        <v>-450</v>
      </c>
      <c r="K5" s="152">
        <v>10</v>
      </c>
      <c r="L5" s="155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81" t="s">
        <v>28</v>
      </c>
      <c r="I6" s="154" t="s">
        <v>437</v>
      </c>
      <c r="J6" s="151">
        <v>-300</v>
      </c>
      <c r="K6" s="152"/>
      <c r="L6" s="155">
        <f t="shared" si="1"/>
        <v>-3.3333333333333335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81" t="s">
        <v>6</v>
      </c>
      <c r="I7" s="154" t="s">
        <v>56</v>
      </c>
      <c r="J7" s="151">
        <v>200</v>
      </c>
      <c r="K7" s="152">
        <v>20</v>
      </c>
      <c r="L7" s="155">
        <f t="shared" si="1"/>
        <v>22.222222222222221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81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81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81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81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81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81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81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81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81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81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81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2778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SUM('03-10'!$J$22:$J$162)</f>
        <v>-12575</v>
      </c>
      <c r="K20" s="116">
        <f>SUM('03-10'!$K$22:$K$162)</f>
        <v>-2585</v>
      </c>
      <c r="L20" s="3">
        <f>SUM('03-10'!$L$22:$L$162)</f>
        <v>-2724.7222222222217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4" t="s">
        <v>1</v>
      </c>
      <c r="I21" s="111" t="s">
        <v>2</v>
      </c>
      <c r="J21" s="117" t="s">
        <v>3</v>
      </c>
      <c r="K21" s="6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46</v>
      </c>
      <c r="F22" s="16">
        <f t="shared" ref="F22:F26" si="3">D22*E22</f>
        <v>230</v>
      </c>
      <c r="G22" s="7"/>
      <c r="H22" s="81" t="s">
        <v>6</v>
      </c>
      <c r="I22" s="40" t="s">
        <v>637</v>
      </c>
      <c r="J22" s="112"/>
      <c r="K22" s="107">
        <v>1000</v>
      </c>
      <c r="L22" s="10">
        <f>'03-10'!$K22+('03-10'!$J22/90)</f>
        <v>1000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41</v>
      </c>
      <c r="S22" s="16">
        <f t="shared" ref="S22:S26" si="5">Q22*R22</f>
        <v>205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32</v>
      </c>
      <c r="F23" s="16">
        <f t="shared" si="3"/>
        <v>320</v>
      </c>
      <c r="G23" s="7"/>
      <c r="H23" s="81" t="s">
        <v>40</v>
      </c>
      <c r="I23" s="40" t="s">
        <v>95</v>
      </c>
      <c r="J23" s="112"/>
      <c r="K23" s="107">
        <v>-1000</v>
      </c>
      <c r="L23" s="10">
        <f>'03-10'!$K23+('03-10'!$J23/90)</f>
        <v>-1000</v>
      </c>
      <c r="M23" s="3"/>
      <c r="N23" s="13">
        <v>5</v>
      </c>
      <c r="O23" s="1">
        <v>2</v>
      </c>
      <c r="P23" s="14">
        <f t="shared" si="4"/>
        <v>10</v>
      </c>
      <c r="Q23" s="15">
        <v>10</v>
      </c>
      <c r="R23" s="1">
        <v>12</v>
      </c>
      <c r="S23" s="16">
        <f t="shared" si="5"/>
        <v>120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30</v>
      </c>
      <c r="C24" s="14">
        <f t="shared" si="2"/>
        <v>300</v>
      </c>
      <c r="D24" s="15">
        <v>20</v>
      </c>
      <c r="E24" s="1">
        <v>18</v>
      </c>
      <c r="F24" s="16">
        <f t="shared" si="3"/>
        <v>360</v>
      </c>
      <c r="G24" s="7"/>
      <c r="H24" s="81" t="s">
        <v>6</v>
      </c>
      <c r="I24" s="40"/>
      <c r="J24" s="112">
        <v>-135</v>
      </c>
      <c r="K24" s="107">
        <v>10</v>
      </c>
      <c r="L24" s="10">
        <f>'03-10'!$K24+('03-10'!$J24/90)</f>
        <v>8.5</v>
      </c>
      <c r="M24" s="3"/>
      <c r="N24" s="13">
        <v>10</v>
      </c>
      <c r="O24" s="1">
        <v>36</v>
      </c>
      <c r="P24" s="14">
        <f t="shared" si="4"/>
        <v>360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17</v>
      </c>
      <c r="C25" s="14">
        <f t="shared" si="2"/>
        <v>340</v>
      </c>
      <c r="D25" s="15">
        <v>50</v>
      </c>
      <c r="E25" s="1">
        <v>6</v>
      </c>
      <c r="F25" s="16">
        <f t="shared" si="3"/>
        <v>300</v>
      </c>
      <c r="G25" s="7"/>
      <c r="H25" s="81" t="s">
        <v>6</v>
      </c>
      <c r="I25" s="40"/>
      <c r="J25" s="112">
        <v>-270</v>
      </c>
      <c r="K25" s="107">
        <v>10</v>
      </c>
      <c r="L25" s="10">
        <f>'03-10'!$K25+('03-10'!$J25/90)</f>
        <v>7</v>
      </c>
      <c r="M25" s="3"/>
      <c r="N25" s="13">
        <v>20</v>
      </c>
      <c r="O25" s="1">
        <v>17</v>
      </c>
      <c r="P25" s="14">
        <f t="shared" si="4"/>
        <v>340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6</v>
      </c>
      <c r="C26" s="14">
        <f t="shared" si="2"/>
        <v>300</v>
      </c>
      <c r="D26" s="15">
        <v>100</v>
      </c>
      <c r="E26" s="1">
        <v>133</v>
      </c>
      <c r="F26" s="16">
        <f t="shared" si="3"/>
        <v>13300</v>
      </c>
      <c r="G26" s="7"/>
      <c r="H26" s="81" t="s">
        <v>6</v>
      </c>
      <c r="I26" s="40"/>
      <c r="J26" s="112">
        <v>100</v>
      </c>
      <c r="K26" s="107">
        <v>30</v>
      </c>
      <c r="L26" s="10">
        <f>'03-10'!$K26+('03-10'!$J26/90)</f>
        <v>31.111111111111111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76</v>
      </c>
      <c r="S26" s="16">
        <f t="shared" si="5"/>
        <v>7600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22</v>
      </c>
      <c r="C27" s="14">
        <f t="shared" si="2"/>
        <v>2200</v>
      </c>
      <c r="D27" s="12" t="s">
        <v>11</v>
      </c>
      <c r="E27" s="12"/>
      <c r="F27" s="17">
        <f>SUM(F22:F26)</f>
        <v>14510</v>
      </c>
      <c r="G27" s="7"/>
      <c r="H27" s="81" t="s">
        <v>40</v>
      </c>
      <c r="I27" s="40" t="s">
        <v>2447</v>
      </c>
      <c r="J27" s="112"/>
      <c r="K27" s="107">
        <v>-1500</v>
      </c>
      <c r="L27" s="10">
        <f>'03-10'!$K27+('03-10'!$J27/90)</f>
        <v>-1500</v>
      </c>
      <c r="M27" s="3"/>
      <c r="N27" s="13">
        <v>100</v>
      </c>
      <c r="O27" s="1">
        <v>19</v>
      </c>
      <c r="P27" s="14">
        <f t="shared" si="4"/>
        <v>1900</v>
      </c>
      <c r="Q27" s="12" t="s">
        <v>11</v>
      </c>
      <c r="R27" s="12"/>
      <c r="S27" s="17">
        <f>SUM(S22:S26)</f>
        <v>7925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3145</v>
      </c>
      <c r="D28" s="1"/>
      <c r="E28" s="1"/>
      <c r="F28" s="1"/>
      <c r="G28" s="1"/>
      <c r="H28" s="81" t="s">
        <v>6</v>
      </c>
      <c r="I28" s="40" t="s">
        <v>95</v>
      </c>
      <c r="J28" s="112"/>
      <c r="K28" s="107">
        <v>120</v>
      </c>
      <c r="L28" s="10">
        <f>'03-10'!$K28+('03-10'!$J28/90)</f>
        <v>120</v>
      </c>
      <c r="M28" s="3"/>
      <c r="N28" s="12" t="s">
        <v>11</v>
      </c>
      <c r="O28" s="12"/>
      <c r="P28" s="6">
        <f>SUM(P22:P27)</f>
        <v>2961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6300</v>
      </c>
      <c r="G29" s="1"/>
      <c r="H29" s="81" t="s">
        <v>40</v>
      </c>
      <c r="I29" s="40" t="s">
        <v>95</v>
      </c>
      <c r="J29" s="112"/>
      <c r="K29" s="107">
        <v>-120</v>
      </c>
      <c r="L29" s="10">
        <f>'03-10'!$K29+('03-10'!$J29/90)</f>
        <v>-120</v>
      </c>
      <c r="M29" s="3"/>
      <c r="N29" s="1"/>
      <c r="O29" s="1"/>
      <c r="P29" s="18"/>
      <c r="Q29" s="237" t="s">
        <v>21</v>
      </c>
      <c r="R29" s="238"/>
      <c r="S29" s="17">
        <f>SUM('03-10'!$J$22:$J$162)</f>
        <v>-12575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2792</v>
      </c>
      <c r="D30" s="1"/>
      <c r="E30" s="1"/>
      <c r="F30" s="8"/>
      <c r="G30" s="1"/>
      <c r="H30" s="81" t="s">
        <v>6</v>
      </c>
      <c r="I30" s="40"/>
      <c r="J30" s="112"/>
      <c r="K30" s="107">
        <v>10</v>
      </c>
      <c r="L30" s="10">
        <f>'03-10'!$K30+('03-10'!$J30/90)</f>
        <v>10</v>
      </c>
      <c r="M30" s="3"/>
      <c r="N30" s="237" t="s">
        <v>23</v>
      </c>
      <c r="O30" s="238"/>
      <c r="P30" s="6">
        <f>SUM('03-10'!$K$22:$K$162)</f>
        <v>-2585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81" t="s">
        <v>6</v>
      </c>
      <c r="I31" s="40" t="s">
        <v>229</v>
      </c>
      <c r="J31" s="112">
        <v>-310</v>
      </c>
      <c r="K31" s="107">
        <v>-5</v>
      </c>
      <c r="L31" s="10">
        <f>'03-10'!$K31+('03-10'!$J31/90)</f>
        <v>-8.4444444444444446</v>
      </c>
      <c r="M31" s="3"/>
      <c r="N31" s="1"/>
      <c r="O31" s="1"/>
      <c r="P31" s="18"/>
      <c r="Q31" s="12" t="s">
        <v>25</v>
      </c>
      <c r="R31" s="12"/>
      <c r="S31" s="17">
        <f>S27-S29-F27</f>
        <v>5990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81" t="s">
        <v>6</v>
      </c>
      <c r="I32" s="40"/>
      <c r="J32" s="112"/>
      <c r="K32" s="107">
        <v>40</v>
      </c>
      <c r="L32" s="10">
        <f>'03-10'!$K32+('03-10'!$J32/90)</f>
        <v>40</v>
      </c>
      <c r="M32" s="3"/>
      <c r="N32" s="12" t="s">
        <v>25</v>
      </c>
      <c r="O32" s="12"/>
      <c r="P32" s="6">
        <f>P28-P30-C28</f>
        <v>2401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81" t="s">
        <v>6</v>
      </c>
      <c r="I33" s="40" t="s">
        <v>95</v>
      </c>
      <c r="J33" s="112"/>
      <c r="K33" s="107">
        <v>15</v>
      </c>
      <c r="L33" s="10">
        <f>'03-10'!$K33+('03-10'!$J33/90)</f>
        <v>15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81" t="s">
        <v>40</v>
      </c>
      <c r="I34" s="40" t="s">
        <v>95</v>
      </c>
      <c r="J34" s="112"/>
      <c r="K34" s="107">
        <v>-15</v>
      </c>
      <c r="L34" s="10">
        <f>'03-10'!$K34+('03-10'!$J34/90)</f>
        <v>-15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81" t="s">
        <v>6</v>
      </c>
      <c r="I35" s="40"/>
      <c r="J35" s="112"/>
      <c r="K35" s="107">
        <v>340</v>
      </c>
      <c r="L35" s="10">
        <f>'03-10'!$K35+('03-10'!$J35/90)</f>
        <v>340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81" t="s">
        <v>6</v>
      </c>
      <c r="I36" s="40"/>
      <c r="J36" s="112">
        <v>-340</v>
      </c>
      <c r="K36" s="107">
        <v>30</v>
      </c>
      <c r="L36" s="10">
        <f>'03-10'!$K36+('03-10'!$J36/90)</f>
        <v>26.222222222222221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81" t="s">
        <v>1796</v>
      </c>
      <c r="I37" s="40" t="s">
        <v>2401</v>
      </c>
      <c r="J37" s="112"/>
      <c r="K37" s="107">
        <v>56.5</v>
      </c>
      <c r="L37" s="10">
        <f>'03-10'!$K37+('03-10'!$J37/90)</f>
        <v>56.5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81" t="s">
        <v>6</v>
      </c>
      <c r="I38" s="40" t="s">
        <v>95</v>
      </c>
      <c r="J38" s="112"/>
      <c r="K38" s="107">
        <v>-56.5</v>
      </c>
      <c r="L38" s="10">
        <f>'03-10'!$K38+('03-10'!$J38/90)</f>
        <v>-56.5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81" t="s">
        <v>6</v>
      </c>
      <c r="I39" s="40" t="s">
        <v>95</v>
      </c>
      <c r="J39" s="112"/>
      <c r="K39" s="107">
        <v>31</v>
      </c>
      <c r="L39" s="10">
        <f>'03-10'!$K39+('03-10'!$J39/90)</f>
        <v>31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81" t="s">
        <v>6</v>
      </c>
      <c r="I40" s="40" t="s">
        <v>95</v>
      </c>
      <c r="J40" s="112"/>
      <c r="K40" s="107">
        <v>-32</v>
      </c>
      <c r="L40" s="10">
        <f>'03-10'!$K40+('03-10'!$J40/90)</f>
        <v>-32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81" t="s">
        <v>6</v>
      </c>
      <c r="I41" s="40"/>
      <c r="J41" s="112">
        <v>-90</v>
      </c>
      <c r="K41" s="107">
        <v>10</v>
      </c>
      <c r="L41" s="10">
        <f>'03-10'!$K41+('03-10'!$J41/90)</f>
        <v>9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81" t="s">
        <v>6</v>
      </c>
      <c r="I42" s="40"/>
      <c r="J42" s="112">
        <v>-180</v>
      </c>
      <c r="K42" s="107">
        <v>30</v>
      </c>
      <c r="L42" s="10">
        <f>'03-10'!$K42+('03-10'!$J42/90)</f>
        <v>28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81" t="s">
        <v>6</v>
      </c>
      <c r="I43" s="40"/>
      <c r="J43" s="112"/>
      <c r="K43" s="107">
        <v>30</v>
      </c>
      <c r="L43" s="10">
        <f>'03-10'!$K43+('03-10'!$J43/90)</f>
        <v>30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81" t="s">
        <v>6</v>
      </c>
      <c r="I44" s="40"/>
      <c r="J44" s="112">
        <v>160</v>
      </c>
      <c r="K44" s="107"/>
      <c r="L44" s="10">
        <f>'03-10'!$K44+('03-10'!$J44/90)</f>
        <v>1.7777777777777777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81" t="s">
        <v>6</v>
      </c>
      <c r="I45" s="40" t="s">
        <v>129</v>
      </c>
      <c r="J45" s="112"/>
      <c r="K45" s="107">
        <v>15</v>
      </c>
      <c r="L45" s="10">
        <f>'03-10'!$K45+('03-10'!$J45/90)</f>
        <v>15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81" t="s">
        <v>40</v>
      </c>
      <c r="I46" s="40" t="s">
        <v>95</v>
      </c>
      <c r="J46" s="112"/>
      <c r="K46" s="107">
        <v>-15</v>
      </c>
      <c r="L46" s="10">
        <f>'03-10'!$K46+('03-10'!$J46/90)</f>
        <v>-15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81" t="s">
        <v>6</v>
      </c>
      <c r="I47" s="40"/>
      <c r="J47" s="112">
        <v>150</v>
      </c>
      <c r="K47" s="107"/>
      <c r="L47" s="10">
        <f>'03-10'!$K47+('03-10'!$J47/90)</f>
        <v>1.6666666666666667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81" t="s">
        <v>28</v>
      </c>
      <c r="I48" s="40" t="s">
        <v>311</v>
      </c>
      <c r="J48" s="112"/>
      <c r="K48" s="107">
        <v>-10</v>
      </c>
      <c r="L48" s="10">
        <f>'03-10'!$K48+('03-10'!$J48/90)</f>
        <v>-10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81" t="s">
        <v>6</v>
      </c>
      <c r="I49" s="40"/>
      <c r="J49" s="112"/>
      <c r="K49" s="107"/>
      <c r="L49" s="10">
        <f>'03-10'!$K49+('03-10'!$J49/90)</f>
        <v>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81" t="s">
        <v>6</v>
      </c>
      <c r="I50" s="40"/>
      <c r="J50" s="112">
        <v>-70</v>
      </c>
      <c r="K50" s="107">
        <v>5</v>
      </c>
      <c r="L50" s="10">
        <f>'03-10'!$K50+('03-10'!$J50/90)</f>
        <v>4.2222222222222223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81" t="s">
        <v>6</v>
      </c>
      <c r="I51" s="40"/>
      <c r="J51" s="112"/>
      <c r="K51" s="107">
        <v>32</v>
      </c>
      <c r="L51" s="10">
        <f>'03-10'!$K51+('03-10'!$J51/90)</f>
        <v>32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81" t="s">
        <v>40</v>
      </c>
      <c r="I52" s="40" t="s">
        <v>1987</v>
      </c>
      <c r="J52" s="112"/>
      <c r="K52" s="107">
        <v>-500</v>
      </c>
      <c r="L52" s="10">
        <f>'03-10'!$K52+('03-10'!$J52/90)</f>
        <v>-500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81" t="s">
        <v>1796</v>
      </c>
      <c r="I53" s="40" t="s">
        <v>457</v>
      </c>
      <c r="J53" s="112"/>
      <c r="K53" s="107">
        <v>100</v>
      </c>
      <c r="L53" s="10">
        <f>'03-10'!$K53+('03-10'!$J53/90)</f>
        <v>100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81" t="s">
        <v>1796</v>
      </c>
      <c r="I54" s="40" t="s">
        <v>292</v>
      </c>
      <c r="J54" s="112"/>
      <c r="K54" s="107">
        <v>400</v>
      </c>
      <c r="L54" s="10">
        <f>'03-10'!$K54+('03-10'!$J54/90)</f>
        <v>400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81" t="s">
        <v>6</v>
      </c>
      <c r="I55" s="40"/>
      <c r="J55" s="112">
        <v>70</v>
      </c>
      <c r="K55" s="107"/>
      <c r="L55" s="10">
        <f>'03-10'!$K55+('03-10'!$J55/90)</f>
        <v>0.77777777777777779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81" t="s">
        <v>6</v>
      </c>
      <c r="I56" s="40"/>
      <c r="J56" s="112">
        <v>-200</v>
      </c>
      <c r="K56" s="107"/>
      <c r="L56" s="10">
        <f>'03-10'!$K56+('03-10'!$J56/90)</f>
        <v>-2.2222222222222223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81" t="s">
        <v>6</v>
      </c>
      <c r="I57" s="40"/>
      <c r="J57" s="112"/>
      <c r="K57" s="107">
        <v>230</v>
      </c>
      <c r="L57" s="10">
        <f>'03-10'!$K57+('03-10'!$J57/90)</f>
        <v>230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81" t="s">
        <v>6</v>
      </c>
      <c r="I58" s="40"/>
      <c r="J58" s="112">
        <v>-100</v>
      </c>
      <c r="K58" s="107">
        <v>28</v>
      </c>
      <c r="L58" s="10">
        <f>'03-10'!$K58+('03-10'!$J58/90)</f>
        <v>26.888888888888889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81" t="s">
        <v>1796</v>
      </c>
      <c r="I59" s="40" t="s">
        <v>2110</v>
      </c>
      <c r="J59" s="112"/>
      <c r="K59" s="107">
        <v>190</v>
      </c>
      <c r="L59" s="10">
        <f>'03-10'!$K59+('03-10'!$J59/90)</f>
        <v>190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81" t="s">
        <v>40</v>
      </c>
      <c r="I60" s="40" t="s">
        <v>95</v>
      </c>
      <c r="J60" s="112"/>
      <c r="K60" s="107">
        <v>-190</v>
      </c>
      <c r="L60" s="10">
        <f>'03-10'!$K60+('03-10'!$J60/90)</f>
        <v>-190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81" t="s">
        <v>6</v>
      </c>
      <c r="I61" s="40"/>
      <c r="J61" s="112">
        <v>150</v>
      </c>
      <c r="K61" s="107"/>
      <c r="L61" s="10">
        <f>'03-10'!$K61+('03-10'!$J61/90)</f>
        <v>1.6666666666666667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81" t="s">
        <v>6</v>
      </c>
      <c r="I62" s="40" t="s">
        <v>1019</v>
      </c>
      <c r="J62" s="112">
        <v>400</v>
      </c>
      <c r="K62" s="107"/>
      <c r="L62" s="10">
        <f>'03-10'!$K62+('03-10'!$J62/90)</f>
        <v>4.4444444444444446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81" t="s">
        <v>6</v>
      </c>
      <c r="I63" s="40" t="s">
        <v>2787</v>
      </c>
      <c r="J63" s="112">
        <v>540</v>
      </c>
      <c r="K63" s="107"/>
      <c r="L63" s="10">
        <f>'03-10'!$K63+('03-10'!$J63/90)</f>
        <v>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81" t="s">
        <v>40</v>
      </c>
      <c r="I64" s="40" t="s">
        <v>1522</v>
      </c>
      <c r="J64" s="112"/>
      <c r="K64" s="107">
        <v>-1000</v>
      </c>
      <c r="L64" s="10">
        <f>'03-10'!$K64+('03-10'!$J64/90)</f>
        <v>-1000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81" t="s">
        <v>6</v>
      </c>
      <c r="I65" s="40" t="s">
        <v>2788</v>
      </c>
      <c r="J65" s="112">
        <v>-100</v>
      </c>
      <c r="K65" s="107">
        <v>-50</v>
      </c>
      <c r="L65" s="10">
        <f>'03-10'!$K65+('03-10'!$J65/90)</f>
        <v>-51.111111111111114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81" t="s">
        <v>6</v>
      </c>
      <c r="I66" s="40" t="s">
        <v>1813</v>
      </c>
      <c r="J66" s="112">
        <v>-130</v>
      </c>
      <c r="K66" s="107">
        <v>10</v>
      </c>
      <c r="L66" s="10">
        <f>'03-10'!$K66+('03-10'!$J66/90)</f>
        <v>8.5555555555555554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81" t="s">
        <v>6</v>
      </c>
      <c r="I67" s="40" t="s">
        <v>1813</v>
      </c>
      <c r="J67" s="112">
        <v>200</v>
      </c>
      <c r="K67" s="107">
        <v>20</v>
      </c>
      <c r="L67" s="10">
        <f>'03-10'!$K67+('03-10'!$J67/90)</f>
        <v>22.222222222222221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81" t="s">
        <v>1796</v>
      </c>
      <c r="I68" s="40" t="s">
        <v>64</v>
      </c>
      <c r="J68" s="112"/>
      <c r="K68" s="107">
        <v>400</v>
      </c>
      <c r="L68" s="10">
        <f>'03-10'!$K68+('03-10'!$J68/90)</f>
        <v>400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81" t="s">
        <v>6</v>
      </c>
      <c r="I69" s="40" t="s">
        <v>1813</v>
      </c>
      <c r="J69" s="112">
        <v>-360</v>
      </c>
      <c r="K69" s="107">
        <v>10</v>
      </c>
      <c r="L69" s="10">
        <f>'03-10'!$K69+('03-10'!$J69/90)</f>
        <v>6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81" t="s">
        <v>40</v>
      </c>
      <c r="I70" s="40" t="s">
        <v>1657</v>
      </c>
      <c r="J70" s="112"/>
      <c r="K70" s="107">
        <v>-500</v>
      </c>
      <c r="L70" s="10">
        <f>'03-10'!$K70+('03-10'!$J70/90)</f>
        <v>-500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81" t="s">
        <v>6</v>
      </c>
      <c r="I71" s="40" t="s">
        <v>121</v>
      </c>
      <c r="J71" s="112">
        <v>-315</v>
      </c>
      <c r="K71" s="107">
        <v>20</v>
      </c>
      <c r="L71" s="10">
        <f>'03-10'!$K71+('03-10'!$J71/90)</f>
        <v>16.5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81" t="s">
        <v>6</v>
      </c>
      <c r="I72" s="40" t="s">
        <v>154</v>
      </c>
      <c r="J72" s="112">
        <v>-220</v>
      </c>
      <c r="K72" s="107">
        <v>10</v>
      </c>
      <c r="L72" s="10">
        <f>'03-10'!$K72+('03-10'!$J72/90)</f>
        <v>7.5555555555555554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81" t="s">
        <v>6</v>
      </c>
      <c r="I73" s="40" t="s">
        <v>2789</v>
      </c>
      <c r="J73" s="112">
        <v>150</v>
      </c>
      <c r="K73" s="107"/>
      <c r="L73" s="10">
        <f>'03-10'!$K73+('03-10'!$J73/90)</f>
        <v>1.6666666666666667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81" t="s">
        <v>6</v>
      </c>
      <c r="I74" s="40" t="s">
        <v>2790</v>
      </c>
      <c r="J74" s="112">
        <v>-210</v>
      </c>
      <c r="K74" s="107">
        <v>5</v>
      </c>
      <c r="L74" s="10">
        <f>'03-10'!$K74+('03-10'!$J74/90)</f>
        <v>2.6666666666666665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81" t="s">
        <v>6</v>
      </c>
      <c r="I75" s="40" t="s">
        <v>2791</v>
      </c>
      <c r="J75" s="112"/>
      <c r="K75" s="107">
        <v>53</v>
      </c>
      <c r="L75" s="10">
        <f>'03-10'!$K75+('03-10'!$J75/90)</f>
        <v>53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81" t="s">
        <v>6</v>
      </c>
      <c r="I76" s="40" t="s">
        <v>95</v>
      </c>
      <c r="J76" s="112"/>
      <c r="K76" s="107">
        <v>65</v>
      </c>
      <c r="L76" s="10">
        <f>'03-10'!$K76+('03-10'!$J76/90)</f>
        <v>65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81" t="s">
        <v>40</v>
      </c>
      <c r="I77" s="40" t="s">
        <v>95</v>
      </c>
      <c r="J77" s="112"/>
      <c r="K77" s="107">
        <v>-65</v>
      </c>
      <c r="L77" s="10">
        <f>'03-10'!$K77+('03-10'!$J77/90)</f>
        <v>-65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81" t="s">
        <v>6</v>
      </c>
      <c r="I78" s="40" t="s">
        <v>2792</v>
      </c>
      <c r="J78" s="112"/>
      <c r="K78" s="107">
        <v>28</v>
      </c>
      <c r="L78" s="10">
        <f>'03-10'!$K78+('03-10'!$J78/90)</f>
        <v>28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81" t="s">
        <v>6</v>
      </c>
      <c r="I79" s="40" t="s">
        <v>2633</v>
      </c>
      <c r="J79" s="112"/>
      <c r="K79" s="107">
        <v>100</v>
      </c>
      <c r="L79" s="10">
        <f>'03-10'!$K79+('03-10'!$J79/90)</f>
        <v>100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81" t="s">
        <v>6</v>
      </c>
      <c r="I80" s="40" t="s">
        <v>143</v>
      </c>
      <c r="J80" s="112"/>
      <c r="K80" s="107">
        <v>30</v>
      </c>
      <c r="L80" s="10">
        <f>'03-10'!$K80+('03-10'!$J80/90)</f>
        <v>30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81" t="s">
        <v>6</v>
      </c>
      <c r="I81" s="40" t="s">
        <v>138</v>
      </c>
      <c r="J81" s="112"/>
      <c r="K81" s="107">
        <v>5</v>
      </c>
      <c r="L81" s="10">
        <f>'03-10'!$K81+('03-10'!$J81/90)</f>
        <v>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81" t="s">
        <v>28</v>
      </c>
      <c r="I82" s="40" t="s">
        <v>35</v>
      </c>
      <c r="J82" s="112">
        <v>-300</v>
      </c>
      <c r="K82" s="107"/>
      <c r="L82" s="10">
        <f>'03-10'!$K82+('03-10'!$J82/90)</f>
        <v>-3.3333333333333335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81" t="s">
        <v>6</v>
      </c>
      <c r="I83" s="40"/>
      <c r="J83" s="112">
        <v>100</v>
      </c>
      <c r="K83" s="107">
        <v>10</v>
      </c>
      <c r="L83" s="10">
        <f>'03-10'!$K83+('03-10'!$J83/90)</f>
        <v>11.111111111111111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81" t="s">
        <v>6</v>
      </c>
      <c r="I84" s="40" t="s">
        <v>2793</v>
      </c>
      <c r="J84" s="112">
        <v>-360</v>
      </c>
      <c r="K84" s="107">
        <v>20</v>
      </c>
      <c r="L84" s="10">
        <f>'03-10'!$K84+('03-10'!$J84/90)</f>
        <v>16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81" t="s">
        <v>6</v>
      </c>
      <c r="I85" s="40" t="s">
        <v>2782</v>
      </c>
      <c r="J85" s="112"/>
      <c r="K85" s="107">
        <v>600</v>
      </c>
      <c r="L85" s="10">
        <f>'03-10'!$K85+('03-10'!$J85/90)</f>
        <v>600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81" t="s">
        <v>6</v>
      </c>
      <c r="I86" s="40" t="s">
        <v>2794</v>
      </c>
      <c r="J86" s="112">
        <v>450</v>
      </c>
      <c r="K86" s="107"/>
      <c r="L86" s="10">
        <f>'03-10'!$K86+('03-10'!$J86/90)</f>
        <v>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81" t="s">
        <v>6</v>
      </c>
      <c r="I87" s="40" t="s">
        <v>2795</v>
      </c>
      <c r="J87" s="112">
        <v>20</v>
      </c>
      <c r="K87" s="107">
        <v>2</v>
      </c>
      <c r="L87" s="10">
        <f>'03-10'!$K87+('03-10'!$J87/90)</f>
        <v>2.2222222222222223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81" t="s">
        <v>6</v>
      </c>
      <c r="I88" s="40" t="s">
        <v>163</v>
      </c>
      <c r="J88" s="112">
        <v>350</v>
      </c>
      <c r="K88" s="107"/>
      <c r="L88" s="10">
        <f>'03-10'!$K88+('03-10'!$J88/90)</f>
        <v>3.8888888888888888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81" t="s">
        <v>6</v>
      </c>
      <c r="I89" s="40" t="s">
        <v>1019</v>
      </c>
      <c r="J89" s="112">
        <v>80</v>
      </c>
      <c r="K89" s="107"/>
      <c r="L89" s="10">
        <f>'03-10'!$K89+('03-10'!$J89/90)</f>
        <v>0.88888888888888884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81" t="s">
        <v>6</v>
      </c>
      <c r="I90" s="40" t="s">
        <v>161</v>
      </c>
      <c r="J90" s="112"/>
      <c r="K90" s="107">
        <v>20</v>
      </c>
      <c r="L90" s="10">
        <f>'03-10'!$K90+('03-10'!$J90/90)</f>
        <v>20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81" t="s">
        <v>6</v>
      </c>
      <c r="I91" s="40" t="s">
        <v>1114</v>
      </c>
      <c r="J91" s="112">
        <v>-100</v>
      </c>
      <c r="K91" s="107">
        <v>10</v>
      </c>
      <c r="L91" s="10">
        <f>'03-10'!$K91+('03-10'!$J91/90)</f>
        <v>8.8888888888888893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81" t="s">
        <v>6</v>
      </c>
      <c r="I92" s="40" t="s">
        <v>780</v>
      </c>
      <c r="J92" s="112">
        <v>150</v>
      </c>
      <c r="K92" s="107"/>
      <c r="L92" s="10">
        <f>'03-10'!$K92+('03-10'!$J92/90)</f>
        <v>1.6666666666666667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81" t="s">
        <v>6</v>
      </c>
      <c r="I93" s="40"/>
      <c r="J93" s="112">
        <v>210</v>
      </c>
      <c r="K93" s="107"/>
      <c r="L93" s="10">
        <f>'03-10'!$K93+('03-10'!$J93/90)</f>
        <v>2.3333333333333335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81" t="s">
        <v>6</v>
      </c>
      <c r="I94" s="40" t="s">
        <v>2796</v>
      </c>
      <c r="J94" s="112">
        <v>200</v>
      </c>
      <c r="K94" s="107">
        <v>10</v>
      </c>
      <c r="L94" s="10">
        <f>'03-10'!$K94+('03-10'!$J94/90)</f>
        <v>12.222222222222221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81" t="s">
        <v>6</v>
      </c>
      <c r="I95" s="40" t="s">
        <v>2797</v>
      </c>
      <c r="J95" s="112">
        <v>-500</v>
      </c>
      <c r="K95" s="107">
        <v>10</v>
      </c>
      <c r="L95" s="10">
        <f>'03-10'!$K95+('03-10'!$J95/90)</f>
        <v>4.4444444444444446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81" t="s">
        <v>6</v>
      </c>
      <c r="I96" s="40" t="s">
        <v>147</v>
      </c>
      <c r="J96" s="112">
        <v>450</v>
      </c>
      <c r="K96" s="107"/>
      <c r="L96" s="10">
        <f>'03-10'!$K96+('03-10'!$J96/90)</f>
        <v>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81" t="s">
        <v>6</v>
      </c>
      <c r="I97" s="40" t="s">
        <v>2798</v>
      </c>
      <c r="J97" s="112">
        <v>180</v>
      </c>
      <c r="K97" s="107">
        <v>60</v>
      </c>
      <c r="L97" s="10">
        <f>'03-10'!$K97+('03-10'!$J97/90)</f>
        <v>62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81" t="s">
        <v>6</v>
      </c>
      <c r="I98" s="40" t="s">
        <v>414</v>
      </c>
      <c r="J98" s="112">
        <v>-450</v>
      </c>
      <c r="K98" s="107">
        <v>10</v>
      </c>
      <c r="L98" s="10">
        <f>'03-10'!$K98+('03-10'!$J98/90)</f>
        <v>5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81" t="s">
        <v>6</v>
      </c>
      <c r="I99" s="40" t="s">
        <v>2799</v>
      </c>
      <c r="J99" s="112"/>
      <c r="K99" s="107">
        <v>28</v>
      </c>
      <c r="L99" s="10">
        <f>'03-10'!$K99+('03-10'!$J99/90)</f>
        <v>28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81" t="s">
        <v>6</v>
      </c>
      <c r="I100" s="40" t="s">
        <v>1347</v>
      </c>
      <c r="J100" s="112">
        <v>-540</v>
      </c>
      <c r="K100" s="107">
        <v>-10</v>
      </c>
      <c r="L100" s="10">
        <f>'03-10'!$K100+('03-10'!$J100/90)</f>
        <v>-16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81" t="s">
        <v>28</v>
      </c>
      <c r="I101" s="40" t="s">
        <v>2800</v>
      </c>
      <c r="J101" s="112">
        <v>-450</v>
      </c>
      <c r="K101" s="107">
        <v>-20</v>
      </c>
      <c r="L101" s="10">
        <f>'03-10'!$K101+('03-10'!$J101/90)</f>
        <v>-25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81" t="s">
        <v>28</v>
      </c>
      <c r="I102" s="40" t="s">
        <v>437</v>
      </c>
      <c r="J102" s="112">
        <v>-300</v>
      </c>
      <c r="K102" s="107"/>
      <c r="L102" s="10">
        <f>'03-10'!$K102+('03-10'!$J102/90)</f>
        <v>-3.3333333333333335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81" t="s">
        <v>6</v>
      </c>
      <c r="I103" s="40" t="s">
        <v>95</v>
      </c>
      <c r="J103" s="112"/>
      <c r="K103" s="107">
        <v>18</v>
      </c>
      <c r="L103" s="10">
        <f>'03-10'!$K103+('03-10'!$J103/90)</f>
        <v>18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81" t="s">
        <v>40</v>
      </c>
      <c r="I104" s="40" t="s">
        <v>95</v>
      </c>
      <c r="J104" s="112"/>
      <c r="K104" s="107">
        <v>-18</v>
      </c>
      <c r="L104" s="10">
        <f>'03-10'!$K104+('03-10'!$J104/90)</f>
        <v>-18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81" t="s">
        <v>6</v>
      </c>
      <c r="I105" s="40" t="s">
        <v>2801</v>
      </c>
      <c r="J105" s="112">
        <v>-360</v>
      </c>
      <c r="K105" s="107">
        <v>10</v>
      </c>
      <c r="L105" s="10">
        <f>'03-10'!$K105+('03-10'!$J105/90)</f>
        <v>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81" t="s">
        <v>6</v>
      </c>
      <c r="I106" s="40"/>
      <c r="J106" s="112">
        <v>300</v>
      </c>
      <c r="K106" s="107"/>
      <c r="L106" s="10">
        <f>'03-10'!$K106+('03-10'!$J106/90)</f>
        <v>3.3333333333333335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81" t="s">
        <v>6</v>
      </c>
      <c r="I107" s="40"/>
      <c r="J107" s="112">
        <v>90</v>
      </c>
      <c r="K107" s="107"/>
      <c r="L107" s="10">
        <f>'03-10'!$K107+('03-10'!$J107/90)</f>
        <v>1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81" t="s">
        <v>1796</v>
      </c>
      <c r="I108" s="40" t="s">
        <v>881</v>
      </c>
      <c r="J108" s="112">
        <v>200</v>
      </c>
      <c r="K108" s="107">
        <v>100</v>
      </c>
      <c r="L108" s="10">
        <f>'03-10'!$K108+('03-10'!$J108/90)</f>
        <v>102.22222222222223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81" t="s">
        <v>6</v>
      </c>
      <c r="I109" s="40" t="s">
        <v>2802</v>
      </c>
      <c r="J109" s="112"/>
      <c r="K109" s="107">
        <v>5</v>
      </c>
      <c r="L109" s="10">
        <f>'03-10'!$K109+('03-10'!$J109/90)</f>
        <v>5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81" t="s">
        <v>6</v>
      </c>
      <c r="I110" s="40" t="s">
        <v>1144</v>
      </c>
      <c r="J110" s="112"/>
      <c r="K110" s="107">
        <v>210</v>
      </c>
      <c r="L110" s="10">
        <f>'03-10'!$K110+('03-10'!$J110/90)</f>
        <v>210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81" t="s">
        <v>6</v>
      </c>
      <c r="I111" s="40" t="s">
        <v>1719</v>
      </c>
      <c r="J111" s="112">
        <v>-400</v>
      </c>
      <c r="K111" s="107">
        <v>20</v>
      </c>
      <c r="L111" s="10">
        <f>'03-10'!$K111+('03-10'!$J111/90)</f>
        <v>15.555555555555555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81" t="s">
        <v>6</v>
      </c>
      <c r="I112" s="40" t="s">
        <v>1974</v>
      </c>
      <c r="J112" s="112"/>
      <c r="K112" s="107">
        <v>460</v>
      </c>
      <c r="L112" s="10">
        <f>'03-10'!$K112+('03-10'!$J112/90)</f>
        <v>460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81" t="s">
        <v>6</v>
      </c>
      <c r="I113" s="40" t="s">
        <v>2804</v>
      </c>
      <c r="J113" s="112"/>
      <c r="K113" s="107">
        <v>145</v>
      </c>
      <c r="L113" s="10">
        <f>'03-10'!$K113+('03-10'!$J113/90)</f>
        <v>145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81" t="s">
        <v>6</v>
      </c>
      <c r="I114" s="40" t="s">
        <v>154</v>
      </c>
      <c r="J114" s="112">
        <v>100</v>
      </c>
      <c r="K114" s="107"/>
      <c r="L114" s="10">
        <f>'03-10'!$K114+('03-10'!$J114/90)</f>
        <v>1.1111111111111112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81" t="s">
        <v>6</v>
      </c>
      <c r="I115" s="40" t="s">
        <v>2803</v>
      </c>
      <c r="J115" s="112"/>
      <c r="K115" s="107">
        <v>50</v>
      </c>
      <c r="L115" s="10">
        <f>'03-10'!$K115+('03-10'!$J115/90)</f>
        <v>50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81" t="s">
        <v>6</v>
      </c>
      <c r="I116" s="40"/>
      <c r="J116" s="112">
        <v>-310</v>
      </c>
      <c r="K116" s="107">
        <v>10</v>
      </c>
      <c r="L116" s="10">
        <f>'03-10'!$K116+('03-10'!$J116/90)</f>
        <v>6.5555555555555554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81" t="s">
        <v>6</v>
      </c>
      <c r="I117" s="40"/>
      <c r="J117" s="112">
        <v>-450</v>
      </c>
      <c r="K117" s="107">
        <v>20</v>
      </c>
      <c r="L117" s="10">
        <f>'03-10'!$K117+('03-10'!$J117/90)</f>
        <v>15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81" t="s">
        <v>6</v>
      </c>
      <c r="I118" s="40" t="s">
        <v>598</v>
      </c>
      <c r="J118" s="112">
        <v>120</v>
      </c>
      <c r="K118" s="107"/>
      <c r="L118" s="10">
        <f>'03-10'!$K118+('03-10'!$J118/90)</f>
        <v>1.3333333333333333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81" t="s">
        <v>6</v>
      </c>
      <c r="I119" s="40"/>
      <c r="J119" s="112">
        <v>300</v>
      </c>
      <c r="K119" s="107"/>
      <c r="L119" s="10">
        <f>'03-10'!$K119+('03-10'!$J119/90)</f>
        <v>3.3333333333333335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81" t="s">
        <v>6</v>
      </c>
      <c r="I120" s="40" t="s">
        <v>134</v>
      </c>
      <c r="J120" s="112">
        <v>250</v>
      </c>
      <c r="K120" s="107"/>
      <c r="L120" s="10">
        <f>'03-10'!$K120+('03-10'!$J120/90)</f>
        <v>2.7777777777777777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81" t="s">
        <v>6</v>
      </c>
      <c r="I121" s="40" t="s">
        <v>1241</v>
      </c>
      <c r="J121" s="112">
        <v>-630</v>
      </c>
      <c r="K121" s="107">
        <v>20</v>
      </c>
      <c r="L121" s="10">
        <f>'03-10'!$K121+('03-10'!$J121/90)</f>
        <v>13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81" t="s">
        <v>28</v>
      </c>
      <c r="I122" s="40" t="s">
        <v>456</v>
      </c>
      <c r="J122" s="112">
        <v>-100</v>
      </c>
      <c r="K122" s="107"/>
      <c r="L122" s="10">
        <f>'03-10'!$K122+('03-10'!$J122/90)</f>
        <v>-1.1111111111111112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81" t="s">
        <v>6</v>
      </c>
      <c r="I123" s="40" t="s">
        <v>112</v>
      </c>
      <c r="J123" s="112"/>
      <c r="K123" s="107">
        <v>2</v>
      </c>
      <c r="L123" s="10">
        <f>'03-10'!$K123+('03-10'!$J123/90)</f>
        <v>2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81" t="s">
        <v>1796</v>
      </c>
      <c r="I124" s="40" t="s">
        <v>2805</v>
      </c>
      <c r="J124" s="112"/>
      <c r="K124" s="107">
        <v>300</v>
      </c>
      <c r="L124" s="10">
        <f>'03-10'!$K124+('03-10'!$J124/90)</f>
        <v>300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81" t="s">
        <v>40</v>
      </c>
      <c r="I125" s="40" t="s">
        <v>95</v>
      </c>
      <c r="J125" s="112"/>
      <c r="K125" s="107">
        <v>-300</v>
      </c>
      <c r="L125" s="10">
        <f>'03-10'!$K125+('03-10'!$J125/90)</f>
        <v>-300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81" t="s">
        <v>6</v>
      </c>
      <c r="I126" s="40"/>
      <c r="J126" s="112">
        <v>60</v>
      </c>
      <c r="K126" s="107"/>
      <c r="L126" s="10">
        <f>'03-10'!$K126+('03-10'!$J126/90)</f>
        <v>0.66666666666666663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81" t="s">
        <v>28</v>
      </c>
      <c r="I127" s="40" t="s">
        <v>1158</v>
      </c>
      <c r="J127" s="112">
        <v>-5000</v>
      </c>
      <c r="K127" s="107"/>
      <c r="L127" s="10">
        <f>'03-10'!$K127+('03-10'!$J127/90)</f>
        <v>-55.555555555555557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81" t="s">
        <v>6</v>
      </c>
      <c r="I128" s="40" t="s">
        <v>229</v>
      </c>
      <c r="J128" s="112">
        <v>-670</v>
      </c>
      <c r="K128" s="107"/>
      <c r="L128" s="10">
        <f>'03-10'!$K128+('03-10'!$J128/90)</f>
        <v>-7.4444444444444446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81" t="s">
        <v>6</v>
      </c>
      <c r="I129" s="40" t="s">
        <v>2806</v>
      </c>
      <c r="J129" s="112">
        <v>-450</v>
      </c>
      <c r="K129" s="107">
        <v>20</v>
      </c>
      <c r="L129" s="10">
        <f>'03-10'!$K129+('03-10'!$J129/90)</f>
        <v>15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81" t="s">
        <v>6</v>
      </c>
      <c r="I130" s="40" t="s">
        <v>2807</v>
      </c>
      <c r="J130" s="112"/>
      <c r="K130" s="107">
        <v>160</v>
      </c>
      <c r="L130" s="10">
        <f>'03-10'!$K130+('03-10'!$J130/90)</f>
        <v>160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81" t="s">
        <v>6</v>
      </c>
      <c r="I131" s="40" t="s">
        <v>132</v>
      </c>
      <c r="J131" s="112"/>
      <c r="K131" s="107">
        <v>8</v>
      </c>
      <c r="L131" s="10">
        <f>'03-10'!$K131+('03-10'!$J131/90)</f>
        <v>8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81" t="s">
        <v>6</v>
      </c>
      <c r="I132" s="40" t="s">
        <v>2808</v>
      </c>
      <c r="J132" s="112">
        <v>1000</v>
      </c>
      <c r="K132" s="107"/>
      <c r="L132" s="10">
        <f>'03-10'!$K132+('03-10'!$J132/90)</f>
        <v>11.111111111111111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81" t="s">
        <v>6</v>
      </c>
      <c r="I133" s="40" t="s">
        <v>227</v>
      </c>
      <c r="J133" s="112">
        <v>600</v>
      </c>
      <c r="K133" s="107"/>
      <c r="L133" s="10">
        <f>'03-10'!$K133+('03-10'!$J133/90)</f>
        <v>6.666666666666667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81" t="s">
        <v>6</v>
      </c>
      <c r="I134" s="40" t="s">
        <v>56</v>
      </c>
      <c r="J134" s="112">
        <v>685</v>
      </c>
      <c r="K134" s="107">
        <v>-634</v>
      </c>
      <c r="L134" s="10">
        <f>'03-10'!$K134+('03-10'!$J134/90)</f>
        <v>-626.38888888888891</v>
      </c>
      <c r="M134" s="3"/>
      <c r="N134" s="45" t="s">
        <v>118</v>
      </c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81" t="s">
        <v>6</v>
      </c>
      <c r="I135" s="40"/>
      <c r="J135" s="112">
        <v>180</v>
      </c>
      <c r="K135" s="107"/>
      <c r="L135" s="10">
        <f>'03-10'!$K135+('03-10'!$J135/90)</f>
        <v>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81" t="s">
        <v>6</v>
      </c>
      <c r="I136" s="40" t="s">
        <v>73</v>
      </c>
      <c r="J136" s="112"/>
      <c r="K136" s="107">
        <v>10</v>
      </c>
      <c r="L136" s="10">
        <f>'03-10'!$K136+('03-10'!$J136/90)</f>
        <v>10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81" t="s">
        <v>6</v>
      </c>
      <c r="I137" s="40" t="s">
        <v>2809</v>
      </c>
      <c r="J137" s="112">
        <v>-100</v>
      </c>
      <c r="K137" s="107">
        <v>15</v>
      </c>
      <c r="L137" s="10">
        <f>'03-10'!$K137+('03-10'!$J137/90)</f>
        <v>13.888888888888889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81" t="s">
        <v>6</v>
      </c>
      <c r="I138" s="40" t="s">
        <v>232</v>
      </c>
      <c r="J138" s="112">
        <v>200</v>
      </c>
      <c r="K138" s="107"/>
      <c r="L138" s="10">
        <f>'03-10'!$K138+('03-10'!$J138/90)</f>
        <v>2.2222222222222223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81" t="s">
        <v>1796</v>
      </c>
      <c r="I139" s="81" t="s">
        <v>503</v>
      </c>
      <c r="J139" s="81"/>
      <c r="K139" s="81">
        <v>500</v>
      </c>
      <c r="L139" s="81">
        <f>'03-10'!$K139+('03-10'!$J139/90)</f>
        <v>500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81" t="s">
        <v>6</v>
      </c>
      <c r="I140" s="40" t="s">
        <v>1024</v>
      </c>
      <c r="J140" s="112">
        <v>250</v>
      </c>
      <c r="K140" s="107"/>
      <c r="L140" s="10">
        <f>'03-10'!$K140+('03-10'!$J140/90)</f>
        <v>2.7777777777777777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81" t="s">
        <v>6</v>
      </c>
      <c r="I141" s="40" t="s">
        <v>776</v>
      </c>
      <c r="J141" s="112">
        <v>-100</v>
      </c>
      <c r="K141" s="107">
        <v>84</v>
      </c>
      <c r="L141" s="10">
        <f>'03-10'!$K141+('03-10'!$J141/90)</f>
        <v>82.888888888888886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81" t="s">
        <v>6</v>
      </c>
      <c r="I142" s="40" t="s">
        <v>349</v>
      </c>
      <c r="J142" s="112">
        <v>100</v>
      </c>
      <c r="K142" s="107"/>
      <c r="L142" s="10">
        <f>'03-10'!$K142+('03-10'!$J142/90)</f>
        <v>1.1111111111111112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81" t="s">
        <v>6</v>
      </c>
      <c r="I143" s="40" t="s">
        <v>161</v>
      </c>
      <c r="J143" s="112">
        <v>-180</v>
      </c>
      <c r="K143" s="107">
        <v>30</v>
      </c>
      <c r="L143" s="10">
        <f>'03-10'!$K143+('03-10'!$J143/90)</f>
        <v>28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81" t="s">
        <v>6</v>
      </c>
      <c r="I144" s="40"/>
      <c r="J144" s="112">
        <v>-630</v>
      </c>
      <c r="K144" s="107">
        <v>90</v>
      </c>
      <c r="L144" s="10">
        <f>'03-10'!$K144+('03-10'!$J144/90)</f>
        <v>83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81" t="s">
        <v>6</v>
      </c>
      <c r="I145" s="40" t="s">
        <v>1082</v>
      </c>
      <c r="J145" s="112">
        <v>-630</v>
      </c>
      <c r="K145" s="107">
        <v>40</v>
      </c>
      <c r="L145" s="10">
        <f>'03-10'!$K145+('03-10'!$J145/90)</f>
        <v>33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81" t="s">
        <v>6</v>
      </c>
      <c r="I146" s="40" t="s">
        <v>1029</v>
      </c>
      <c r="J146" s="112">
        <v>300</v>
      </c>
      <c r="K146" s="107"/>
      <c r="L146" s="10">
        <f>'03-10'!$K146+('03-10'!$J146/90)</f>
        <v>3.3333333333333335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81" t="s">
        <v>6</v>
      </c>
      <c r="I147" s="40" t="s">
        <v>1366</v>
      </c>
      <c r="J147" s="112">
        <v>-540</v>
      </c>
      <c r="K147" s="107">
        <v>10</v>
      </c>
      <c r="L147" s="10">
        <f>'03-10'!$K147+('03-10'!$J147/90)</f>
        <v>4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81" t="s">
        <v>6</v>
      </c>
      <c r="I148" s="40" t="s">
        <v>229</v>
      </c>
      <c r="J148" s="112"/>
      <c r="K148" s="107">
        <v>-50</v>
      </c>
      <c r="L148" s="10">
        <f>'03-10'!$K148+('03-10'!$J148/90)</f>
        <v>-50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81" t="s">
        <v>6</v>
      </c>
      <c r="I149" s="40" t="s">
        <v>141</v>
      </c>
      <c r="J149" s="112">
        <v>-540</v>
      </c>
      <c r="K149" s="107">
        <v>30</v>
      </c>
      <c r="L149" s="10">
        <f>'03-10'!$K149+('03-10'!$J149/90)</f>
        <v>24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81" t="s">
        <v>6</v>
      </c>
      <c r="I150" s="40" t="s">
        <v>1536</v>
      </c>
      <c r="J150" s="112">
        <v>300</v>
      </c>
      <c r="K150" s="107"/>
      <c r="L150" s="10">
        <f>'03-10'!$K150+('03-10'!$J150/90)</f>
        <v>3.3333333333333335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81" t="s">
        <v>6</v>
      </c>
      <c r="I151" s="40"/>
      <c r="J151" s="112">
        <v>300</v>
      </c>
      <c r="K151" s="107"/>
      <c r="L151" s="10">
        <f>'03-10'!$K151+('03-10'!$J151/90)</f>
        <v>3.3333333333333335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81" t="s">
        <v>6</v>
      </c>
      <c r="I152" s="40" t="s">
        <v>257</v>
      </c>
      <c r="J152" s="112">
        <v>300</v>
      </c>
      <c r="K152" s="107"/>
      <c r="L152" s="10">
        <f>'03-10'!$K152+('03-10'!$J152/90)</f>
        <v>3.3333333333333335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81" t="s">
        <v>6</v>
      </c>
      <c r="I153" s="40" t="s">
        <v>2810</v>
      </c>
      <c r="J153" s="112">
        <v>-300</v>
      </c>
      <c r="K153" s="107">
        <v>-10</v>
      </c>
      <c r="L153" s="10">
        <f>'03-10'!$K153+('03-10'!$J153/90)</f>
        <v>-13.333333333333334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81" t="s">
        <v>6</v>
      </c>
      <c r="I154" s="40" t="s">
        <v>95</v>
      </c>
      <c r="J154" s="112"/>
      <c r="K154" s="107">
        <v>10</v>
      </c>
      <c r="L154" s="10">
        <f>'03-10'!$K154+('03-10'!$J154/90)</f>
        <v>10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81" t="s">
        <v>40</v>
      </c>
      <c r="I155" s="40" t="s">
        <v>95</v>
      </c>
      <c r="J155" s="112"/>
      <c r="K155" s="107">
        <v>-10</v>
      </c>
      <c r="L155" s="10">
        <f>'03-10'!$K155+('03-10'!$J155/90)</f>
        <v>-10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81" t="s">
        <v>6</v>
      </c>
      <c r="I156" s="40" t="s">
        <v>39</v>
      </c>
      <c r="J156" s="112">
        <v>200</v>
      </c>
      <c r="K156" s="107"/>
      <c r="L156" s="10">
        <f>'03-10'!$K156+('03-10'!$J156/90)</f>
        <v>2.2222222222222223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81" t="s">
        <v>40</v>
      </c>
      <c r="I157" s="40" t="s">
        <v>95</v>
      </c>
      <c r="J157" s="112">
        <v>-5100</v>
      </c>
      <c r="K157" s="107">
        <v>-2950</v>
      </c>
      <c r="L157" s="10">
        <f>'03-10'!$K157+('03-10'!$J157/90)</f>
        <v>-3006.6666666666665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81" t="s">
        <v>40</v>
      </c>
      <c r="I158" s="40" t="s">
        <v>95</v>
      </c>
      <c r="J158" s="112"/>
      <c r="K158" s="107">
        <v>-200</v>
      </c>
      <c r="L158" s="10">
        <f>'03-10'!$K158+('03-10'!$J158/90)</f>
        <v>-200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81" t="s">
        <v>6</v>
      </c>
      <c r="I159" s="40"/>
      <c r="J159" s="112"/>
      <c r="K159" s="107"/>
      <c r="L159" s="10">
        <f>'03-10'!$K159+('03-10'!$J159/90)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81" t="s">
        <v>6</v>
      </c>
      <c r="I160" s="40"/>
      <c r="J160" s="112"/>
      <c r="K160" s="107"/>
      <c r="L160" s="10">
        <f>'03-10'!$K160+('03-10'!$J160/90)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81" t="s">
        <v>6</v>
      </c>
      <c r="I161" s="40"/>
      <c r="J161" s="112"/>
      <c r="K161" s="107"/>
      <c r="L161" s="10">
        <f>'03-10'!$K161+('03-10'!$J161/90)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81" t="s">
        <v>6</v>
      </c>
      <c r="I162" s="40"/>
      <c r="J162" s="112"/>
      <c r="K162" s="107"/>
      <c r="L162" s="10">
        <f>'03-10'!$K162+('03-10'!$J162/90)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:H162">
    <cfRule type="expression" dxfId="257" priority="8">
      <formula>$H22="جملة"</formula>
    </cfRule>
    <cfRule type="expression" dxfId="256" priority="9">
      <formula>$H22="مصاريف"</formula>
    </cfRule>
    <cfRule type="expression" dxfId="255" priority="10">
      <formula>$H22="سحب"</formula>
    </cfRule>
  </conditionalFormatting>
  <conditionalFormatting sqref="H3:L18">
    <cfRule type="expression" dxfId="254" priority="4">
      <formula>$H3="جملة"</formula>
    </cfRule>
    <cfRule type="expression" dxfId="253" priority="5">
      <formula>$H3="مصاريف"</formula>
    </cfRule>
    <cfRule type="expression" dxfId="252" priority="6">
      <formula>$H3="سحب"</formula>
    </cfRule>
    <cfRule type="expression" dxfId="251" priority="7">
      <formula>$H3="بيع"</formula>
    </cfRule>
  </conditionalFormatting>
  <conditionalFormatting sqref="I139:L139">
    <cfRule type="expression" dxfId="250" priority="1">
      <formula>$H139="جملة"</formula>
    </cfRule>
    <cfRule type="expression" dxfId="249" priority="2">
      <formula>$H139="مصاريف"</formula>
    </cfRule>
    <cfRule type="expression" dxfId="248" priority="3">
      <formula>$H139="سحب"</formula>
    </cfRule>
  </conditionalFormatting>
  <dataValidations count="1">
    <dataValidation type="list" allowBlank="1" showInputMessage="1" showErrorMessage="1" sqref="H3:H18 H22:H162" xr:uid="{279981CE-1ABE-4608-80C6-11DF2B50261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F03D-207B-43B5-92EA-6FA304EA91C0}">
  <sheetPr>
    <pageSetUpPr fitToPage="1"/>
  </sheetPr>
  <dimension ref="A1:Z151"/>
  <sheetViews>
    <sheetView rightToLeft="1" topLeftCell="A128" workbookViewId="0">
      <selection activeCell="I151" sqref="I15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88671875" bestFit="1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"/>
      <c r="I1" s="2" t="s">
        <v>0</v>
      </c>
      <c r="J1" s="110">
        <f t="shared" ref="J1:L1" si="0">SUM(J3:J18)</f>
        <v>465</v>
      </c>
      <c r="K1" s="116">
        <f t="shared" si="0"/>
        <v>45</v>
      </c>
      <c r="L1" s="3">
        <f t="shared" si="0"/>
        <v>50.166666666666671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 t="s">
        <v>1</v>
      </c>
      <c r="I2" s="4" t="s">
        <v>2</v>
      </c>
      <c r="J2" s="111" t="s">
        <v>3</v>
      </c>
      <c r="K2" s="117" t="s">
        <v>4</v>
      </c>
      <c r="L2" s="6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/>
      <c r="J3" s="151">
        <v>-200</v>
      </c>
      <c r="K3" s="152">
        <v>5</v>
      </c>
      <c r="L3" s="155">
        <f t="shared" ref="L3:L18" si="1">K3+(J3/90)</f>
        <v>2.7777777777777777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2812</v>
      </c>
      <c r="J4" s="151"/>
      <c r="K4" s="152">
        <v>35</v>
      </c>
      <c r="L4" s="155">
        <f t="shared" si="1"/>
        <v>35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/>
      <c r="J5" s="151">
        <v>200</v>
      </c>
      <c r="K5" s="152">
        <v>10</v>
      </c>
      <c r="L5" s="155">
        <f t="shared" si="1"/>
        <v>12.222222222222221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2506</v>
      </c>
      <c r="J6" s="151">
        <v>50</v>
      </c>
      <c r="K6" s="152"/>
      <c r="L6" s="155">
        <f t="shared" si="1"/>
        <v>0.55555555555555558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56</v>
      </c>
      <c r="J7" s="151">
        <v>415</v>
      </c>
      <c r="K7" s="152">
        <v>-5</v>
      </c>
      <c r="L7" s="155">
        <f t="shared" si="1"/>
        <v>-0.38888888888888928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" t="s">
        <v>198</v>
      </c>
      <c r="B18" s="1"/>
      <c r="C18" s="1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43" t="s">
        <v>2785</v>
      </c>
      <c r="B19" s="1"/>
      <c r="C19" s="1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"/>
      <c r="I20" s="2" t="s">
        <v>0</v>
      </c>
      <c r="J20" s="110">
        <f>SUM('05-10'!$J$22:$J$151)</f>
        <v>570</v>
      </c>
      <c r="K20" s="116">
        <f>SUM('05-10'!$K$22:$K$151)</f>
        <v>2318</v>
      </c>
      <c r="L20" s="3">
        <f>SUM('05-10'!$L$22:$L$151)</f>
        <v>2324.333333333333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2" t="s">
        <v>9</v>
      </c>
      <c r="B21" s="12" t="s">
        <v>10</v>
      </c>
      <c r="C21" s="12" t="s">
        <v>11</v>
      </c>
      <c r="D21" s="12" t="s">
        <v>12</v>
      </c>
      <c r="E21" s="12" t="s">
        <v>10</v>
      </c>
      <c r="F21" s="12" t="s">
        <v>11</v>
      </c>
      <c r="G21" s="1"/>
      <c r="H21" s="1" t="s">
        <v>1</v>
      </c>
      <c r="I21" s="4" t="s">
        <v>2</v>
      </c>
      <c r="J21" s="111" t="s">
        <v>3</v>
      </c>
      <c r="K21" s="117" t="s">
        <v>4</v>
      </c>
      <c r="L21" s="6" t="s">
        <v>5</v>
      </c>
      <c r="M21" s="1"/>
      <c r="N21" s="12" t="s">
        <v>9</v>
      </c>
      <c r="O21" s="12" t="s">
        <v>10</v>
      </c>
      <c r="P21" s="12" t="s">
        <v>11</v>
      </c>
      <c r="Q21" s="12" t="s">
        <v>12</v>
      </c>
      <c r="R21" s="12" t="s">
        <v>10</v>
      </c>
      <c r="S21" s="12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26</v>
      </c>
      <c r="F22" s="16">
        <f t="shared" ref="F22:F26" si="3">D22*E22</f>
        <v>130</v>
      </c>
      <c r="G22" s="7"/>
      <c r="H22" s="156" t="s">
        <v>40</v>
      </c>
      <c r="I22" s="154" t="s">
        <v>95</v>
      </c>
      <c r="J22" s="151"/>
      <c r="K22" s="152">
        <v>-20</v>
      </c>
      <c r="L22" s="155">
        <f>'05-10'!$K22+('05-10'!$J22/90)</f>
        <v>-20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/>
      <c r="F23" s="16">
        <f t="shared" si="3"/>
        <v>0</v>
      </c>
      <c r="G23" s="7"/>
      <c r="H23" s="156" t="s">
        <v>6</v>
      </c>
      <c r="I23" s="154" t="s">
        <v>953</v>
      </c>
      <c r="J23" s="151"/>
      <c r="K23" s="152">
        <v>40</v>
      </c>
      <c r="L23" s="155">
        <f>'05-10'!$K23+('05-10'!$J23/90)</f>
        <v>40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24</v>
      </c>
      <c r="C24" s="14">
        <f t="shared" si="2"/>
        <v>240</v>
      </c>
      <c r="D24" s="15">
        <v>20</v>
      </c>
      <c r="E24" s="1">
        <v>1</v>
      </c>
      <c r="F24" s="16">
        <f t="shared" si="3"/>
        <v>20</v>
      </c>
      <c r="G24" s="7"/>
      <c r="H24" s="156" t="s">
        <v>6</v>
      </c>
      <c r="I24" s="154" t="s">
        <v>85</v>
      </c>
      <c r="J24" s="151">
        <v>200</v>
      </c>
      <c r="K24" s="152"/>
      <c r="L24" s="155">
        <f>'05-10'!$K24+('05-10'!$J24/90)</f>
        <v>2.2222222222222223</v>
      </c>
      <c r="M24" s="3"/>
      <c r="N24" s="13">
        <v>10</v>
      </c>
      <c r="O24" s="1">
        <v>28</v>
      </c>
      <c r="P24" s="14">
        <f t="shared" si="4"/>
        <v>280</v>
      </c>
      <c r="Q24" s="15">
        <v>20</v>
      </c>
      <c r="R24" s="1">
        <v>9</v>
      </c>
      <c r="S24" s="16">
        <f t="shared" si="5"/>
        <v>180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13</v>
      </c>
      <c r="C25" s="14">
        <f t="shared" si="2"/>
        <v>260</v>
      </c>
      <c r="D25" s="15">
        <v>50</v>
      </c>
      <c r="E25" s="1">
        <v>1</v>
      </c>
      <c r="F25" s="16">
        <f t="shared" si="3"/>
        <v>50</v>
      </c>
      <c r="G25" s="7"/>
      <c r="H25" s="156" t="s">
        <v>6</v>
      </c>
      <c r="I25" s="154" t="s">
        <v>39</v>
      </c>
      <c r="J25" s="151">
        <v>-200</v>
      </c>
      <c r="K25" s="152">
        <v>5</v>
      </c>
      <c r="L25" s="155">
        <f>'05-10'!$K25+('05-10'!$J25/90)</f>
        <v>2.7777777777777777</v>
      </c>
      <c r="M25" s="3"/>
      <c r="N25" s="13">
        <v>20</v>
      </c>
      <c r="O25" s="1">
        <v>19</v>
      </c>
      <c r="P25" s="14">
        <f t="shared" si="4"/>
        <v>380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22</v>
      </c>
      <c r="F26" s="16">
        <f t="shared" si="3"/>
        <v>2200</v>
      </c>
      <c r="G26" s="7"/>
      <c r="H26" s="156" t="s">
        <v>6</v>
      </c>
      <c r="I26" s="154" t="s">
        <v>2813</v>
      </c>
      <c r="J26" s="151">
        <v>-400</v>
      </c>
      <c r="K26" s="152">
        <v>10</v>
      </c>
      <c r="L26" s="155">
        <f>'05-10'!$K26+('05-10'!$J26/90)</f>
        <v>5.5555555555555554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8</v>
      </c>
      <c r="S26" s="16">
        <f t="shared" si="5"/>
        <v>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2" t="s">
        <v>11</v>
      </c>
      <c r="E27" s="12"/>
      <c r="F27" s="17">
        <f>SUM(F22:F26)</f>
        <v>2400</v>
      </c>
      <c r="G27" s="7"/>
      <c r="H27" s="156" t="s">
        <v>6</v>
      </c>
      <c r="I27" s="154" t="s">
        <v>2814</v>
      </c>
      <c r="J27" s="151">
        <v>225</v>
      </c>
      <c r="K27" s="152"/>
      <c r="L27" s="155">
        <f>'05-10'!$K27+('05-10'!$J27/90)</f>
        <v>2.5</v>
      </c>
      <c r="M27" s="3"/>
      <c r="N27" s="13">
        <v>100</v>
      </c>
      <c r="O27" s="1">
        <v>13</v>
      </c>
      <c r="P27" s="14">
        <f t="shared" si="4"/>
        <v>1300</v>
      </c>
      <c r="Q27" s="12" t="s">
        <v>11</v>
      </c>
      <c r="R27" s="12"/>
      <c r="S27" s="17">
        <f>SUM(S22:S26)</f>
        <v>1030</v>
      </c>
      <c r="T27" s="1"/>
      <c r="U27" s="1"/>
      <c r="V27" s="1"/>
      <c r="W27" s="1"/>
      <c r="X27" s="1"/>
      <c r="Y27" s="1"/>
      <c r="Z27" s="1"/>
    </row>
    <row r="28" spans="1:26" x14ac:dyDescent="0.3">
      <c r="A28" s="12" t="s">
        <v>11</v>
      </c>
      <c r="B28" s="12"/>
      <c r="C28" s="6">
        <f>SUM(C22:C27)</f>
        <v>605</v>
      </c>
      <c r="D28" s="1"/>
      <c r="E28" s="1"/>
      <c r="F28" s="1"/>
      <c r="G28" s="1"/>
      <c r="H28" s="156" t="s">
        <v>6</v>
      </c>
      <c r="I28" s="154" t="s">
        <v>1338</v>
      </c>
      <c r="J28" s="151"/>
      <c r="K28" s="152">
        <v>56</v>
      </c>
      <c r="L28" s="155">
        <f>'05-10'!$K28+('05-10'!$J28/90)</f>
        <v>56</v>
      </c>
      <c r="M28" s="3"/>
      <c r="N28" s="12" t="s">
        <v>11</v>
      </c>
      <c r="O28" s="12"/>
      <c r="P28" s="6">
        <f>SUM(P22:P27)</f>
        <v>2113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7" t="s">
        <v>21</v>
      </c>
      <c r="E29" s="238"/>
      <c r="F29" s="17">
        <f t="array" aca="1" ref="F29" ca="1">INDIRECT("'"&amp;$A$19&amp;"'!J20")+J1</f>
        <v>-12110</v>
      </c>
      <c r="G29" s="1"/>
      <c r="H29" s="156" t="s">
        <v>6</v>
      </c>
      <c r="I29" s="154" t="s">
        <v>2815</v>
      </c>
      <c r="J29" s="151">
        <v>1600</v>
      </c>
      <c r="K29" s="152"/>
      <c r="L29" s="155">
        <f>'05-10'!$K29+('05-10'!$J29/90)</f>
        <v>17.777777777777779</v>
      </c>
      <c r="M29" s="3"/>
      <c r="N29" s="1"/>
      <c r="O29" s="1"/>
      <c r="P29" s="18"/>
      <c r="Q29" s="237" t="s">
        <v>21</v>
      </c>
      <c r="R29" s="238"/>
      <c r="S29" s="17">
        <f>SUM('05-10'!$J$22:$J$151)</f>
        <v>570</v>
      </c>
      <c r="T29" s="1"/>
      <c r="U29" s="1"/>
      <c r="V29" s="1"/>
      <c r="W29" s="1"/>
      <c r="X29" s="1"/>
      <c r="Y29" s="1"/>
      <c r="Z29" s="1"/>
    </row>
    <row r="30" spans="1:26" x14ac:dyDescent="0.3">
      <c r="A30" s="237" t="s">
        <v>23</v>
      </c>
      <c r="B30" s="238"/>
      <c r="C30" s="6">
        <f t="array" aca="1" ref="C30" ca="1">INDIRECT("'"&amp;$A$19&amp;"'!K20")+K1</f>
        <v>-2540</v>
      </c>
      <c r="D30" s="1"/>
      <c r="E30" s="1"/>
      <c r="F30" s="8"/>
      <c r="G30" s="1"/>
      <c r="H30" s="156" t="s">
        <v>6</v>
      </c>
      <c r="I30" s="154" t="s">
        <v>76</v>
      </c>
      <c r="J30" s="151">
        <v>180</v>
      </c>
      <c r="K30" s="152"/>
      <c r="L30" s="155">
        <f>'05-10'!$K30+('05-10'!$J30/90)</f>
        <v>2</v>
      </c>
      <c r="M30" s="3"/>
      <c r="N30" s="237" t="s">
        <v>23</v>
      </c>
      <c r="O30" s="238"/>
      <c r="P30" s="6">
        <f>SUM('05-10'!$K$22:$K$151)</f>
        <v>2318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2" t="s">
        <v>25</v>
      </c>
      <c r="E31" s="12"/>
      <c r="F31" s="17">
        <f t="array" aca="1" ref="F31" ca="1">F27-F29-INDIRECT("'"&amp;$A$19&amp;"'!f27")</f>
        <v>0</v>
      </c>
      <c r="G31" s="1"/>
      <c r="H31" s="156" t="s">
        <v>6</v>
      </c>
      <c r="I31" s="154" t="s">
        <v>827</v>
      </c>
      <c r="J31" s="151"/>
      <c r="K31" s="152">
        <v>5</v>
      </c>
      <c r="L31" s="155">
        <f>'05-10'!$K31+('05-10'!$J31/90)</f>
        <v>5</v>
      </c>
      <c r="M31" s="3"/>
      <c r="N31" s="1"/>
      <c r="O31" s="1"/>
      <c r="P31" s="18"/>
      <c r="Q31" s="12" t="s">
        <v>25</v>
      </c>
      <c r="R31" s="12"/>
      <c r="S31" s="17">
        <f>S27-S29-F27</f>
        <v>-1940</v>
      </c>
      <c r="T31" s="1"/>
      <c r="U31" s="1"/>
      <c r="V31" s="1"/>
      <c r="W31" s="1"/>
      <c r="X31" s="1"/>
      <c r="Y31" s="1"/>
      <c r="Z31" s="1"/>
    </row>
    <row r="32" spans="1:26" x14ac:dyDescent="0.3">
      <c r="A32" s="12" t="s">
        <v>25</v>
      </c>
      <c r="B32" s="12"/>
      <c r="C32" s="6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1695</v>
      </c>
      <c r="J32" s="151">
        <v>60</v>
      </c>
      <c r="K32" s="152"/>
      <c r="L32" s="155">
        <f>'05-10'!$K32+('05-10'!$J32/90)</f>
        <v>0.66666666666666663</v>
      </c>
      <c r="M32" s="3"/>
      <c r="N32" s="12" t="s">
        <v>25</v>
      </c>
      <c r="O32" s="12"/>
      <c r="P32" s="6">
        <f>P28-P30-C28</f>
        <v>-810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57</v>
      </c>
      <c r="J33" s="151"/>
      <c r="K33" s="152">
        <v>14</v>
      </c>
      <c r="L33" s="155">
        <f>'05-10'!$K33+('05-10'!$J33/90)</f>
        <v>14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28</v>
      </c>
      <c r="I34" s="154" t="s">
        <v>437</v>
      </c>
      <c r="J34" s="151">
        <v>-400</v>
      </c>
      <c r="K34" s="152"/>
      <c r="L34" s="155">
        <f>'05-10'!$K34+('05-10'!$J34/90)</f>
        <v>-4.4444444444444446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2816</v>
      </c>
      <c r="J35" s="151">
        <v>-400</v>
      </c>
      <c r="K35" s="152"/>
      <c r="L35" s="155">
        <f>'05-10'!$K35+('05-10'!$J35/90)</f>
        <v>-4.4444444444444446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100</v>
      </c>
      <c r="J36" s="151">
        <v>320</v>
      </c>
      <c r="K36" s="152"/>
      <c r="L36" s="155">
        <f>'05-10'!$K36+('05-10'!$J36/90)</f>
        <v>3.5555555555555554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502</v>
      </c>
      <c r="J37" s="151">
        <v>70</v>
      </c>
      <c r="K37" s="152"/>
      <c r="L37" s="155">
        <f>'05-10'!$K37+('05-10'!$J37/90)</f>
        <v>0.77777777777777779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2818</v>
      </c>
      <c r="J38" s="151"/>
      <c r="K38" s="152">
        <v>-100</v>
      </c>
      <c r="L38" s="155">
        <f>'05-10'!$K38+('05-10'!$J38/90)</f>
        <v>-100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2817</v>
      </c>
      <c r="J39" s="151"/>
      <c r="K39" s="152">
        <v>100</v>
      </c>
      <c r="L39" s="155">
        <f>'05-10'!$K39+('05-10'!$J39/90)</f>
        <v>100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486</v>
      </c>
      <c r="J40" s="151">
        <v>430</v>
      </c>
      <c r="K40" s="152">
        <v>10</v>
      </c>
      <c r="L40" s="155">
        <f>'05-10'!$K40+('05-10'!$J40/90)</f>
        <v>14.777777777777779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486</v>
      </c>
      <c r="J41" s="151"/>
      <c r="K41" s="152">
        <v>13</v>
      </c>
      <c r="L41" s="155">
        <f>'05-10'!$K41+('05-10'!$J41/90)</f>
        <v>13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40</v>
      </c>
      <c r="I42" s="154" t="s">
        <v>2819</v>
      </c>
      <c r="J42" s="151"/>
      <c r="K42" s="152">
        <v>-13</v>
      </c>
      <c r="L42" s="155">
        <f>'05-10'!$K42+('05-10'!$J42/90)</f>
        <v>-13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40</v>
      </c>
      <c r="I43" s="154" t="s">
        <v>2820</v>
      </c>
      <c r="J43" s="151"/>
      <c r="K43" s="152">
        <v>-20</v>
      </c>
      <c r="L43" s="155">
        <f>'05-10'!$K43+('05-10'!$J43/90)</f>
        <v>-20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28</v>
      </c>
      <c r="I44" s="154" t="s">
        <v>43</v>
      </c>
      <c r="J44" s="151"/>
      <c r="K44" s="152">
        <v>-30</v>
      </c>
      <c r="L44" s="155">
        <f>'05-10'!$K44+('05-10'!$J44/90)</f>
        <v>-30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2821</v>
      </c>
      <c r="J45" s="151"/>
      <c r="K45" s="152">
        <v>20</v>
      </c>
      <c r="L45" s="155">
        <f>'05-10'!$K45+('05-10'!$J45/90)</f>
        <v>20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620</v>
      </c>
      <c r="J46" s="151">
        <v>130</v>
      </c>
      <c r="K46" s="152"/>
      <c r="L46" s="155">
        <f>'05-10'!$K46+('05-10'!$J46/90)</f>
        <v>1.4444444444444444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2202</v>
      </c>
      <c r="J47" s="151">
        <v>-270</v>
      </c>
      <c r="K47" s="152">
        <v>-30</v>
      </c>
      <c r="L47" s="155">
        <f>'05-10'!$K47+('05-10'!$J47/90)</f>
        <v>-33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2822</v>
      </c>
      <c r="J48" s="151">
        <v>130</v>
      </c>
      <c r="K48" s="152">
        <v>5</v>
      </c>
      <c r="L48" s="155">
        <f>'05-10'!$K48+('05-10'!$J48/90)</f>
        <v>6.4444444444444446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/>
      <c r="J49" s="151">
        <v>-180</v>
      </c>
      <c r="K49" s="152">
        <v>20</v>
      </c>
      <c r="L49" s="155">
        <f>'05-10'!$K49+('05-10'!$J49/90)</f>
        <v>18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2823</v>
      </c>
      <c r="J50" s="151">
        <v>400</v>
      </c>
      <c r="K50" s="152"/>
      <c r="L50" s="155">
        <f>'05-10'!$K50+('05-10'!$J50/90)</f>
        <v>4.4444444444444446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2824</v>
      </c>
      <c r="J51" s="151">
        <v>-300</v>
      </c>
      <c r="K51" s="152">
        <v>30</v>
      </c>
      <c r="L51" s="155">
        <f>'05-10'!$K51+('05-10'!$J51/90)</f>
        <v>26.666666666666668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103</v>
      </c>
      <c r="J52" s="151">
        <v>-120</v>
      </c>
      <c r="K52" s="152">
        <v>20</v>
      </c>
      <c r="L52" s="155">
        <f>'05-10'!$K52+('05-10'!$J52/90)</f>
        <v>18.666666666666668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1796</v>
      </c>
      <c r="I53" s="154" t="s">
        <v>2244</v>
      </c>
      <c r="J53" s="151"/>
      <c r="K53" s="152">
        <v>60</v>
      </c>
      <c r="L53" s="155">
        <f>'05-10'!$K53+('05-10'!$J53/90)</f>
        <v>60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2825</v>
      </c>
      <c r="J54" s="151">
        <v>-270</v>
      </c>
      <c r="K54" s="152">
        <v>10</v>
      </c>
      <c r="L54" s="155">
        <f>'05-10'!$K54+('05-10'!$J54/90)</f>
        <v>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18</v>
      </c>
      <c r="J55" s="151"/>
      <c r="K55" s="152">
        <v>20</v>
      </c>
      <c r="L55" s="155">
        <f>'05-10'!$K55+('05-10'!$J55/90)</f>
        <v>20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2826</v>
      </c>
      <c r="J56" s="151">
        <v>-100</v>
      </c>
      <c r="K56" s="152">
        <v>20</v>
      </c>
      <c r="L56" s="155">
        <f>'05-10'!$K56+('05-10'!$J56/90)</f>
        <v>18.888888888888889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275</v>
      </c>
      <c r="J57" s="151"/>
      <c r="K57" s="152">
        <v>5</v>
      </c>
      <c r="L57" s="155">
        <f>'05-10'!$K57+('05-10'!$J57/90)</f>
        <v>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97</v>
      </c>
      <c r="J58" s="151">
        <v>200</v>
      </c>
      <c r="K58" s="152"/>
      <c r="L58" s="155">
        <f>'05-10'!$K58+('05-10'!$J58/90)</f>
        <v>2.2222222222222223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2827</v>
      </c>
      <c r="J59" s="151">
        <v>-200</v>
      </c>
      <c r="K59" s="152">
        <v>50</v>
      </c>
      <c r="L59" s="155">
        <f>'05-10'!$K59+('05-10'!$J59/90)</f>
        <v>47.777777777777779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2828</v>
      </c>
      <c r="J60" s="151">
        <v>135</v>
      </c>
      <c r="K60" s="152"/>
      <c r="L60" s="155">
        <f>'05-10'!$K60+('05-10'!$J60/90)</f>
        <v>1.5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76</v>
      </c>
      <c r="J61" s="151">
        <v>90</v>
      </c>
      <c r="K61" s="152">
        <v>1</v>
      </c>
      <c r="L61" s="155">
        <f>'05-10'!$K61+('05-10'!$J61/90)</f>
        <v>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2829</v>
      </c>
      <c r="J62" s="151">
        <v>-300</v>
      </c>
      <c r="K62" s="152">
        <v>10</v>
      </c>
      <c r="L62" s="155">
        <f>'05-10'!$K62+('05-10'!$J62/90)</f>
        <v>6.6666666666666661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2149</v>
      </c>
      <c r="J63" s="151">
        <v>500</v>
      </c>
      <c r="K63" s="152"/>
      <c r="L63" s="155">
        <f>'05-10'!$K63+('05-10'!$J63/90)</f>
        <v>5.5555555555555554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2830</v>
      </c>
      <c r="J64" s="151"/>
      <c r="K64" s="152">
        <v>5</v>
      </c>
      <c r="L64" s="155">
        <f>'05-10'!$K64+('05-10'!$J64/90)</f>
        <v>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2831</v>
      </c>
      <c r="J65" s="151">
        <v>-540</v>
      </c>
      <c r="K65" s="152">
        <v>10</v>
      </c>
      <c r="L65" s="155">
        <f>'05-10'!$K65+('05-10'!$J65/90)</f>
        <v>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2832</v>
      </c>
      <c r="J66" s="151">
        <v>500</v>
      </c>
      <c r="K66" s="152"/>
      <c r="L66" s="155">
        <f>'05-10'!$K66+('05-10'!$J66/90)</f>
        <v>5.5555555555555554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2833</v>
      </c>
      <c r="J67" s="151">
        <v>-20</v>
      </c>
      <c r="K67" s="152">
        <v>14</v>
      </c>
      <c r="L67" s="155">
        <f>'05-10'!$K67+('05-10'!$J67/90)</f>
        <v>13.777777777777779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701</v>
      </c>
      <c r="J68" s="151">
        <v>100</v>
      </c>
      <c r="K68" s="152">
        <v>10</v>
      </c>
      <c r="L68" s="155">
        <f>'05-10'!$K68+('05-10'!$J68/90)</f>
        <v>11.111111111111111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1110</v>
      </c>
      <c r="J69" s="151"/>
      <c r="K69" s="152">
        <v>20</v>
      </c>
      <c r="L69" s="155">
        <f>'05-10'!$K69+('05-10'!$J69/90)</f>
        <v>20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2834</v>
      </c>
      <c r="J70" s="151">
        <v>150</v>
      </c>
      <c r="K70" s="152"/>
      <c r="L70" s="155">
        <f>'05-10'!$K70+('05-10'!$J70/90)</f>
        <v>1.6666666666666667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658</v>
      </c>
      <c r="J71" s="151">
        <v>-270</v>
      </c>
      <c r="K71" s="152">
        <v>35</v>
      </c>
      <c r="L71" s="155">
        <f>'05-10'!$K71+('05-10'!$J71/90)</f>
        <v>32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275</v>
      </c>
      <c r="J72" s="151">
        <v>600</v>
      </c>
      <c r="K72" s="152"/>
      <c r="L72" s="155">
        <f>'05-10'!$K72+('05-10'!$J72/90)</f>
        <v>6.666666666666667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40</v>
      </c>
      <c r="I73" s="154" t="s">
        <v>95</v>
      </c>
      <c r="J73" s="151">
        <v>-600</v>
      </c>
      <c r="K73" s="152"/>
      <c r="L73" s="155">
        <f>'05-10'!$K73+('05-10'!$J73/90)</f>
        <v>-6.666666666666667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97</v>
      </c>
      <c r="J74" s="151">
        <v>180</v>
      </c>
      <c r="K74" s="152"/>
      <c r="L74" s="155">
        <f>'05-10'!$K74+('05-10'!$J74/90)</f>
        <v>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2835</v>
      </c>
      <c r="J75" s="151">
        <v>-400</v>
      </c>
      <c r="K75" s="152">
        <v>10</v>
      </c>
      <c r="L75" s="155">
        <f>'05-10'!$K75+('05-10'!$J75/90)</f>
        <v>5.5555555555555554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513</v>
      </c>
      <c r="J76" s="151">
        <v>50</v>
      </c>
      <c r="K76" s="152"/>
      <c r="L76" s="155">
        <f>'05-10'!$K76+('05-10'!$J76/90)</f>
        <v>0.55555555555555558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414</v>
      </c>
      <c r="J77" s="151">
        <v>-400</v>
      </c>
      <c r="K77" s="152">
        <v>10</v>
      </c>
      <c r="L77" s="155">
        <f>'05-10'!$K77+('05-10'!$J77/90)</f>
        <v>5.5555555555555554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28</v>
      </c>
      <c r="I78" s="154" t="s">
        <v>335</v>
      </c>
      <c r="J78" s="151">
        <v>-60</v>
      </c>
      <c r="K78" s="152"/>
      <c r="L78" s="155">
        <f>'05-10'!$K78+('05-10'!$J78/90)</f>
        <v>-0.66666666666666663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/>
      <c r="J79" s="151">
        <v>-750</v>
      </c>
      <c r="K79" s="152">
        <v>10</v>
      </c>
      <c r="L79" s="155">
        <f>'05-10'!$K79+('05-10'!$J79/90)</f>
        <v>1.6666666666666661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28</v>
      </c>
      <c r="I80" s="154" t="s">
        <v>2836</v>
      </c>
      <c r="J80" s="151"/>
      <c r="K80" s="152">
        <v>-50</v>
      </c>
      <c r="L80" s="155">
        <f>'05-10'!$K80+('05-10'!$J80/90)</f>
        <v>-50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/>
      <c r="J81" s="151">
        <v>100</v>
      </c>
      <c r="K81" s="152"/>
      <c r="L81" s="155">
        <f>'05-10'!$K81+('05-10'!$J81/90)</f>
        <v>1.1111111111111112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968</v>
      </c>
      <c r="J82" s="151">
        <v>-250</v>
      </c>
      <c r="K82" s="152">
        <v>5</v>
      </c>
      <c r="L82" s="155">
        <f>'05-10'!$K82+('05-10'!$J82/90)</f>
        <v>2.2222222222222223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513</v>
      </c>
      <c r="J83" s="151">
        <v>250</v>
      </c>
      <c r="K83" s="152"/>
      <c r="L83" s="155">
        <f>'05-10'!$K83+('05-10'!$J83/90)</f>
        <v>2.7777777777777777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1024</v>
      </c>
      <c r="J84" s="151">
        <v>200</v>
      </c>
      <c r="K84" s="152"/>
      <c r="L84" s="155">
        <f>'05-10'!$K84+('05-10'!$J84/90)</f>
        <v>2.2222222222222223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57</v>
      </c>
      <c r="J85" s="151"/>
      <c r="K85" s="152">
        <v>195</v>
      </c>
      <c r="L85" s="155">
        <f>'05-10'!$K85+('05-10'!$J85/90)</f>
        <v>195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121</v>
      </c>
      <c r="J86" s="151">
        <v>300</v>
      </c>
      <c r="K86" s="152"/>
      <c r="L86" s="155">
        <f>'05-10'!$K86+('05-10'!$J86/90)</f>
        <v>3.3333333333333335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2837</v>
      </c>
      <c r="J87" s="151">
        <v>-270</v>
      </c>
      <c r="K87" s="152">
        <v>10</v>
      </c>
      <c r="L87" s="155">
        <f>'05-10'!$K87+('05-10'!$J87/90)</f>
        <v>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1298</v>
      </c>
      <c r="J88" s="151">
        <v>50</v>
      </c>
      <c r="K88" s="152"/>
      <c r="L88" s="155">
        <f>'05-10'!$K88+('05-10'!$J88/90)</f>
        <v>0.55555555555555558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213</v>
      </c>
      <c r="J89" s="151">
        <v>300</v>
      </c>
      <c r="K89" s="152"/>
      <c r="L89" s="155">
        <f>'05-10'!$K89+('05-10'!$J89/90)</f>
        <v>3.3333333333333335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2282</v>
      </c>
      <c r="J90" s="151"/>
      <c r="K90" s="152">
        <v>140</v>
      </c>
      <c r="L90" s="155">
        <f>'05-10'!$K90+('05-10'!$J90/90)</f>
        <v>140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2838</v>
      </c>
      <c r="J91" s="151">
        <v>130</v>
      </c>
      <c r="K91" s="152">
        <v>5</v>
      </c>
      <c r="L91" s="155">
        <f>'05-10'!$K91+('05-10'!$J91/90)</f>
        <v>6.4444444444444446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/>
      <c r="J92" s="151">
        <v>-200</v>
      </c>
      <c r="K92" s="152">
        <v>15</v>
      </c>
      <c r="L92" s="155">
        <f>'05-10'!$K92+('05-10'!$J92/90)</f>
        <v>12.777777777777779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2839</v>
      </c>
      <c r="J93" s="151">
        <v>250</v>
      </c>
      <c r="K93" s="152"/>
      <c r="L93" s="155">
        <f>'05-10'!$K93+('05-10'!$J93/90)</f>
        <v>2.7777777777777777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743</v>
      </c>
      <c r="J94" s="151">
        <v>250</v>
      </c>
      <c r="K94" s="152"/>
      <c r="L94" s="155">
        <f>'05-10'!$K94+('05-10'!$J94/90)</f>
        <v>2.7777777777777777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275</v>
      </c>
      <c r="J95" s="151">
        <v>-270</v>
      </c>
      <c r="K95" s="152">
        <v>20</v>
      </c>
      <c r="L95" s="155">
        <f>'05-10'!$K95+('05-10'!$J95/90)</f>
        <v>17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2840</v>
      </c>
      <c r="J96" s="151"/>
      <c r="K96" s="152">
        <v>70</v>
      </c>
      <c r="L96" s="155">
        <f>'05-10'!$K96+('05-10'!$J96/90)</f>
        <v>70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1384</v>
      </c>
      <c r="J97" s="151">
        <v>-800</v>
      </c>
      <c r="K97" s="152">
        <v>20</v>
      </c>
      <c r="L97" s="155">
        <f>'05-10'!$K97+('05-10'!$J97/90)</f>
        <v>11.111111111111111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/>
      <c r="J98" s="151">
        <v>-170</v>
      </c>
      <c r="K98" s="152">
        <v>10</v>
      </c>
      <c r="L98" s="155">
        <f>'05-10'!$K98+('05-10'!$J98/90)</f>
        <v>8.1111111111111107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40</v>
      </c>
      <c r="I99" s="154" t="s">
        <v>2841</v>
      </c>
      <c r="J99" s="151">
        <v>450</v>
      </c>
      <c r="K99" s="152">
        <v>-200</v>
      </c>
      <c r="L99" s="155">
        <f>'05-10'!$K99+('05-10'!$J99/90)</f>
        <v>-195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39</v>
      </c>
      <c r="J100" s="151">
        <v>-150</v>
      </c>
      <c r="K100" s="152">
        <v>20</v>
      </c>
      <c r="L100" s="155">
        <f>'05-10'!$K100+('05-10'!$J100/90)</f>
        <v>18.333333333333332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730</v>
      </c>
      <c r="J101" s="151">
        <v>400</v>
      </c>
      <c r="K101" s="152"/>
      <c r="L101" s="155">
        <f>'05-10'!$K101+('05-10'!$J101/90)</f>
        <v>4.4444444444444446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1796</v>
      </c>
      <c r="I102" s="154" t="s">
        <v>2842</v>
      </c>
      <c r="J102" s="151">
        <v>600</v>
      </c>
      <c r="K102" s="152">
        <v>640</v>
      </c>
      <c r="L102" s="155">
        <f>'05-10'!$K102+('05-10'!$J102/90)</f>
        <v>646.66666666666663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281</v>
      </c>
      <c r="J103" s="151">
        <v>20</v>
      </c>
      <c r="K103" s="152"/>
      <c r="L103" s="155">
        <f>'05-10'!$K103+('05-10'!$J103/90)</f>
        <v>0.22222222222222221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929</v>
      </c>
      <c r="J104" s="151">
        <v>-680</v>
      </c>
      <c r="K104" s="152">
        <v>10</v>
      </c>
      <c r="L104" s="155">
        <f>'05-10'!$K104+('05-10'!$J104/90)</f>
        <v>2.4444444444444446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2843</v>
      </c>
      <c r="J105" s="151">
        <v>-410</v>
      </c>
      <c r="K105" s="152">
        <v>10</v>
      </c>
      <c r="L105" s="155">
        <f>'05-10'!$K105+('05-10'!$J105/90)</f>
        <v>5.4444444444444446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1213</v>
      </c>
      <c r="J106" s="151">
        <v>-450</v>
      </c>
      <c r="K106" s="152">
        <v>20</v>
      </c>
      <c r="L106" s="155">
        <f>'05-10'!$K106+('05-10'!$J106/90)</f>
        <v>15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2844</v>
      </c>
      <c r="J107" s="151">
        <v>-100</v>
      </c>
      <c r="K107" s="152">
        <v>10</v>
      </c>
      <c r="L107" s="155">
        <f>'05-10'!$K107+('05-10'!$J107/90)</f>
        <v>8.8888888888888893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2583</v>
      </c>
      <c r="J108" s="151"/>
      <c r="K108" s="152">
        <v>10</v>
      </c>
      <c r="L108" s="155">
        <f>'05-10'!$K108+('05-10'!$J108/90)</f>
        <v>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46</v>
      </c>
      <c r="J109" s="151">
        <v>-280</v>
      </c>
      <c r="K109" s="152">
        <v>10</v>
      </c>
      <c r="L109" s="155">
        <f>'05-10'!$K109+('05-10'!$J109/90)</f>
        <v>6.8888888888888893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146</v>
      </c>
      <c r="J110" s="151">
        <v>-745</v>
      </c>
      <c r="K110" s="152">
        <v>20</v>
      </c>
      <c r="L110" s="155">
        <f>'05-10'!$K110+('05-10'!$J110/90)</f>
        <v>11.722222222222221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229</v>
      </c>
      <c r="J111" s="151">
        <v>-280</v>
      </c>
      <c r="K111" s="152"/>
      <c r="L111" s="155">
        <f>'05-10'!$K111+('05-10'!$J111/90)</f>
        <v>-3.1111111111111112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2845</v>
      </c>
      <c r="J112" s="151">
        <v>300</v>
      </c>
      <c r="K112" s="152"/>
      <c r="L112" s="155">
        <f>'05-10'!$K112+('05-10'!$J112/90)</f>
        <v>3.3333333333333335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527</v>
      </c>
      <c r="J113" s="151">
        <v>300</v>
      </c>
      <c r="K113" s="152"/>
      <c r="L113" s="155">
        <f>'05-10'!$K113+('05-10'!$J113/90)</f>
        <v>3.3333333333333335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>
        <v>180</v>
      </c>
      <c r="K114" s="152">
        <v>60</v>
      </c>
      <c r="L114" s="155">
        <f>'05-10'!$K114+('05-10'!$J114/90)</f>
        <v>62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2846</v>
      </c>
      <c r="J115" s="151"/>
      <c r="K115" s="152">
        <v>100</v>
      </c>
      <c r="L115" s="155">
        <f>'05-10'!$K115+('05-10'!$J115/90)</f>
        <v>100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/>
      <c r="J116" s="151">
        <v>-140</v>
      </c>
      <c r="K116" s="152">
        <v>30</v>
      </c>
      <c r="L116" s="155">
        <f>'05-10'!$K116+('05-10'!$J116/90)</f>
        <v>28.444444444444443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>
        <v>300</v>
      </c>
      <c r="K117" s="152"/>
      <c r="L117" s="155">
        <f>'05-10'!$K117+('05-10'!$J117/90)</f>
        <v>3.3333333333333335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/>
      <c r="J118" s="151">
        <v>-400</v>
      </c>
      <c r="K118" s="152">
        <v>10</v>
      </c>
      <c r="L118" s="155">
        <f>'05-10'!$K118+('05-10'!$J118/90)</f>
        <v>5.5555555555555554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2847</v>
      </c>
      <c r="J119" s="151"/>
      <c r="K119" s="152">
        <v>20</v>
      </c>
      <c r="L119" s="155">
        <f>'05-10'!$K119+('05-10'!$J119/90)</f>
        <v>20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56</v>
      </c>
      <c r="J120" s="151">
        <v>-225</v>
      </c>
      <c r="K120" s="152">
        <v>-137</v>
      </c>
      <c r="L120" s="155">
        <f>'05-10'!$K120+('05-10'!$J120/90)</f>
        <v>-139.5</v>
      </c>
      <c r="M120" s="3"/>
      <c r="N120" s="45" t="s">
        <v>118</v>
      </c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260</v>
      </c>
      <c r="J121" s="151"/>
      <c r="K121" s="152">
        <v>190</v>
      </c>
      <c r="L121" s="155">
        <f>'05-10'!$K121+('05-10'!$J121/90)</f>
        <v>190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2466</v>
      </c>
      <c r="J122" s="151">
        <v>100</v>
      </c>
      <c r="K122" s="152">
        <v>10</v>
      </c>
      <c r="L122" s="155">
        <f>'05-10'!$K122+('05-10'!$J122/90)</f>
        <v>11.111111111111111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103</v>
      </c>
      <c r="J123" s="151">
        <v>-270</v>
      </c>
      <c r="K123" s="152">
        <v>110</v>
      </c>
      <c r="L123" s="155">
        <f>'05-10'!$K123+('05-10'!$J123/90)</f>
        <v>107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45" t="s">
        <v>834</v>
      </c>
      <c r="H124" s="156" t="s">
        <v>6</v>
      </c>
      <c r="I124" s="154" t="s">
        <v>31</v>
      </c>
      <c r="J124" s="151">
        <v>230</v>
      </c>
      <c r="K124" s="152"/>
      <c r="L124" s="155">
        <f>'05-10'!$K124+('05-10'!$J124/90)</f>
        <v>2.5555555555555554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45" t="s">
        <v>834</v>
      </c>
      <c r="H125" s="156" t="s">
        <v>6</v>
      </c>
      <c r="I125" s="154" t="s">
        <v>30</v>
      </c>
      <c r="J125" s="151">
        <v>130</v>
      </c>
      <c r="K125" s="152"/>
      <c r="L125" s="155">
        <f>'05-10'!$K125+('05-10'!$J125/90)</f>
        <v>1.4444444444444444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45" t="s">
        <v>834</v>
      </c>
      <c r="H126" s="156" t="s">
        <v>6</v>
      </c>
      <c r="I126" s="154" t="s">
        <v>267</v>
      </c>
      <c r="J126" s="151">
        <v>-280</v>
      </c>
      <c r="K126" s="152">
        <v>40</v>
      </c>
      <c r="L126" s="155">
        <f>'05-10'!$K126+('05-10'!$J126/90)</f>
        <v>36.888888888888886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45" t="s">
        <v>834</v>
      </c>
      <c r="H127" s="156" t="s">
        <v>6</v>
      </c>
      <c r="I127" s="154" t="s">
        <v>1366</v>
      </c>
      <c r="J127" s="151">
        <v>-450</v>
      </c>
      <c r="K127" s="152">
        <v>30</v>
      </c>
      <c r="L127" s="155">
        <f>'05-10'!$K127+('05-10'!$J127/90)</f>
        <v>25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45" t="s">
        <v>834</v>
      </c>
      <c r="H128" s="156" t="s">
        <v>6</v>
      </c>
      <c r="I128" s="154" t="s">
        <v>1366</v>
      </c>
      <c r="J128" s="151">
        <v>250</v>
      </c>
      <c r="K128" s="152"/>
      <c r="L128" s="155">
        <f>'05-10'!$K128+('05-10'!$J128/90)</f>
        <v>2.7777777777777777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45" t="s">
        <v>834</v>
      </c>
      <c r="H129" s="156" t="s">
        <v>6</v>
      </c>
      <c r="I129" s="154" t="s">
        <v>237</v>
      </c>
      <c r="J129" s="151">
        <v>300</v>
      </c>
      <c r="K129" s="152"/>
      <c r="L129" s="155">
        <f>'05-10'!$K129+('05-10'!$J129/90)</f>
        <v>3.3333333333333335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45" t="s">
        <v>834</v>
      </c>
      <c r="H130" s="156" t="s">
        <v>6</v>
      </c>
      <c r="I130" s="154" t="s">
        <v>2848</v>
      </c>
      <c r="J130" s="151">
        <v>600</v>
      </c>
      <c r="K130" s="152"/>
      <c r="L130" s="155">
        <f>'05-10'!$K130+('05-10'!$J130/90)</f>
        <v>6.666666666666667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45" t="s">
        <v>834</v>
      </c>
      <c r="H131" s="156" t="s">
        <v>6</v>
      </c>
      <c r="I131" s="154"/>
      <c r="J131" s="151">
        <v>280</v>
      </c>
      <c r="K131" s="152"/>
      <c r="L131" s="155">
        <f>'05-10'!$K131+('05-10'!$J131/90)</f>
        <v>3.1111111111111112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 t="s">
        <v>905</v>
      </c>
      <c r="J132" s="151">
        <v>125</v>
      </c>
      <c r="K132" s="152"/>
      <c r="L132" s="155">
        <f>'05-10'!$K132+('05-10'!$J132/90)</f>
        <v>1.3888888888888888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 t="s">
        <v>647</v>
      </c>
      <c r="J133" s="151">
        <v>-450</v>
      </c>
      <c r="K133" s="152">
        <v>80</v>
      </c>
      <c r="L133" s="155">
        <f>'05-10'!$K133+('05-10'!$J133/90)</f>
        <v>75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28</v>
      </c>
      <c r="I134" s="154" t="s">
        <v>437</v>
      </c>
      <c r="J134" s="151">
        <v>-300</v>
      </c>
      <c r="K134" s="152"/>
      <c r="L134" s="155">
        <f>'05-10'!$K134+('05-10'!$J134/90)</f>
        <v>-3.3333333333333335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2849</v>
      </c>
      <c r="J135" s="151">
        <v>75</v>
      </c>
      <c r="K135" s="152"/>
      <c r="L135" s="155">
        <f>'05-10'!$K135+('05-10'!$J135/90)</f>
        <v>0.83333333333333337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 t="s">
        <v>470</v>
      </c>
      <c r="J136" s="151">
        <v>360</v>
      </c>
      <c r="K136" s="152"/>
      <c r="L136" s="155">
        <f>'05-10'!$K136+('05-10'!$J136/90)</f>
        <v>4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1513</v>
      </c>
      <c r="J137" s="151">
        <v>-180</v>
      </c>
      <c r="K137" s="152">
        <v>20</v>
      </c>
      <c r="L137" s="155">
        <f>'05-10'!$K137+('05-10'!$J137/90)</f>
        <v>18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 t="s">
        <v>2850</v>
      </c>
      <c r="J138" s="151"/>
      <c r="K138" s="152">
        <v>130</v>
      </c>
      <c r="L138" s="155">
        <f>'05-10'!$K138+('05-10'!$J138/90)</f>
        <v>130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2851</v>
      </c>
      <c r="J139" s="151">
        <v>450</v>
      </c>
      <c r="K139" s="152">
        <v>160</v>
      </c>
      <c r="L139" s="155">
        <f>'05-10'!$K139+('05-10'!$J139/90)</f>
        <v>165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 t="s">
        <v>2782</v>
      </c>
      <c r="J140" s="151">
        <v>-450</v>
      </c>
      <c r="K140" s="152">
        <v>40</v>
      </c>
      <c r="L140" s="155">
        <f>'05-10'!$K140+('05-10'!$J140/90)</f>
        <v>35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>
        <v>70</v>
      </c>
      <c r="K141" s="152"/>
      <c r="L141" s="155">
        <f>'05-10'!$K141+('05-10'!$J141/90)</f>
        <v>0.77777777777777779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/>
      <c r="J142" s="151">
        <v>400</v>
      </c>
      <c r="K142" s="152"/>
      <c r="L142" s="155">
        <f>'05-10'!$K142+('05-10'!$J142/90)</f>
        <v>4.4444444444444446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>
        <v>400</v>
      </c>
      <c r="K143" s="152"/>
      <c r="L143" s="155">
        <f>'05-10'!$K143+('05-10'!$J143/90)</f>
        <v>4.4444444444444446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/>
      <c r="J144" s="151">
        <v>550</v>
      </c>
      <c r="K144" s="152"/>
      <c r="L144" s="155">
        <f>'05-10'!$K144+('05-10'!$J144/90)</f>
        <v>6.1111111111111107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/>
      <c r="K145" s="152"/>
      <c r="L145" s="155">
        <f>'05-10'!$K145+('05-10'!$J145/90)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/>
      <c r="K146" s="152"/>
      <c r="L146" s="155">
        <f>'05-10'!$K146+('05-10'!$J146/90)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/>
      <c r="J147" s="151"/>
      <c r="K147" s="152"/>
      <c r="L147" s="155">
        <f>'05-10'!$K147+('05-10'!$J147/90)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/>
      <c r="L148" s="155">
        <f>'05-10'!$K148+('05-10'!$J148/90)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/>
      <c r="J149" s="151"/>
      <c r="K149" s="152"/>
      <c r="L149" s="155">
        <f>'05-10'!$K149+('05-10'!$J149/90)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/>
      <c r="J150" s="151"/>
      <c r="K150" s="152"/>
      <c r="L150" s="155">
        <f>'05-10'!$K150+('05-10'!$J150/90)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/>
      <c r="K151" s="152"/>
      <c r="L151" s="155">
        <f>'05-10'!$K151+('05-10'!$J151/90)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247" priority="9">
      <formula>$H3="جملة"</formula>
    </cfRule>
    <cfRule type="expression" dxfId="246" priority="10">
      <formula>$H3="مصاريف"</formula>
    </cfRule>
    <cfRule type="expression" dxfId="245" priority="11">
      <formula>$H3="سحب"</formula>
    </cfRule>
    <cfRule type="expression" dxfId="244" priority="12">
      <formula>$H3="بيع"</formula>
    </cfRule>
  </conditionalFormatting>
  <conditionalFormatting sqref="H22:L151">
    <cfRule type="expression" dxfId="243" priority="1">
      <formula>$H22="جملة"</formula>
    </cfRule>
    <cfRule type="expression" dxfId="242" priority="2">
      <formula>$H22="مصاريف"</formula>
    </cfRule>
    <cfRule type="expression" dxfId="241" priority="3">
      <formula>$H22="سحب"</formula>
    </cfRule>
    <cfRule type="expression" dxfId="240" priority="4">
      <formula>$H22="بيع"</formula>
    </cfRule>
  </conditionalFormatting>
  <dataValidations count="1">
    <dataValidation type="list" allowBlank="1" showInputMessage="1" showErrorMessage="1" sqref="H3:H18 H22:H151" xr:uid="{8A1D77D8-BB65-4C30-A8FA-5F4F6A549569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829E-8DA5-43C5-BFEB-2B1474AA76DA}">
  <sheetPr>
    <pageSetUpPr fitToPage="1"/>
  </sheetPr>
  <dimension ref="A1:Z165"/>
  <sheetViews>
    <sheetView rightToLeft="1" topLeftCell="A154" zoomScaleNormal="100" workbookViewId="0">
      <selection activeCell="I161" sqref="I161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635</v>
      </c>
      <c r="K1" s="166">
        <f t="shared" si="0"/>
        <v>542</v>
      </c>
      <c r="L1" s="167">
        <f t="shared" si="0"/>
        <v>549.05555555555543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1796</v>
      </c>
      <c r="I3" s="154" t="s">
        <v>64</v>
      </c>
      <c r="J3" s="151"/>
      <c r="K3" s="152">
        <v>300</v>
      </c>
      <c r="L3" s="155">
        <f t="shared" ref="L3:L18" si="1">K3+(J3/90)</f>
        <v>300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2853</v>
      </c>
      <c r="J4" s="151">
        <v>630</v>
      </c>
      <c r="K4" s="152"/>
      <c r="L4" s="155">
        <f t="shared" si="1"/>
        <v>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1121</v>
      </c>
      <c r="J5" s="151">
        <v>50</v>
      </c>
      <c r="K5" s="152"/>
      <c r="L5" s="155">
        <f t="shared" si="1"/>
        <v>0.55555555555555558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161</v>
      </c>
      <c r="J6" s="151"/>
      <c r="K6" s="152">
        <v>15</v>
      </c>
      <c r="L6" s="155">
        <f t="shared" si="1"/>
        <v>15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33</v>
      </c>
      <c r="J7" s="151">
        <v>-150</v>
      </c>
      <c r="K7" s="152">
        <v>10</v>
      </c>
      <c r="L7" s="155">
        <f t="shared" si="1"/>
        <v>8.3333333333333339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1796</v>
      </c>
      <c r="I8" s="154" t="s">
        <v>2854</v>
      </c>
      <c r="J8" s="151">
        <v>270</v>
      </c>
      <c r="K8" s="152">
        <v>90</v>
      </c>
      <c r="L8" s="155">
        <f t="shared" si="1"/>
        <v>93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1338</v>
      </c>
      <c r="J9" s="151"/>
      <c r="K9" s="152">
        <v>50</v>
      </c>
      <c r="L9" s="155">
        <f t="shared" si="1"/>
        <v>50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28</v>
      </c>
      <c r="I10" s="154" t="s">
        <v>437</v>
      </c>
      <c r="J10" s="151">
        <v>-400</v>
      </c>
      <c r="K10" s="152"/>
      <c r="L10" s="155">
        <f t="shared" si="1"/>
        <v>-4.4444444444444446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673</v>
      </c>
      <c r="J11" s="151">
        <v>100</v>
      </c>
      <c r="K11" s="152">
        <v>30</v>
      </c>
      <c r="L11" s="155">
        <f t="shared" si="1"/>
        <v>31.111111111111111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776</v>
      </c>
      <c r="J12" s="151"/>
      <c r="K12" s="152">
        <v>100</v>
      </c>
      <c r="L12" s="155">
        <f t="shared" si="1"/>
        <v>100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266</v>
      </c>
      <c r="J13" s="151">
        <v>225</v>
      </c>
      <c r="K13" s="152"/>
      <c r="L13" s="155">
        <f t="shared" si="1"/>
        <v>2.5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 t="s">
        <v>2855</v>
      </c>
      <c r="J14" s="151"/>
      <c r="K14" s="152">
        <v>60</v>
      </c>
      <c r="L14" s="155">
        <f t="shared" si="1"/>
        <v>60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 t="s">
        <v>1291</v>
      </c>
      <c r="J15" s="151">
        <v>100</v>
      </c>
      <c r="K15" s="152"/>
      <c r="L15" s="155">
        <f t="shared" si="1"/>
        <v>1.1111111111111112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 t="s">
        <v>56</v>
      </c>
      <c r="J16" s="151">
        <v>-190</v>
      </c>
      <c r="K16" s="152"/>
      <c r="L16" s="155">
        <f t="shared" si="1"/>
        <v>-2.1111111111111112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40</v>
      </c>
      <c r="I17" s="154" t="s">
        <v>2858</v>
      </c>
      <c r="J17" s="151"/>
      <c r="K17" s="152">
        <v>-113</v>
      </c>
      <c r="L17" s="155">
        <f t="shared" si="1"/>
        <v>-113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2811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5" t="s">
        <v>7</v>
      </c>
      <c r="B20" s="236"/>
      <c r="C20" s="236"/>
      <c r="D20" s="236"/>
      <c r="E20" s="236"/>
      <c r="F20" s="236"/>
      <c r="G20" s="1"/>
      <c r="H20" s="163"/>
      <c r="I20" s="164" t="s">
        <v>0</v>
      </c>
      <c r="J20" s="165">
        <f>SUM('06-10'!$J$22:$J$165)</f>
        <v>-990</v>
      </c>
      <c r="K20" s="166">
        <f>SUM('06-10'!$K$22:$K$165)</f>
        <v>-3268</v>
      </c>
      <c r="L20" s="167">
        <f>SUM('06-10'!$L$22:$L$165)</f>
        <v>-3278.9999999999991</v>
      </c>
      <c r="M20" s="3"/>
      <c r="N20" s="235" t="s">
        <v>8</v>
      </c>
      <c r="O20" s="236"/>
      <c r="P20" s="236"/>
      <c r="Q20" s="236"/>
      <c r="R20" s="236"/>
      <c r="S20" s="236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156" t="s">
        <v>6</v>
      </c>
      <c r="I22" s="154" t="s">
        <v>2856</v>
      </c>
      <c r="J22" s="151"/>
      <c r="K22" s="152">
        <v>440</v>
      </c>
      <c r="L22" s="155">
        <f>'06-10'!$K22+('06-10'!$J22/90)</f>
        <v>440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/>
      <c r="F23" s="16">
        <f t="shared" si="3"/>
        <v>0</v>
      </c>
      <c r="G23" s="7"/>
      <c r="H23" s="156" t="s">
        <v>40</v>
      </c>
      <c r="I23" s="154" t="s">
        <v>95</v>
      </c>
      <c r="J23" s="151"/>
      <c r="K23" s="152">
        <v>-440</v>
      </c>
      <c r="L23" s="155">
        <f>'06-10'!$K23+('06-10'!$J23/90)</f>
        <v>-440</v>
      </c>
      <c r="M23" s="3"/>
      <c r="N23" s="13">
        <v>5</v>
      </c>
      <c r="O23" s="1">
        <v>3</v>
      </c>
      <c r="P23" s="14">
        <f t="shared" si="4"/>
        <v>15</v>
      </c>
      <c r="Q23" s="15">
        <v>10</v>
      </c>
      <c r="R23" s="1">
        <v>94</v>
      </c>
      <c r="S23" s="16">
        <f t="shared" si="5"/>
        <v>940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26</v>
      </c>
      <c r="C24" s="14">
        <f t="shared" si="2"/>
        <v>260</v>
      </c>
      <c r="D24" s="15">
        <v>20</v>
      </c>
      <c r="E24" s="1">
        <v>20</v>
      </c>
      <c r="F24" s="16">
        <f t="shared" si="3"/>
        <v>400</v>
      </c>
      <c r="G24" s="7"/>
      <c r="H24" s="156" t="s">
        <v>1796</v>
      </c>
      <c r="I24" s="154" t="s">
        <v>75</v>
      </c>
      <c r="J24" s="151"/>
      <c r="K24" s="152">
        <v>72</v>
      </c>
      <c r="L24" s="155">
        <f>'06-10'!$K24+('06-10'!$J24/90)</f>
        <v>72</v>
      </c>
      <c r="M24" s="3"/>
      <c r="N24" s="13">
        <v>10</v>
      </c>
      <c r="O24" s="1">
        <v>21</v>
      </c>
      <c r="P24" s="14">
        <f t="shared" si="4"/>
        <v>210</v>
      </c>
      <c r="Q24" s="15">
        <v>20</v>
      </c>
      <c r="R24" s="1">
        <v>5</v>
      </c>
      <c r="S24" s="16">
        <f t="shared" si="5"/>
        <v>100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15</v>
      </c>
      <c r="C25" s="14">
        <f t="shared" si="2"/>
        <v>300</v>
      </c>
      <c r="D25" s="15">
        <v>50</v>
      </c>
      <c r="E25" s="1">
        <v>6</v>
      </c>
      <c r="F25" s="16">
        <f t="shared" si="3"/>
        <v>300</v>
      </c>
      <c r="G25" s="7"/>
      <c r="H25" s="156" t="s">
        <v>40</v>
      </c>
      <c r="I25" s="154" t="s">
        <v>95</v>
      </c>
      <c r="J25" s="151"/>
      <c r="K25" s="152">
        <v>-72</v>
      </c>
      <c r="L25" s="155">
        <f>'06-10'!$K25+('06-10'!$J25/90)</f>
        <v>-72</v>
      </c>
      <c r="M25" s="3"/>
      <c r="N25" s="13">
        <v>20</v>
      </c>
      <c r="O25" s="1">
        <v>1</v>
      </c>
      <c r="P25" s="14">
        <f t="shared" si="4"/>
        <v>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29</v>
      </c>
      <c r="F26" s="16">
        <f t="shared" si="3"/>
        <v>2900</v>
      </c>
      <c r="G26" s="7"/>
      <c r="H26" s="156" t="s">
        <v>6</v>
      </c>
      <c r="I26" s="154" t="s">
        <v>214</v>
      </c>
      <c r="J26" s="151">
        <v>-540</v>
      </c>
      <c r="K26" s="152">
        <v>40</v>
      </c>
      <c r="L26" s="155">
        <f>'06-10'!$K26+('06-10'!$J26/90)</f>
        <v>34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58</v>
      </c>
      <c r="S26" s="16">
        <f t="shared" si="5"/>
        <v>5800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27</v>
      </c>
      <c r="C27" s="14">
        <f t="shared" si="2"/>
        <v>2700</v>
      </c>
      <c r="D27" s="157" t="s">
        <v>11</v>
      </c>
      <c r="E27" s="157"/>
      <c r="F27" s="159">
        <f>SUM(F22:F26)</f>
        <v>3605</v>
      </c>
      <c r="G27" s="7"/>
      <c r="H27" s="156" t="s">
        <v>6</v>
      </c>
      <c r="I27" s="154" t="s">
        <v>62</v>
      </c>
      <c r="J27" s="151">
        <v>-100</v>
      </c>
      <c r="K27" s="152">
        <v>10</v>
      </c>
      <c r="L27" s="155">
        <f>'06-10'!$K27+('06-10'!$J27/90)</f>
        <v>8.8888888888888893</v>
      </c>
      <c r="M27" s="3"/>
      <c r="N27" s="13">
        <v>100</v>
      </c>
      <c r="O27" s="1">
        <v>13</v>
      </c>
      <c r="P27" s="14">
        <f t="shared" si="4"/>
        <v>1300</v>
      </c>
      <c r="Q27" s="157" t="s">
        <v>11</v>
      </c>
      <c r="R27" s="157"/>
      <c r="S27" s="159">
        <f>SUM(S22:S26)</f>
        <v>6890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3465</v>
      </c>
      <c r="D28" s="1"/>
      <c r="E28" s="1"/>
      <c r="F28" s="1"/>
      <c r="G28" s="1"/>
      <c r="H28" s="156" t="s">
        <v>6</v>
      </c>
      <c r="I28" s="154" t="s">
        <v>2857</v>
      </c>
      <c r="J28" s="151"/>
      <c r="K28" s="152">
        <v>55</v>
      </c>
      <c r="L28" s="155">
        <f>'06-10'!$K28+('06-10'!$J28/90)</f>
        <v>55</v>
      </c>
      <c r="M28" s="3"/>
      <c r="N28" s="157" t="s">
        <v>11</v>
      </c>
      <c r="O28" s="157"/>
      <c r="P28" s="158">
        <f>SUM(P22:P27)</f>
        <v>1547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1205</v>
      </c>
      <c r="G29" s="1"/>
      <c r="H29" s="156" t="s">
        <v>6</v>
      </c>
      <c r="I29" s="154" t="s">
        <v>130</v>
      </c>
      <c r="J29" s="151">
        <v>100</v>
      </c>
      <c r="K29" s="152"/>
      <c r="L29" s="155">
        <f>'06-10'!$K29+('06-10'!$J29/90)</f>
        <v>1.1111111111111112</v>
      </c>
      <c r="M29" s="3"/>
      <c r="N29" s="1"/>
      <c r="O29" s="1"/>
      <c r="P29" s="18"/>
      <c r="Q29" s="233" t="s">
        <v>21</v>
      </c>
      <c r="R29" s="234"/>
      <c r="S29" s="159">
        <f>SUM('06-10'!$J$22:$J$165)</f>
        <v>-990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2860</v>
      </c>
      <c r="D30" s="1"/>
      <c r="E30" s="1"/>
      <c r="F30" s="8"/>
      <c r="G30" s="1"/>
      <c r="H30" s="156" t="s">
        <v>6</v>
      </c>
      <c r="I30" s="154" t="s">
        <v>2859</v>
      </c>
      <c r="J30" s="151">
        <v>700</v>
      </c>
      <c r="K30" s="152"/>
      <c r="L30" s="155">
        <f>'06-10'!$K30+('06-10'!$J30/90)</f>
        <v>7.7777777777777777</v>
      </c>
      <c r="M30" s="3"/>
      <c r="N30" s="233" t="s">
        <v>23</v>
      </c>
      <c r="O30" s="234"/>
      <c r="P30" s="158">
        <f>SUM('06-10'!$K$22:$K$165)</f>
        <v>-3268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2860</v>
      </c>
      <c r="J31" s="151">
        <v>100</v>
      </c>
      <c r="K31" s="152"/>
      <c r="L31" s="155">
        <f>'06-10'!$K31+('06-10'!$J31/90)</f>
        <v>1.1111111111111112</v>
      </c>
      <c r="M31" s="3"/>
      <c r="N31" s="1"/>
      <c r="O31" s="1"/>
      <c r="P31" s="18"/>
      <c r="Q31" s="157" t="s">
        <v>25</v>
      </c>
      <c r="R31" s="157"/>
      <c r="S31" s="159">
        <f>S27-S29-F27</f>
        <v>4275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295</v>
      </c>
      <c r="J32" s="151"/>
      <c r="K32" s="152">
        <v>5</v>
      </c>
      <c r="L32" s="155">
        <f>'06-10'!$K32+('06-10'!$J32/90)</f>
        <v>5</v>
      </c>
      <c r="M32" s="3"/>
      <c r="N32" s="157" t="s">
        <v>25</v>
      </c>
      <c r="O32" s="157"/>
      <c r="P32" s="158">
        <f>P28-P30-C28</f>
        <v>1350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/>
      <c r="J33" s="151"/>
      <c r="K33" s="152">
        <v>288</v>
      </c>
      <c r="L33" s="155">
        <f>'06-10'!$K33+('06-10'!$J33/90)</f>
        <v>288</v>
      </c>
      <c r="M33" s="3"/>
      <c r="N33" s="160"/>
      <c r="O33" s="161"/>
      <c r="P33" s="162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40</v>
      </c>
      <c r="I34" s="154" t="s">
        <v>95</v>
      </c>
      <c r="J34" s="151"/>
      <c r="K34" s="152">
        <v>-288</v>
      </c>
      <c r="L34" s="155">
        <f>'06-10'!$K34+('06-10'!$J34/90)</f>
        <v>-288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1796</v>
      </c>
      <c r="I35" s="154" t="s">
        <v>75</v>
      </c>
      <c r="J35" s="151">
        <v>200</v>
      </c>
      <c r="K35" s="152">
        <v>33</v>
      </c>
      <c r="L35" s="155">
        <f>'06-10'!$K35+('06-10'!$J35/90)</f>
        <v>35.222222222222221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40</v>
      </c>
      <c r="I36" s="154" t="s">
        <v>95</v>
      </c>
      <c r="J36" s="151"/>
      <c r="K36" s="152">
        <v>-33</v>
      </c>
      <c r="L36" s="155">
        <f>'06-10'!$K36+('06-10'!$J36/90)</f>
        <v>-33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2861</v>
      </c>
      <c r="J37" s="151"/>
      <c r="K37" s="152">
        <v>130</v>
      </c>
      <c r="L37" s="155">
        <f>'06-10'!$K37+('06-10'!$J37/90)</f>
        <v>130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2362</v>
      </c>
      <c r="J38" s="151">
        <v>300</v>
      </c>
      <c r="K38" s="152"/>
      <c r="L38" s="155">
        <f>'06-10'!$K38+('06-10'!$J38/90)</f>
        <v>3.3333333333333335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2862</v>
      </c>
      <c r="J39" s="151">
        <v>180</v>
      </c>
      <c r="K39" s="152"/>
      <c r="L39" s="155">
        <f>'06-10'!$K39+('06-10'!$J39/90)</f>
        <v>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103</v>
      </c>
      <c r="J40" s="151"/>
      <c r="K40" s="152">
        <v>10</v>
      </c>
      <c r="L40" s="155">
        <f>'06-10'!$K40+('06-10'!$J40/90)</f>
        <v>10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138</v>
      </c>
      <c r="J41" s="151">
        <v>450</v>
      </c>
      <c r="K41" s="152"/>
      <c r="L41" s="155">
        <f>'06-10'!$K41+('06-10'!$J41/90)</f>
        <v>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2863</v>
      </c>
      <c r="J42" s="151"/>
      <c r="K42" s="152">
        <v>20</v>
      </c>
      <c r="L42" s="155">
        <f>'06-10'!$K42+('06-10'!$J42/90)</f>
        <v>20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121</v>
      </c>
      <c r="J43" s="151">
        <v>-100</v>
      </c>
      <c r="K43" s="152">
        <v>5</v>
      </c>
      <c r="L43" s="155">
        <f>'06-10'!$K43+('06-10'!$J43/90)</f>
        <v>3.8888888888888888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/>
      <c r="J44" s="151">
        <v>-175</v>
      </c>
      <c r="K44" s="152">
        <v>5</v>
      </c>
      <c r="L44" s="155">
        <f>'06-10'!$K44+('06-10'!$J44/90)</f>
        <v>3.0555555555555554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2864</v>
      </c>
      <c r="J45" s="151">
        <v>1750</v>
      </c>
      <c r="K45" s="152">
        <v>110</v>
      </c>
      <c r="L45" s="155">
        <f>'06-10'!$K45+('06-10'!$J45/90)</f>
        <v>129.44444444444446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819</v>
      </c>
      <c r="J46" s="151"/>
      <c r="K46" s="152">
        <v>15</v>
      </c>
      <c r="L46" s="155">
        <f>'06-10'!$K46+('06-10'!$J46/90)</f>
        <v>15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/>
      <c r="J47" s="151">
        <v>100</v>
      </c>
      <c r="K47" s="152"/>
      <c r="L47" s="155">
        <f>'06-10'!$K47+('06-10'!$J47/90)</f>
        <v>1.1111111111111112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2865</v>
      </c>
      <c r="J48" s="151"/>
      <c r="K48" s="152">
        <v>215</v>
      </c>
      <c r="L48" s="155">
        <f>'06-10'!$K48+('06-10'!$J48/90)</f>
        <v>215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1796</v>
      </c>
      <c r="I49" s="154" t="s">
        <v>95</v>
      </c>
      <c r="J49" s="151"/>
      <c r="K49" s="152">
        <v>50</v>
      </c>
      <c r="L49" s="155">
        <f>'06-10'!$K49+('06-10'!$J49/90)</f>
        <v>50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40</v>
      </c>
      <c r="I50" s="154" t="s">
        <v>95</v>
      </c>
      <c r="J50" s="151"/>
      <c r="K50" s="152">
        <v>-50</v>
      </c>
      <c r="L50" s="155">
        <f>'06-10'!$K50+('06-10'!$J50/90)</f>
        <v>-50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2866</v>
      </c>
      <c r="J51" s="151">
        <v>-270</v>
      </c>
      <c r="K51" s="152">
        <v>130</v>
      </c>
      <c r="L51" s="155">
        <f>'06-10'!$K51+('06-10'!$J51/90)</f>
        <v>127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847</v>
      </c>
      <c r="J52" s="151">
        <v>-180</v>
      </c>
      <c r="K52" s="152">
        <v>20</v>
      </c>
      <c r="L52" s="155">
        <f>'06-10'!$K52+('06-10'!$J52/90)</f>
        <v>18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1763</v>
      </c>
      <c r="J53" s="151">
        <v>600</v>
      </c>
      <c r="K53" s="152"/>
      <c r="L53" s="155">
        <f>'06-10'!$K53+('06-10'!$J53/90)</f>
        <v>6.666666666666667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76</v>
      </c>
      <c r="J54" s="151">
        <v>180</v>
      </c>
      <c r="K54" s="152"/>
      <c r="L54" s="155">
        <f>'06-10'!$K54+('06-10'!$J54/90)</f>
        <v>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/>
      <c r="J55" s="151">
        <v>320</v>
      </c>
      <c r="K55" s="152"/>
      <c r="L55" s="155">
        <f>'06-10'!$K55+('06-10'!$J55/90)</f>
        <v>3.5555555555555554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95</v>
      </c>
      <c r="J56" s="151"/>
      <c r="K56" s="152">
        <v>40</v>
      </c>
      <c r="L56" s="155">
        <f>'06-10'!$K56+('06-10'!$J56/90)</f>
        <v>40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40</v>
      </c>
      <c r="I57" s="154" t="s">
        <v>95</v>
      </c>
      <c r="J57" s="151"/>
      <c r="K57" s="152">
        <v>-40</v>
      </c>
      <c r="L57" s="155">
        <f>'06-10'!$K57+('06-10'!$J57/90)</f>
        <v>-40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2867</v>
      </c>
      <c r="J58" s="151">
        <v>720</v>
      </c>
      <c r="K58" s="152"/>
      <c r="L58" s="155">
        <f>'06-10'!$K58+('06-10'!$J58/90)</f>
        <v>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40</v>
      </c>
      <c r="I59" s="154" t="s">
        <v>1051</v>
      </c>
      <c r="J59" s="151">
        <v>-770</v>
      </c>
      <c r="K59" s="152">
        <v>-250</v>
      </c>
      <c r="L59" s="155">
        <f>'06-10'!$K59+('06-10'!$J59/90)</f>
        <v>-258.55555555555554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40</v>
      </c>
      <c r="I60" s="154" t="s">
        <v>2868</v>
      </c>
      <c r="J60" s="151"/>
      <c r="K60" s="152">
        <v>-5</v>
      </c>
      <c r="L60" s="155">
        <f>'06-10'!$K60+('06-10'!$J60/90)</f>
        <v>-5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2869</v>
      </c>
      <c r="J61" s="151">
        <v>90</v>
      </c>
      <c r="K61" s="152"/>
      <c r="L61" s="155">
        <f>'06-10'!$K61+('06-10'!$J61/90)</f>
        <v>1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40</v>
      </c>
      <c r="I62" s="154" t="s">
        <v>2870</v>
      </c>
      <c r="J62" s="151"/>
      <c r="K62" s="152">
        <v>-760</v>
      </c>
      <c r="L62" s="155">
        <f>'06-10'!$K62+('06-10'!$J62/90)</f>
        <v>-760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169</v>
      </c>
      <c r="J63" s="151">
        <v>220</v>
      </c>
      <c r="K63" s="152"/>
      <c r="L63" s="155">
        <f>'06-10'!$K63+('06-10'!$J63/90)</f>
        <v>2.4444444444444446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/>
      <c r="J64" s="151">
        <v>-370</v>
      </c>
      <c r="K64" s="152">
        <v>15</v>
      </c>
      <c r="L64" s="155">
        <f>'06-10'!$K64+('06-10'!$J64/90)</f>
        <v>10.888888888888889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2182</v>
      </c>
      <c r="J65" s="151">
        <v>-270</v>
      </c>
      <c r="K65" s="152">
        <v>10</v>
      </c>
      <c r="L65" s="155">
        <f>'06-10'!$K65+('06-10'!$J65/90)</f>
        <v>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2871</v>
      </c>
      <c r="J66" s="151">
        <v>250</v>
      </c>
      <c r="K66" s="152"/>
      <c r="L66" s="155">
        <f>'06-10'!$K66+('06-10'!$J66/90)</f>
        <v>2.7777777777777777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847</v>
      </c>
      <c r="J67" s="151">
        <v>400</v>
      </c>
      <c r="K67" s="152"/>
      <c r="L67" s="155">
        <f>'06-10'!$K67+('06-10'!$J67/90)</f>
        <v>4.4444444444444446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146</v>
      </c>
      <c r="J68" s="151">
        <v>-100</v>
      </c>
      <c r="K68" s="152">
        <v>10</v>
      </c>
      <c r="L68" s="155">
        <f>'06-10'!$K68+('06-10'!$J68/90)</f>
        <v>8.8888888888888893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154</v>
      </c>
      <c r="J69" s="151">
        <v>150</v>
      </c>
      <c r="K69" s="152"/>
      <c r="L69" s="155">
        <f>'06-10'!$K69+('06-10'!$J69/90)</f>
        <v>1.6666666666666667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/>
      <c r="J70" s="151">
        <v>-540</v>
      </c>
      <c r="K70" s="152">
        <v>20</v>
      </c>
      <c r="L70" s="155">
        <f>'06-10'!$K70+('06-10'!$J70/90)</f>
        <v>14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694</v>
      </c>
      <c r="J71" s="151">
        <v>620</v>
      </c>
      <c r="K71" s="152"/>
      <c r="L71" s="155">
        <f>'06-10'!$K71+('06-10'!$J71/90)</f>
        <v>6.8888888888888893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404</v>
      </c>
      <c r="J72" s="151">
        <v>-400</v>
      </c>
      <c r="K72" s="152">
        <v>20</v>
      </c>
      <c r="L72" s="155">
        <f>'06-10'!$K72+('06-10'!$J72/90)</f>
        <v>15.555555555555555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28</v>
      </c>
      <c r="I73" s="154" t="s">
        <v>35</v>
      </c>
      <c r="J73" s="151"/>
      <c r="K73" s="152">
        <v>-5</v>
      </c>
      <c r="L73" s="155">
        <f>'06-10'!$K73+('06-10'!$J73/90)</f>
        <v>-5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751</v>
      </c>
      <c r="J74" s="151"/>
      <c r="K74" s="152">
        <v>41</v>
      </c>
      <c r="L74" s="155">
        <f>'06-10'!$K74+('06-10'!$J74/90)</f>
        <v>41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2635</v>
      </c>
      <c r="J75" s="151"/>
      <c r="K75" s="152">
        <v>100</v>
      </c>
      <c r="L75" s="155">
        <f>'06-10'!$K75+('06-10'!$J75/90)</f>
        <v>100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2872</v>
      </c>
      <c r="J76" s="151"/>
      <c r="K76" s="152">
        <v>15</v>
      </c>
      <c r="L76" s="155">
        <f>'06-10'!$K76+('06-10'!$J76/90)</f>
        <v>15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1360</v>
      </c>
      <c r="J77" s="151">
        <v>200</v>
      </c>
      <c r="K77" s="152">
        <v>10</v>
      </c>
      <c r="L77" s="155">
        <f>'06-10'!$K77+('06-10'!$J77/90)</f>
        <v>12.222222222222221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2873</v>
      </c>
      <c r="J78" s="151">
        <v>190</v>
      </c>
      <c r="K78" s="152"/>
      <c r="L78" s="155">
        <f>'06-10'!$K78+('06-10'!$J78/90)</f>
        <v>2.1111111111111112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2874</v>
      </c>
      <c r="J79" s="151"/>
      <c r="K79" s="152">
        <v>5</v>
      </c>
      <c r="L79" s="155">
        <f>'06-10'!$K79+('06-10'!$J79/90)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2875</v>
      </c>
      <c r="J80" s="151"/>
      <c r="K80" s="152">
        <v>35</v>
      </c>
      <c r="L80" s="155">
        <f>'06-10'!$K80+('06-10'!$J80/90)</f>
        <v>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2876</v>
      </c>
      <c r="J81" s="151"/>
      <c r="K81" s="152">
        <v>11</v>
      </c>
      <c r="L81" s="155">
        <f>'06-10'!$K81+('06-10'!$J81/90)</f>
        <v>11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1014</v>
      </c>
      <c r="J82" s="151">
        <v>-270</v>
      </c>
      <c r="K82" s="152">
        <v>50</v>
      </c>
      <c r="L82" s="155">
        <f>'06-10'!$K82+('06-10'!$J82/90)</f>
        <v>47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77</v>
      </c>
      <c r="J83" s="151">
        <v>50</v>
      </c>
      <c r="K83" s="152">
        <v>5</v>
      </c>
      <c r="L83" s="155">
        <f>'06-10'!$K83+('06-10'!$J83/90)</f>
        <v>5.5555555555555554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40</v>
      </c>
      <c r="I84" s="154" t="s">
        <v>2173</v>
      </c>
      <c r="J84" s="151">
        <v>-360</v>
      </c>
      <c r="K84" s="152">
        <v>-1840</v>
      </c>
      <c r="L84" s="155">
        <f>'06-10'!$K84+('06-10'!$J84/90)</f>
        <v>-1844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1796</v>
      </c>
      <c r="I85" s="154" t="s">
        <v>878</v>
      </c>
      <c r="J85" s="151"/>
      <c r="K85" s="152">
        <v>15</v>
      </c>
      <c r="L85" s="155">
        <f>'06-10'!$K85+('06-10'!$J85/90)</f>
        <v>15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2877</v>
      </c>
      <c r="J86" s="151">
        <v>50</v>
      </c>
      <c r="K86" s="152"/>
      <c r="L86" s="155">
        <f>'06-10'!$K86+('06-10'!$J86/90)</f>
        <v>0.55555555555555558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275</v>
      </c>
      <c r="J87" s="151">
        <v>100</v>
      </c>
      <c r="K87" s="152">
        <v>5</v>
      </c>
      <c r="L87" s="155">
        <f>'06-10'!$K87+('06-10'!$J87/90)</f>
        <v>6.1111111111111107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/>
      <c r="J88" s="151">
        <v>-50</v>
      </c>
      <c r="K88" s="152">
        <v>60</v>
      </c>
      <c r="L88" s="155">
        <f>'06-10'!$K88+('06-10'!$J88/90)</f>
        <v>59.444444444444443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95</v>
      </c>
      <c r="J89" s="151"/>
      <c r="K89" s="152">
        <v>74</v>
      </c>
      <c r="L89" s="155">
        <f>'06-10'!$K89+('06-10'!$J89/90)</f>
        <v>74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40</v>
      </c>
      <c r="I90" s="154" t="s">
        <v>95</v>
      </c>
      <c r="J90" s="151"/>
      <c r="K90" s="152">
        <v>-74</v>
      </c>
      <c r="L90" s="155">
        <f>'06-10'!$K90+('06-10'!$J90/90)</f>
        <v>-74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1235</v>
      </c>
      <c r="J91" s="151"/>
      <c r="K91" s="152">
        <v>35</v>
      </c>
      <c r="L91" s="155">
        <f>'06-10'!$K91+('06-10'!$J91/90)</f>
        <v>35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363</v>
      </c>
      <c r="J92" s="151"/>
      <c r="K92" s="152">
        <v>8</v>
      </c>
      <c r="L92" s="155">
        <f>'06-10'!$K92+('06-10'!$J92/90)</f>
        <v>8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2878</v>
      </c>
      <c r="J93" s="151">
        <v>180</v>
      </c>
      <c r="K93" s="152">
        <v>10</v>
      </c>
      <c r="L93" s="155">
        <f>'06-10'!$K93+('06-10'!$J93/90)</f>
        <v>12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1298</v>
      </c>
      <c r="J94" s="151">
        <v>200</v>
      </c>
      <c r="K94" s="152"/>
      <c r="L94" s="155">
        <f>'06-10'!$K94+('06-10'!$J94/90)</f>
        <v>2.2222222222222223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2879</v>
      </c>
      <c r="J95" s="151">
        <v>-200</v>
      </c>
      <c r="K95" s="152">
        <v>5</v>
      </c>
      <c r="L95" s="155">
        <f>'06-10'!$K95+('06-10'!$J95/90)</f>
        <v>2.7777777777777777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121</v>
      </c>
      <c r="J96" s="151">
        <v>100</v>
      </c>
      <c r="K96" s="152"/>
      <c r="L96" s="155">
        <f>'06-10'!$K96+('06-10'!$J96/90)</f>
        <v>1.1111111111111112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1981</v>
      </c>
      <c r="J97" s="151"/>
      <c r="K97" s="152">
        <v>65</v>
      </c>
      <c r="L97" s="155">
        <f>'06-10'!$K97+('06-10'!$J97/90)</f>
        <v>65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229</v>
      </c>
      <c r="J98" s="151">
        <v>-360</v>
      </c>
      <c r="K98" s="152">
        <v>-10</v>
      </c>
      <c r="L98" s="155">
        <f>'06-10'!$K98+('06-10'!$J98/90)</f>
        <v>-14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2880</v>
      </c>
      <c r="J99" s="151">
        <v>-220</v>
      </c>
      <c r="K99" s="152">
        <v>10</v>
      </c>
      <c r="L99" s="155">
        <f>'06-10'!$K99+('06-10'!$J99/90)</f>
        <v>7.5555555555555554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2881</v>
      </c>
      <c r="J100" s="151">
        <v>-150</v>
      </c>
      <c r="K100" s="152">
        <v>5</v>
      </c>
      <c r="L100" s="155">
        <f>'06-10'!$K100+('06-10'!$J100/90)</f>
        <v>3.333333333333333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/>
      <c r="J101" s="151">
        <v>50</v>
      </c>
      <c r="K101" s="152"/>
      <c r="L101" s="155">
        <f>'06-10'!$K101+('06-10'!$J101/90)</f>
        <v>0.55555555555555558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/>
      <c r="J102" s="151">
        <v>70</v>
      </c>
      <c r="K102" s="152"/>
      <c r="L102" s="155">
        <f>'06-10'!$K102+('06-10'!$J102/90)</f>
        <v>0.77777777777777779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154</v>
      </c>
      <c r="J103" s="151">
        <v>150</v>
      </c>
      <c r="K103" s="152"/>
      <c r="L103" s="155">
        <f>'06-10'!$K103+('06-10'!$J103/90)</f>
        <v>1.6666666666666667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156</v>
      </c>
      <c r="J104" s="151">
        <v>50</v>
      </c>
      <c r="K104" s="152">
        <v>5</v>
      </c>
      <c r="L104" s="155">
        <f>'06-10'!$K104+('06-10'!$J104/90)</f>
        <v>5.5555555555555554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2882</v>
      </c>
      <c r="J105" s="151">
        <v>-310</v>
      </c>
      <c r="K105" s="152">
        <v>15</v>
      </c>
      <c r="L105" s="155">
        <f>'06-10'!$K105+('06-10'!$J105/90)</f>
        <v>11.555555555555555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686</v>
      </c>
      <c r="J106" s="151"/>
      <c r="K106" s="152">
        <v>5</v>
      </c>
      <c r="L106" s="155">
        <f>'06-10'!$K106+('06-10'!$J106/90)</f>
        <v>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62</v>
      </c>
      <c r="J107" s="151">
        <v>100</v>
      </c>
      <c r="K107" s="152">
        <v>20</v>
      </c>
      <c r="L107" s="155">
        <f>'06-10'!$K107+('06-10'!$J107/90)</f>
        <v>21.111111111111111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240</v>
      </c>
      <c r="J108" s="151"/>
      <c r="K108" s="152">
        <v>108</v>
      </c>
      <c r="L108" s="155">
        <f>'06-10'!$K108+('06-10'!$J108/90)</f>
        <v>108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754</v>
      </c>
      <c r="J109" s="151"/>
      <c r="K109" s="152">
        <v>39</v>
      </c>
      <c r="L109" s="155">
        <f>'06-10'!$K109+('06-10'!$J109/90)</f>
        <v>39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208</v>
      </c>
      <c r="J110" s="151">
        <v>70</v>
      </c>
      <c r="K110" s="152"/>
      <c r="L110" s="155">
        <f>'06-10'!$K110+('06-10'!$J110/90)</f>
        <v>0.77777777777777779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40</v>
      </c>
      <c r="I111" s="154" t="s">
        <v>2154</v>
      </c>
      <c r="J111" s="151">
        <v>180</v>
      </c>
      <c r="K111" s="152">
        <v>-445</v>
      </c>
      <c r="L111" s="155">
        <f>'06-10'!$K111+('06-10'!$J111/90)</f>
        <v>-443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56</v>
      </c>
      <c r="J112" s="151">
        <v>35</v>
      </c>
      <c r="K112" s="152">
        <v>-135</v>
      </c>
      <c r="L112" s="155">
        <f>'06-10'!$K112+('06-10'!$J112/90)</f>
        <v>-134.61111111111111</v>
      </c>
      <c r="M112" s="3"/>
      <c r="N112" s="45" t="s">
        <v>118</v>
      </c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1796</v>
      </c>
      <c r="I113" s="154" t="s">
        <v>2883</v>
      </c>
      <c r="J113" s="151">
        <v>270</v>
      </c>
      <c r="K113" s="152">
        <v>130</v>
      </c>
      <c r="L113" s="155">
        <f>'06-10'!$K113+('06-10'!$J113/90)</f>
        <v>133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2884</v>
      </c>
      <c r="J114" s="151">
        <v>-400</v>
      </c>
      <c r="K114" s="152">
        <v>10</v>
      </c>
      <c r="L114" s="155">
        <f>'06-10'!$K114+('06-10'!$J114/90)</f>
        <v>5.5555555555555554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40</v>
      </c>
      <c r="I115" s="154" t="s">
        <v>57</v>
      </c>
      <c r="J115" s="151">
        <v>2000</v>
      </c>
      <c r="K115" s="152"/>
      <c r="L115" s="155">
        <f>'06-10'!$K115+('06-10'!$J115/90)</f>
        <v>22.222222222222221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28</v>
      </c>
      <c r="I116" s="154" t="s">
        <v>43</v>
      </c>
      <c r="J116" s="151">
        <v>-2000</v>
      </c>
      <c r="K116" s="152"/>
      <c r="L116" s="155">
        <f>'06-10'!$K116+('06-10'!$J116/90)</f>
        <v>-22.222222222222221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39</v>
      </c>
      <c r="J117" s="151">
        <v>100</v>
      </c>
      <c r="K117" s="152">
        <v>50</v>
      </c>
      <c r="L117" s="155">
        <f>'06-10'!$K117+('06-10'!$J117/90)</f>
        <v>51.111111111111114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555</v>
      </c>
      <c r="J118" s="151">
        <v>-150</v>
      </c>
      <c r="K118" s="152"/>
      <c r="L118" s="155">
        <f>'06-10'!$K118+('06-10'!$J118/90)</f>
        <v>-1.6666666666666667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39</v>
      </c>
      <c r="J119" s="151">
        <v>360</v>
      </c>
      <c r="K119" s="152"/>
      <c r="L119" s="155">
        <f>'06-10'!$K119+('06-10'!$J119/90)</f>
        <v>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1366</v>
      </c>
      <c r="J120" s="151"/>
      <c r="K120" s="152">
        <v>22</v>
      </c>
      <c r="L120" s="155">
        <f>'06-10'!$K120+('06-10'!$J120/90)</f>
        <v>22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40</v>
      </c>
      <c r="I121" s="154" t="s">
        <v>95</v>
      </c>
      <c r="J121" s="151"/>
      <c r="K121" s="152">
        <v>-22</v>
      </c>
      <c r="L121" s="155">
        <f>'06-10'!$K121+('06-10'!$J121/90)</f>
        <v>-22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>
        <v>50</v>
      </c>
      <c r="K122" s="152"/>
      <c r="L122" s="155">
        <f>'06-10'!$K122+('06-10'!$J122/90)</f>
        <v>0.55555555555555558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>
        <v>-330</v>
      </c>
      <c r="K123" s="152">
        <v>5</v>
      </c>
      <c r="L123" s="155">
        <f>'06-10'!$K123+('06-10'!$J123/90)</f>
        <v>1.3333333333333335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161</v>
      </c>
      <c r="J124" s="151">
        <v>-300</v>
      </c>
      <c r="K124" s="152">
        <v>30</v>
      </c>
      <c r="L124" s="155">
        <f>'06-10'!$K124+('06-10'!$J124/90)</f>
        <v>26.666666666666668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40</v>
      </c>
      <c r="I125" s="154" t="s">
        <v>2885</v>
      </c>
      <c r="J125" s="151"/>
      <c r="K125" s="152">
        <v>-170</v>
      </c>
      <c r="L125" s="155">
        <f>'06-10'!$K125+('06-10'!$J125/90)</f>
        <v>-170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 t="s">
        <v>1395</v>
      </c>
      <c r="J126" s="151"/>
      <c r="K126" s="152">
        <v>5</v>
      </c>
      <c r="L126" s="155">
        <f>'06-10'!$K126+('06-10'!$J126/90)</f>
        <v>5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797</v>
      </c>
      <c r="J127" s="151">
        <v>300</v>
      </c>
      <c r="K127" s="152">
        <v>80</v>
      </c>
      <c r="L127" s="155">
        <f>'06-10'!$K127+('06-10'!$J127/90)</f>
        <v>83.333333333333329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1796</v>
      </c>
      <c r="I128" s="154" t="s">
        <v>997</v>
      </c>
      <c r="J128" s="151"/>
      <c r="K128" s="152">
        <v>220</v>
      </c>
      <c r="L128" s="155">
        <f>'06-10'!$K128+('06-10'!$J128/90)</f>
        <v>220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 t="s">
        <v>513</v>
      </c>
      <c r="J129" s="151"/>
      <c r="K129" s="152">
        <v>5</v>
      </c>
      <c r="L129" s="155">
        <f>'06-10'!$K129+('06-10'!$J129/90)</f>
        <v>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1454</v>
      </c>
      <c r="J130" s="151">
        <v>315</v>
      </c>
      <c r="K130" s="152"/>
      <c r="L130" s="155">
        <f>'06-10'!$K130+('06-10'!$J130/90)</f>
        <v>3.5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 t="s">
        <v>154</v>
      </c>
      <c r="J131" s="151">
        <v>-290</v>
      </c>
      <c r="K131" s="152">
        <v>5</v>
      </c>
      <c r="L131" s="155">
        <f>'06-10'!$K131+('06-10'!$J131/90)</f>
        <v>1.7777777777777777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 t="s">
        <v>2886</v>
      </c>
      <c r="J132" s="151">
        <v>1280</v>
      </c>
      <c r="K132" s="152">
        <v>10</v>
      </c>
      <c r="L132" s="155">
        <f>'06-10'!$K132+('06-10'!$J132/90)</f>
        <v>24.222222222222221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>
        <v>250</v>
      </c>
      <c r="K133" s="152"/>
      <c r="L133" s="155">
        <f>'06-10'!$K133+('06-10'!$J133/90)</f>
        <v>2.7777777777777777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 t="s">
        <v>1981</v>
      </c>
      <c r="J134" s="151"/>
      <c r="K134" s="152">
        <v>45</v>
      </c>
      <c r="L134" s="155">
        <f>'06-10'!$K134+('06-10'!$J134/90)</f>
        <v>45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2887</v>
      </c>
      <c r="J135" s="151"/>
      <c r="K135" s="152">
        <v>200</v>
      </c>
      <c r="L135" s="155">
        <f>'06-10'!$K135+('06-10'!$J135/90)</f>
        <v>200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 t="s">
        <v>2888</v>
      </c>
      <c r="J136" s="151"/>
      <c r="K136" s="152">
        <v>10</v>
      </c>
      <c r="L136" s="155">
        <f>'06-10'!$K136+('06-10'!$J136/90)</f>
        <v>10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2889</v>
      </c>
      <c r="J137" s="151">
        <v>450</v>
      </c>
      <c r="K137" s="152">
        <v>50</v>
      </c>
      <c r="L137" s="155">
        <f>'06-10'!$K137+('06-10'!$J137/90)</f>
        <v>55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 t="s">
        <v>154</v>
      </c>
      <c r="J138" s="151">
        <v>200</v>
      </c>
      <c r="K138" s="152"/>
      <c r="L138" s="155">
        <f>'06-10'!$K138+('06-10'!$J138/90)</f>
        <v>2.2222222222222223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95</v>
      </c>
      <c r="J139" s="151"/>
      <c r="K139" s="152">
        <v>260</v>
      </c>
      <c r="L139" s="155">
        <f>'06-10'!$K139+('06-10'!$J139/90)</f>
        <v>260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40</v>
      </c>
      <c r="I140" s="154" t="s">
        <v>95</v>
      </c>
      <c r="J140" s="151"/>
      <c r="K140" s="152">
        <v>-260</v>
      </c>
      <c r="L140" s="155">
        <f>'06-10'!$K140+('06-10'!$J140/90)</f>
        <v>-260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 t="s">
        <v>578</v>
      </c>
      <c r="J141" s="151">
        <v>-315</v>
      </c>
      <c r="K141" s="152">
        <v>20</v>
      </c>
      <c r="L141" s="155">
        <f>'06-10'!$K141+('06-10'!$J141/90)</f>
        <v>16.5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980</v>
      </c>
      <c r="J142" s="151"/>
      <c r="K142" s="152">
        <v>10</v>
      </c>
      <c r="L142" s="155">
        <f>'06-10'!$K142+('06-10'!$J142/90)</f>
        <v>10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 t="s">
        <v>651</v>
      </c>
      <c r="J143" s="151">
        <v>250</v>
      </c>
      <c r="K143" s="152"/>
      <c r="L143" s="155">
        <f>'06-10'!$K143+('06-10'!$J143/90)</f>
        <v>2.7777777777777777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 t="s">
        <v>229</v>
      </c>
      <c r="J144" s="151">
        <v>-250</v>
      </c>
      <c r="K144" s="152"/>
      <c r="L144" s="155">
        <f>'06-10'!$K144+('06-10'!$J144/90)</f>
        <v>-2.7777777777777777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 t="s">
        <v>205</v>
      </c>
      <c r="J145" s="151">
        <v>150</v>
      </c>
      <c r="K145" s="152"/>
      <c r="L145" s="155">
        <f>'06-10'!$K145+('06-10'!$J145/90)</f>
        <v>1.6666666666666667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>
        <v>80</v>
      </c>
      <c r="K146" s="152"/>
      <c r="L146" s="155">
        <f>'06-10'!$K146+('06-10'!$J146/90)</f>
        <v>0.88888888888888884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 t="s">
        <v>737</v>
      </c>
      <c r="J147" s="151"/>
      <c r="K147" s="152">
        <v>20</v>
      </c>
      <c r="L147" s="155">
        <f>'06-10'!$K147+('06-10'!$J147/90)</f>
        <v>20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 t="s">
        <v>201</v>
      </c>
      <c r="J148" s="151">
        <v>400</v>
      </c>
      <c r="K148" s="152"/>
      <c r="L148" s="155">
        <f>'06-10'!$K148+('06-10'!$J148/90)</f>
        <v>4.4444444444444446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1796</v>
      </c>
      <c r="I149" s="154" t="s">
        <v>440</v>
      </c>
      <c r="J149" s="151"/>
      <c r="K149" s="152">
        <v>50</v>
      </c>
      <c r="L149" s="155">
        <f>'06-10'!$K149+('06-10'!$J149/90)</f>
        <v>50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 t="s">
        <v>132</v>
      </c>
      <c r="J150" s="151">
        <v>200</v>
      </c>
      <c r="K150" s="152"/>
      <c r="L150" s="155">
        <f>'06-10'!$K150+('06-10'!$J150/90)</f>
        <v>2.2222222222222223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 t="s">
        <v>1101</v>
      </c>
      <c r="J151" s="151">
        <v>500</v>
      </c>
      <c r="K151" s="152"/>
      <c r="L151" s="155">
        <f>'06-10'!$K151+('06-10'!$J151/90)</f>
        <v>5.5555555555555554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 t="s">
        <v>2890</v>
      </c>
      <c r="J152" s="151">
        <v>200</v>
      </c>
      <c r="K152" s="152"/>
      <c r="L152" s="155">
        <f>'06-10'!$K152+('06-10'!$J152/90)</f>
        <v>2.2222222222222223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 t="s">
        <v>121</v>
      </c>
      <c r="J153" s="151">
        <v>250</v>
      </c>
      <c r="K153" s="152"/>
      <c r="L153" s="155">
        <f>'06-10'!$K153+('06-10'!$J153/90)</f>
        <v>2.7777777777777777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28</v>
      </c>
      <c r="I154" s="154" t="s">
        <v>437</v>
      </c>
      <c r="J154" s="151">
        <v>-300</v>
      </c>
      <c r="K154" s="152"/>
      <c r="L154" s="155">
        <f>'06-10'!$K154+('06-10'!$J154/90)</f>
        <v>-3.3333333333333335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 t="s">
        <v>1228</v>
      </c>
      <c r="J155" s="151">
        <v>360</v>
      </c>
      <c r="K155" s="152"/>
      <c r="L155" s="155">
        <f>'06-10'!$K155+('06-10'!$J155/90)</f>
        <v>4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>
        <v>130</v>
      </c>
      <c r="K156" s="152"/>
      <c r="L156" s="155">
        <f>'06-10'!$K156+('06-10'!$J156/90)</f>
        <v>1.4444444444444444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1796</v>
      </c>
      <c r="I157" s="154" t="s">
        <v>881</v>
      </c>
      <c r="J157" s="151"/>
      <c r="K157" s="152">
        <v>350</v>
      </c>
      <c r="L157" s="155">
        <f>'06-10'!$K157+('06-10'!$J157/90)</f>
        <v>350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40</v>
      </c>
      <c r="I158" s="154" t="s">
        <v>95</v>
      </c>
      <c r="J158" s="151"/>
      <c r="K158" s="152">
        <v>-350</v>
      </c>
      <c r="L158" s="155">
        <f>'06-10'!$K158+('06-10'!$J158/90)</f>
        <v>-350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>
        <v>-220</v>
      </c>
      <c r="K159" s="152">
        <v>20</v>
      </c>
      <c r="L159" s="155">
        <f>'06-10'!$K159+('06-10'!$J159/90)</f>
        <v>17.555555555555557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40</v>
      </c>
      <c r="I160" s="154" t="s">
        <v>95</v>
      </c>
      <c r="J160" s="151">
        <v>-8000</v>
      </c>
      <c r="K160" s="152">
        <v>-2150</v>
      </c>
      <c r="L160" s="155">
        <f>'06-10'!$K160+('06-10'!$J160/90)</f>
        <v>-2238.8888888888887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40</v>
      </c>
      <c r="I161" s="154" t="s">
        <v>57</v>
      </c>
      <c r="J161" s="151"/>
      <c r="K161" s="152">
        <v>40</v>
      </c>
      <c r="L161" s="155">
        <f>'06-10'!$K161+('06-10'!$J161/90)</f>
        <v>40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28</v>
      </c>
      <c r="I162" s="154" t="s">
        <v>43</v>
      </c>
      <c r="J162" s="151"/>
      <c r="K162" s="152">
        <v>-40</v>
      </c>
      <c r="L162" s="155">
        <f>'06-10'!$K162+('06-10'!$J162/90)</f>
        <v>-40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'06-10'!$K163+('06-10'!$J163/90)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'06-10'!$K164+('06-10'!$J164/90)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'06-10'!$K165+('06-10'!$J165/90)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239" priority="5">
      <formula>$H3="جملة"</formula>
    </cfRule>
    <cfRule type="expression" dxfId="238" priority="6">
      <formula>$H3="مصاريف"</formula>
    </cfRule>
    <cfRule type="expression" dxfId="237" priority="7">
      <formula>$H3="سحب"</formula>
    </cfRule>
    <cfRule type="expression" dxfId="236" priority="8">
      <formula>$H3="بيع"</formula>
    </cfRule>
  </conditionalFormatting>
  <conditionalFormatting sqref="H22:L165">
    <cfRule type="expression" dxfId="235" priority="1">
      <formula>$H22="جملة"</formula>
    </cfRule>
    <cfRule type="expression" dxfId="234" priority="2">
      <formula>$H22="مصاريف"</formula>
    </cfRule>
    <cfRule type="expression" dxfId="233" priority="3">
      <formula>$H22="سحب"</formula>
    </cfRule>
    <cfRule type="expression" dxfId="232" priority="4">
      <formula>$H22="بيع"</formula>
    </cfRule>
  </conditionalFormatting>
  <dataValidations count="1">
    <dataValidation type="list" allowBlank="1" showInputMessage="1" showErrorMessage="1" sqref="H3:H18 H22:H165" xr:uid="{AE35A6E1-F0B0-48DA-9E10-5CB754799530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35C0-653B-401F-8783-8A3245C86A92}">
  <sheetPr>
    <pageSetUpPr fitToPage="1"/>
  </sheetPr>
  <dimension ref="A1:Z148"/>
  <sheetViews>
    <sheetView rightToLeft="1" topLeftCell="A133" workbookViewId="0">
      <selection activeCell="I144" sqref="I14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585</v>
      </c>
      <c r="K1" s="166">
        <f t="shared" si="0"/>
        <v>109</v>
      </c>
      <c r="L1" s="167">
        <f t="shared" si="0"/>
        <v>115.5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958</v>
      </c>
      <c r="J3" s="151"/>
      <c r="K3" s="152">
        <v>5</v>
      </c>
      <c r="L3" s="155">
        <f t="shared" ref="L3:L18" si="1">K3+(J3/90)</f>
        <v>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26</v>
      </c>
      <c r="J4" s="151"/>
      <c r="K4" s="152">
        <v>1</v>
      </c>
      <c r="L4" s="155">
        <f t="shared" si="1"/>
        <v>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2892</v>
      </c>
      <c r="J5" s="151"/>
      <c r="K5" s="152">
        <v>3</v>
      </c>
      <c r="L5" s="155">
        <f t="shared" si="1"/>
        <v>3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2893</v>
      </c>
      <c r="J6" s="151">
        <v>1170</v>
      </c>
      <c r="K6" s="152">
        <v>30</v>
      </c>
      <c r="L6" s="155">
        <f t="shared" si="1"/>
        <v>43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1796</v>
      </c>
      <c r="I7" s="154" t="s">
        <v>75</v>
      </c>
      <c r="J7" s="151">
        <v>-180</v>
      </c>
      <c r="K7" s="152">
        <v>50</v>
      </c>
      <c r="L7" s="155">
        <f t="shared" si="1"/>
        <v>48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28</v>
      </c>
      <c r="I8" s="154" t="s">
        <v>437</v>
      </c>
      <c r="J8" s="151">
        <v>-400</v>
      </c>
      <c r="K8" s="152"/>
      <c r="L8" s="155">
        <f t="shared" si="1"/>
        <v>-4.4444444444444446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2894</v>
      </c>
      <c r="J9" s="151">
        <v>200</v>
      </c>
      <c r="K9" s="152">
        <v>10</v>
      </c>
      <c r="L9" s="155">
        <f t="shared" si="1"/>
        <v>12.222222222222221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56</v>
      </c>
      <c r="J10" s="151">
        <v>-205</v>
      </c>
      <c r="K10" s="152">
        <v>10</v>
      </c>
      <c r="L10" s="155">
        <f t="shared" si="1"/>
        <v>7.7222222222222223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2852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SUM('07-10'!$J$22:$J$148)</f>
        <v>945</v>
      </c>
      <c r="K20" s="166">
        <f>SUM('07-10'!$K$22:$K$148)</f>
        <v>389</v>
      </c>
      <c r="L20" s="167">
        <f>SUM('07-10'!$L$22:$L$148)</f>
        <v>399.49999999999977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2</v>
      </c>
      <c r="F22" s="16">
        <f t="shared" ref="F22:F26" si="3">D22*E22</f>
        <v>10</v>
      </c>
      <c r="G22" s="7"/>
      <c r="H22" s="156" t="s">
        <v>6</v>
      </c>
      <c r="I22" s="154" t="s">
        <v>2635</v>
      </c>
      <c r="J22" s="151">
        <v>-180</v>
      </c>
      <c r="K22" s="152">
        <v>80</v>
      </c>
      <c r="L22" s="155">
        <f>'07-10'!$K22+('07-10'!$J22/90)</f>
        <v>78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2</v>
      </c>
      <c r="S22" s="16">
        <f t="shared" ref="S22:S26" si="5">Q22*R22</f>
        <v>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</v>
      </c>
      <c r="C23" s="14">
        <f t="shared" si="2"/>
        <v>5</v>
      </c>
      <c r="D23" s="15">
        <v>10</v>
      </c>
      <c r="E23" s="1">
        <v>84</v>
      </c>
      <c r="F23" s="16">
        <f t="shared" si="3"/>
        <v>840</v>
      </c>
      <c r="G23" s="7"/>
      <c r="H23" s="156" t="s">
        <v>6</v>
      </c>
      <c r="I23" s="154" t="s">
        <v>187</v>
      </c>
      <c r="J23" s="151">
        <v>100</v>
      </c>
      <c r="K23" s="152"/>
      <c r="L23" s="155">
        <f>'07-10'!$K23+('07-10'!$J23/90)</f>
        <v>1.1111111111111112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86</v>
      </c>
      <c r="S23" s="16">
        <f t="shared" si="5"/>
        <v>860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19</v>
      </c>
      <c r="C24" s="14">
        <f t="shared" si="2"/>
        <v>190</v>
      </c>
      <c r="D24" s="15">
        <v>20</v>
      </c>
      <c r="E24" s="1"/>
      <c r="F24" s="16">
        <f t="shared" si="3"/>
        <v>0</v>
      </c>
      <c r="G24" s="7"/>
      <c r="H24" s="156" t="s">
        <v>6</v>
      </c>
      <c r="I24" s="154" t="s">
        <v>1254</v>
      </c>
      <c r="J24" s="151">
        <v>300</v>
      </c>
      <c r="K24" s="152"/>
      <c r="L24" s="155">
        <f>'07-10'!$K24+('07-10'!$J24/90)</f>
        <v>3.3333333333333335</v>
      </c>
      <c r="M24" s="3"/>
      <c r="N24" s="13">
        <v>10</v>
      </c>
      <c r="O24" s="1">
        <v>23</v>
      </c>
      <c r="P24" s="14">
        <f t="shared" si="4"/>
        <v>230</v>
      </c>
      <c r="Q24" s="15">
        <v>20</v>
      </c>
      <c r="R24" s="1">
        <v>36</v>
      </c>
      <c r="S24" s="16">
        <f t="shared" si="5"/>
        <v>720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1</v>
      </c>
      <c r="F25" s="16">
        <f t="shared" si="3"/>
        <v>50</v>
      </c>
      <c r="G25" s="7"/>
      <c r="H25" s="156" t="s">
        <v>6</v>
      </c>
      <c r="I25" s="154" t="s">
        <v>2895</v>
      </c>
      <c r="J25" s="151">
        <v>-400</v>
      </c>
      <c r="K25" s="152">
        <v>10</v>
      </c>
      <c r="L25" s="155">
        <f>'07-10'!$K25+('07-10'!$J25/90)</f>
        <v>5.5555555555555554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>
        <v>14</v>
      </c>
      <c r="S25" s="16">
        <f t="shared" si="5"/>
        <v>700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23</v>
      </c>
      <c r="F26" s="16">
        <f t="shared" si="3"/>
        <v>2300</v>
      </c>
      <c r="G26" s="7"/>
      <c r="H26" s="156" t="s">
        <v>6</v>
      </c>
      <c r="I26" s="154" t="s">
        <v>2896</v>
      </c>
      <c r="J26" s="151">
        <v>-100</v>
      </c>
      <c r="K26" s="152">
        <v>24</v>
      </c>
      <c r="L26" s="155">
        <f>'07-10'!$K26+('07-10'!$J26/90)</f>
        <v>22.888888888888889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68</v>
      </c>
      <c r="S26" s="16">
        <f t="shared" si="5"/>
        <v>6800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57" t="s">
        <v>11</v>
      </c>
      <c r="E27" s="157"/>
      <c r="F27" s="159">
        <f>SUM(F22:F26)</f>
        <v>3200</v>
      </c>
      <c r="G27" s="7"/>
      <c r="H27" s="156" t="s">
        <v>6</v>
      </c>
      <c r="I27" s="154" t="s">
        <v>2897</v>
      </c>
      <c r="J27" s="151">
        <v>-450</v>
      </c>
      <c r="K27" s="152">
        <v>20</v>
      </c>
      <c r="L27" s="155">
        <f>'07-10'!$K27+('07-10'!$J27/90)</f>
        <v>15</v>
      </c>
      <c r="M27" s="3"/>
      <c r="N27" s="13">
        <v>100</v>
      </c>
      <c r="O27" s="1">
        <v>11</v>
      </c>
      <c r="P27" s="14">
        <f t="shared" si="4"/>
        <v>1100</v>
      </c>
      <c r="Q27" s="157" t="s">
        <v>11</v>
      </c>
      <c r="R27" s="157"/>
      <c r="S27" s="159">
        <f>SUM(S22:S26)</f>
        <v>9090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306</v>
      </c>
      <c r="D28" s="1"/>
      <c r="E28" s="1"/>
      <c r="F28" s="1"/>
      <c r="G28" s="1"/>
      <c r="H28" s="156" t="s">
        <v>28</v>
      </c>
      <c r="I28" s="154" t="s">
        <v>35</v>
      </c>
      <c r="J28" s="151">
        <v>-300</v>
      </c>
      <c r="K28" s="152"/>
      <c r="L28" s="155">
        <f>'07-10'!$K28+('07-10'!$J28/90)</f>
        <v>-3.3333333333333335</v>
      </c>
      <c r="M28" s="3"/>
      <c r="N28" s="157" t="s">
        <v>11</v>
      </c>
      <c r="O28" s="157"/>
      <c r="P28" s="158">
        <f>SUM(P22:P27)</f>
        <v>2077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-405</v>
      </c>
      <c r="G29" s="1"/>
      <c r="H29" s="156" t="s">
        <v>6</v>
      </c>
      <c r="I29" s="154" t="s">
        <v>229</v>
      </c>
      <c r="J29" s="151">
        <v>-130</v>
      </c>
      <c r="K29" s="152"/>
      <c r="L29" s="155">
        <f>'07-10'!$K29+('07-10'!$J29/90)</f>
        <v>-1.4444444444444444</v>
      </c>
      <c r="M29" s="3"/>
      <c r="N29" s="1"/>
      <c r="O29" s="1"/>
      <c r="P29" s="18"/>
      <c r="Q29" s="233" t="s">
        <v>21</v>
      </c>
      <c r="R29" s="234"/>
      <c r="S29" s="159">
        <f>SUM('07-10'!$J$22:$J$148)</f>
        <v>945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-3159</v>
      </c>
      <c r="D30" s="1"/>
      <c r="E30" s="1"/>
      <c r="F30" s="8"/>
      <c r="G30" s="1"/>
      <c r="H30" s="156" t="s">
        <v>6</v>
      </c>
      <c r="I30" s="154" t="s">
        <v>39</v>
      </c>
      <c r="J30" s="151">
        <v>400</v>
      </c>
      <c r="K30" s="152">
        <v>10</v>
      </c>
      <c r="L30" s="155">
        <f>'07-10'!$K30+('07-10'!$J30/90)</f>
        <v>14.444444444444445</v>
      </c>
      <c r="M30" s="3"/>
      <c r="N30" s="233" t="s">
        <v>23</v>
      </c>
      <c r="O30" s="234"/>
      <c r="P30" s="158">
        <f>SUM('07-10'!$K$22:$K$148)</f>
        <v>389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/>
      <c r="J31" s="151">
        <v>70</v>
      </c>
      <c r="K31" s="152"/>
      <c r="L31" s="155">
        <f>'07-10'!$K31+('07-10'!$J31/90)</f>
        <v>0.77777777777777779</v>
      </c>
      <c r="M31" s="3"/>
      <c r="N31" s="1"/>
      <c r="O31" s="1"/>
      <c r="P31" s="18"/>
      <c r="Q31" s="157" t="s">
        <v>25</v>
      </c>
      <c r="R31" s="157"/>
      <c r="S31" s="159">
        <f>S27-S29-F27</f>
        <v>4945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341</v>
      </c>
      <c r="J32" s="151"/>
      <c r="K32" s="152">
        <v>3</v>
      </c>
      <c r="L32" s="155">
        <f>'07-10'!$K32+('07-10'!$J32/90)</f>
        <v>3</v>
      </c>
      <c r="M32" s="3"/>
      <c r="N32" s="157" t="s">
        <v>25</v>
      </c>
      <c r="O32" s="157"/>
      <c r="P32" s="158">
        <f>P28-P30-C28</f>
        <v>1382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843</v>
      </c>
      <c r="J33" s="151"/>
      <c r="K33" s="152">
        <v>172</v>
      </c>
      <c r="L33" s="155">
        <f>'07-10'!$K33+('07-10'!$J33/90)</f>
        <v>172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2898</v>
      </c>
      <c r="J34" s="151">
        <v>250</v>
      </c>
      <c r="K34" s="152"/>
      <c r="L34" s="155">
        <f>'07-10'!$K34+('07-10'!$J34/90)</f>
        <v>2.7777777777777777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/>
      <c r="J35" s="151">
        <v>40</v>
      </c>
      <c r="K35" s="152"/>
      <c r="L35" s="155">
        <f>'07-10'!$K35+('07-10'!$J35/90)</f>
        <v>0.44444444444444442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229</v>
      </c>
      <c r="J36" s="151">
        <v>-720</v>
      </c>
      <c r="K36" s="152"/>
      <c r="L36" s="155">
        <f>'07-10'!$K36+('07-10'!$J36/90)</f>
        <v>-8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100</v>
      </c>
      <c r="J37" s="151">
        <v>550</v>
      </c>
      <c r="K37" s="152"/>
      <c r="L37" s="155">
        <f>'07-10'!$K37+('07-10'!$J37/90)</f>
        <v>6.1111111111111107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2899</v>
      </c>
      <c r="J38" s="151">
        <v>-225</v>
      </c>
      <c r="K38" s="152">
        <v>10</v>
      </c>
      <c r="L38" s="155">
        <f>'07-10'!$K38+('07-10'!$J38/90)</f>
        <v>7.5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905</v>
      </c>
      <c r="J39" s="151">
        <v>120</v>
      </c>
      <c r="K39" s="152"/>
      <c r="L39" s="155">
        <f>'07-10'!$K39+('07-10'!$J39/90)</f>
        <v>1.3333333333333333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16</v>
      </c>
      <c r="J40" s="151"/>
      <c r="K40" s="152">
        <v>5</v>
      </c>
      <c r="L40" s="155">
        <f>'07-10'!$K40+('07-10'!$J40/90)</f>
        <v>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1302</v>
      </c>
      <c r="J41" s="151">
        <v>200</v>
      </c>
      <c r="K41" s="152">
        <v>11</v>
      </c>
      <c r="L41" s="155">
        <f>'07-10'!$K41+('07-10'!$J41/90)</f>
        <v>13.222222222222221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1206</v>
      </c>
      <c r="J42" s="151"/>
      <c r="K42" s="152">
        <v>2</v>
      </c>
      <c r="L42" s="155">
        <f>'07-10'!$K42+('07-10'!$J42/90)</f>
        <v>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2900</v>
      </c>
      <c r="J43" s="151">
        <v>200</v>
      </c>
      <c r="K43" s="152"/>
      <c r="L43" s="155">
        <f>'07-10'!$K43+('07-10'!$J43/90)</f>
        <v>2.2222222222222223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2901</v>
      </c>
      <c r="J44" s="151">
        <v>-280</v>
      </c>
      <c r="K44" s="152">
        <v>40</v>
      </c>
      <c r="L44" s="155">
        <f>'07-10'!$K44+('07-10'!$J44/90)</f>
        <v>36.888888888888886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/>
      <c r="J45" s="151"/>
      <c r="K45" s="152"/>
      <c r="L45" s="155">
        <f>'07-10'!$K45+('07-10'!$J45/90)</f>
        <v>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1366</v>
      </c>
      <c r="J46" s="151">
        <v>250</v>
      </c>
      <c r="K46" s="152"/>
      <c r="L46" s="155">
        <f>'07-10'!$K46+('07-10'!$J46/90)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2902</v>
      </c>
      <c r="J47" s="151">
        <v>20</v>
      </c>
      <c r="K47" s="152"/>
      <c r="L47" s="155">
        <f>'07-10'!$K47+('07-10'!$J47/90)</f>
        <v>0.22222222222222221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1796</v>
      </c>
      <c r="I48" s="154" t="s">
        <v>1482</v>
      </c>
      <c r="J48" s="151"/>
      <c r="K48" s="152">
        <v>300</v>
      </c>
      <c r="L48" s="155">
        <f>'07-10'!$K48+('07-10'!$J48/90)</f>
        <v>300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2903</v>
      </c>
      <c r="J49" s="151">
        <v>-450</v>
      </c>
      <c r="K49" s="152">
        <v>40</v>
      </c>
      <c r="L49" s="155">
        <f>'07-10'!$K49+('07-10'!$J49/90)</f>
        <v>35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229</v>
      </c>
      <c r="J50" s="151">
        <v>-360</v>
      </c>
      <c r="K50" s="152">
        <v>-10</v>
      </c>
      <c r="L50" s="155">
        <f>'07-10'!$K50+('07-10'!$J50/90)</f>
        <v>-14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404</v>
      </c>
      <c r="J51" s="151">
        <v>90</v>
      </c>
      <c r="K51" s="152">
        <v>11</v>
      </c>
      <c r="L51" s="155">
        <f>'07-10'!$K51+('07-10'!$J51/90)</f>
        <v>12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40</v>
      </c>
      <c r="I52" s="154" t="s">
        <v>95</v>
      </c>
      <c r="J52" s="151"/>
      <c r="K52" s="152">
        <v>-600</v>
      </c>
      <c r="L52" s="155">
        <f>'07-10'!$K52+('07-10'!$J52/90)</f>
        <v>-600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2904</v>
      </c>
      <c r="J53" s="151">
        <v>300</v>
      </c>
      <c r="K53" s="152">
        <v>20</v>
      </c>
      <c r="L53" s="155">
        <f>'07-10'!$K53+('07-10'!$J53/90)</f>
        <v>23.333333333333332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1807</v>
      </c>
      <c r="J54" s="151">
        <v>-720</v>
      </c>
      <c r="K54" s="152">
        <v>20</v>
      </c>
      <c r="L54" s="155">
        <f>'07-10'!$K54+('07-10'!$J54/90)</f>
        <v>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26</v>
      </c>
      <c r="J55" s="151"/>
      <c r="K55" s="152">
        <v>1</v>
      </c>
      <c r="L55" s="155">
        <f>'07-10'!$K55+('07-10'!$J55/90)</f>
        <v>1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2905</v>
      </c>
      <c r="J56" s="151">
        <v>100</v>
      </c>
      <c r="K56" s="152"/>
      <c r="L56" s="155">
        <f>'07-10'!$K56+('07-10'!$J56/90)</f>
        <v>1.1111111111111112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1101</v>
      </c>
      <c r="J57" s="151"/>
      <c r="K57" s="152">
        <v>10</v>
      </c>
      <c r="L57" s="155">
        <f>'07-10'!$K57+('07-10'!$J57/90)</f>
        <v>10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470</v>
      </c>
      <c r="J58" s="151">
        <v>540</v>
      </c>
      <c r="K58" s="152"/>
      <c r="L58" s="155">
        <f>'07-10'!$K58+('07-10'!$J58/90)</f>
        <v>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2906</v>
      </c>
      <c r="J59" s="151">
        <v>-270</v>
      </c>
      <c r="K59" s="152">
        <v>10</v>
      </c>
      <c r="L59" s="155">
        <f>'07-10'!$K59+('07-10'!$J59/90)</f>
        <v>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2015</v>
      </c>
      <c r="J60" s="151"/>
      <c r="K60" s="152">
        <f>919+547</f>
        <v>1466</v>
      </c>
      <c r="L60" s="155">
        <f>'07-10'!$K60+('07-10'!$J60/90)</f>
        <v>1466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40</v>
      </c>
      <c r="I61" s="154" t="s">
        <v>95</v>
      </c>
      <c r="J61" s="151"/>
      <c r="K61" s="152">
        <v>-1466</v>
      </c>
      <c r="L61" s="155">
        <f>'07-10'!$K61+('07-10'!$J61/90)</f>
        <v>-1466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1796</v>
      </c>
      <c r="I62" s="154" t="s">
        <v>1661</v>
      </c>
      <c r="J62" s="151"/>
      <c r="K62" s="152">
        <v>30</v>
      </c>
      <c r="L62" s="155">
        <f>'07-10'!$K62+('07-10'!$J62/90)</f>
        <v>30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73</v>
      </c>
      <c r="J63" s="151">
        <v>-400</v>
      </c>
      <c r="K63" s="152">
        <v>40</v>
      </c>
      <c r="L63" s="155">
        <f>'07-10'!$K63+('07-10'!$J63/90)</f>
        <v>35.555555555555557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2907</v>
      </c>
      <c r="J64" s="151">
        <v>200</v>
      </c>
      <c r="K64" s="152"/>
      <c r="L64" s="155">
        <f>'07-10'!$K64+('07-10'!$J64/90)</f>
        <v>2.2222222222222223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154</v>
      </c>
      <c r="J65" s="151">
        <v>200</v>
      </c>
      <c r="K65" s="152"/>
      <c r="L65" s="155">
        <f>'07-10'!$K65+('07-10'!$J65/90)</f>
        <v>2.2222222222222223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76</v>
      </c>
      <c r="J66" s="151">
        <v>350</v>
      </c>
      <c r="K66" s="152"/>
      <c r="L66" s="155">
        <f>'07-10'!$K66+('07-10'!$J66/90)</f>
        <v>3.8888888888888888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40</v>
      </c>
      <c r="I67" s="154" t="s">
        <v>900</v>
      </c>
      <c r="J67" s="151"/>
      <c r="K67" s="152">
        <v>-100</v>
      </c>
      <c r="L67" s="155">
        <f>'07-10'!$K67+('07-10'!$J67/90)</f>
        <v>-100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/>
      <c r="J68" s="151">
        <v>300</v>
      </c>
      <c r="K68" s="152"/>
      <c r="L68" s="155">
        <f>'07-10'!$K68+('07-10'!$J68/90)</f>
        <v>3.3333333333333335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699</v>
      </c>
      <c r="J69" s="151">
        <v>180</v>
      </c>
      <c r="K69" s="152">
        <v>70</v>
      </c>
      <c r="L69" s="155">
        <f>'07-10'!$K69+('07-10'!$J69/90)</f>
        <v>72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513</v>
      </c>
      <c r="J70" s="151">
        <v>-670</v>
      </c>
      <c r="K70" s="152">
        <v>10</v>
      </c>
      <c r="L70" s="155">
        <f>'07-10'!$K70+('07-10'!$J70/90)</f>
        <v>2.5555555555555554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2908</v>
      </c>
      <c r="J71" s="151"/>
      <c r="K71" s="152">
        <v>12</v>
      </c>
      <c r="L71" s="155">
        <f>'07-10'!$K71+('07-10'!$J71/90)</f>
        <v>12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2909</v>
      </c>
      <c r="J72" s="151">
        <v>200</v>
      </c>
      <c r="K72" s="152">
        <v>30</v>
      </c>
      <c r="L72" s="155">
        <f>'07-10'!$K72+('07-10'!$J72/90)</f>
        <v>32.222222222222221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1019</v>
      </c>
      <c r="J73" s="151">
        <v>90</v>
      </c>
      <c r="K73" s="152"/>
      <c r="L73" s="155">
        <f>'07-10'!$K73+('07-10'!$J73/90)</f>
        <v>1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28</v>
      </c>
      <c r="I74" s="154" t="s">
        <v>335</v>
      </c>
      <c r="J74" s="151">
        <v>-60</v>
      </c>
      <c r="K74" s="152"/>
      <c r="L74" s="155">
        <f>'07-10'!$K74+('07-10'!$J74/90)</f>
        <v>-0.66666666666666663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2910</v>
      </c>
      <c r="J75" s="151"/>
      <c r="K75" s="152">
        <v>15</v>
      </c>
      <c r="L75" s="155">
        <f>'07-10'!$K75+('07-10'!$J75/90)</f>
        <v>15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2911</v>
      </c>
      <c r="J76" s="151"/>
      <c r="K76" s="152">
        <v>8</v>
      </c>
      <c r="L76" s="155">
        <f>'07-10'!$K76+('07-10'!$J76/90)</f>
        <v>8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759</v>
      </c>
      <c r="J77" s="151"/>
      <c r="K77" s="152">
        <v>2</v>
      </c>
      <c r="L77" s="155">
        <f>'07-10'!$K77+('07-10'!$J77/90)</f>
        <v>2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1298</v>
      </c>
      <c r="J78" s="151">
        <v>100</v>
      </c>
      <c r="K78" s="152"/>
      <c r="L78" s="155">
        <f>'07-10'!$K78+('07-10'!$J78/90)</f>
        <v>1.1111111111111112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1796</v>
      </c>
      <c r="I79" s="154" t="s">
        <v>1520</v>
      </c>
      <c r="J79" s="151"/>
      <c r="K79" s="152">
        <v>80</v>
      </c>
      <c r="L79" s="155">
        <f>'07-10'!$K79+('07-10'!$J79/90)</f>
        <v>80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40</v>
      </c>
      <c r="I80" s="154" t="s">
        <v>95</v>
      </c>
      <c r="J80" s="151"/>
      <c r="K80" s="152">
        <v>-50</v>
      </c>
      <c r="L80" s="155">
        <f>'07-10'!$K80+('07-10'!$J80/90)</f>
        <v>-50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154</v>
      </c>
      <c r="J81" s="151">
        <v>300</v>
      </c>
      <c r="K81" s="152"/>
      <c r="L81" s="155">
        <f>'07-10'!$K81+('07-10'!$J81/90)</f>
        <v>3.3333333333333335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1796</v>
      </c>
      <c r="I82" s="154" t="s">
        <v>119</v>
      </c>
      <c r="J82" s="151"/>
      <c r="K82" s="152">
        <v>1000</v>
      </c>
      <c r="L82" s="155">
        <f>'07-10'!$K82+('07-10'!$J82/90)</f>
        <v>1000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40</v>
      </c>
      <c r="I83" s="154" t="s">
        <v>95</v>
      </c>
      <c r="J83" s="151"/>
      <c r="K83" s="152">
        <v>-1000</v>
      </c>
      <c r="L83" s="155">
        <f>'07-10'!$K83+('07-10'!$J83/90)</f>
        <v>-1000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1796</v>
      </c>
      <c r="I84" s="154" t="s">
        <v>997</v>
      </c>
      <c r="J84" s="151"/>
      <c r="K84" s="152">
        <v>30</v>
      </c>
      <c r="L84" s="155">
        <f>'07-10'!$K84+('07-10'!$J84/90)</f>
        <v>30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2912</v>
      </c>
      <c r="J85" s="151">
        <v>1800</v>
      </c>
      <c r="K85" s="152"/>
      <c r="L85" s="155">
        <f>'07-10'!$K85+('07-10'!$J85/90)</f>
        <v>20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/>
      <c r="J86" s="151">
        <v>-150</v>
      </c>
      <c r="K86" s="152">
        <v>5</v>
      </c>
      <c r="L86" s="155">
        <f>'07-10'!$K86+('07-10'!$J86/90)</f>
        <v>3.333333333333333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/>
      <c r="J87" s="151">
        <v>180</v>
      </c>
      <c r="K87" s="152"/>
      <c r="L87" s="155">
        <f>'07-10'!$K87+('07-10'!$J87/90)</f>
        <v>2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643</v>
      </c>
      <c r="J88" s="151">
        <v>50</v>
      </c>
      <c r="K88" s="152">
        <v>20</v>
      </c>
      <c r="L88" s="155">
        <f>'07-10'!$K88+('07-10'!$J88/90)</f>
        <v>20.555555555555557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39</v>
      </c>
      <c r="J89" s="151"/>
      <c r="K89" s="152">
        <v>48</v>
      </c>
      <c r="L89" s="155">
        <f>'07-10'!$K89+('07-10'!$J89/90)</f>
        <v>48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1796</v>
      </c>
      <c r="I90" s="154" t="s">
        <v>1482</v>
      </c>
      <c r="J90" s="151"/>
      <c r="K90" s="152">
        <v>100</v>
      </c>
      <c r="L90" s="155">
        <f>'07-10'!$K90+('07-10'!$J90/90)</f>
        <v>100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154</v>
      </c>
      <c r="J91" s="151">
        <v>-225</v>
      </c>
      <c r="K91" s="152">
        <v>10</v>
      </c>
      <c r="L91" s="155">
        <f>'07-10'!$K91+('07-10'!$J91/90)</f>
        <v>7.5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1796</v>
      </c>
      <c r="I92" s="154" t="s">
        <v>373</v>
      </c>
      <c r="J92" s="151">
        <v>200</v>
      </c>
      <c r="K92" s="152">
        <v>240</v>
      </c>
      <c r="L92" s="155">
        <f>'07-10'!$K92+('07-10'!$J92/90)</f>
        <v>242.22222222222223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2913</v>
      </c>
      <c r="J93" s="151">
        <v>900</v>
      </c>
      <c r="K93" s="152"/>
      <c r="L93" s="155">
        <f>'07-10'!$K93+('07-10'!$J93/90)</f>
        <v>10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33</v>
      </c>
      <c r="J94" s="151">
        <v>-410</v>
      </c>
      <c r="K94" s="152">
        <v>5</v>
      </c>
      <c r="L94" s="155">
        <f>'07-10'!$K94+('07-10'!$J94/90)</f>
        <v>0.44444444444444464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874</v>
      </c>
      <c r="J95" s="151">
        <v>40</v>
      </c>
      <c r="K95" s="152">
        <v>15</v>
      </c>
      <c r="L95" s="155">
        <f>'07-10'!$K95+('07-10'!$J95/90)</f>
        <v>15.444444444444445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/>
      <c r="J96" s="151">
        <v>-200</v>
      </c>
      <c r="K96" s="152">
        <v>5</v>
      </c>
      <c r="L96" s="155">
        <f>'07-10'!$K96+('07-10'!$J96/90)</f>
        <v>2.7777777777777777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2319</v>
      </c>
      <c r="J97" s="151"/>
      <c r="K97" s="152">
        <v>5</v>
      </c>
      <c r="L97" s="155">
        <f>'07-10'!$K97+('07-10'!$J97/90)</f>
        <v>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/>
      <c r="J98" s="151">
        <v>20</v>
      </c>
      <c r="K98" s="152"/>
      <c r="L98" s="155">
        <f>'07-10'!$K98+('07-10'!$J98/90)</f>
        <v>0.22222222222222221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/>
      <c r="J99" s="151">
        <v>-200</v>
      </c>
      <c r="K99" s="152">
        <v>5</v>
      </c>
      <c r="L99" s="155">
        <f>'07-10'!$K99+('07-10'!$J99/90)</f>
        <v>2.7777777777777777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1796</v>
      </c>
      <c r="I100" s="154" t="s">
        <v>457</v>
      </c>
      <c r="J100" s="151"/>
      <c r="K100" s="152">
        <v>50</v>
      </c>
      <c r="L100" s="155">
        <f>'07-10'!$K100+('07-10'!$J100/90)</f>
        <v>50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40</v>
      </c>
      <c r="I101" s="154" t="s">
        <v>95</v>
      </c>
      <c r="J101" s="151"/>
      <c r="K101" s="152">
        <v>-50</v>
      </c>
      <c r="L101" s="155">
        <f>'07-10'!$K101+('07-10'!$J101/90)</f>
        <v>-50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/>
      <c r="J102" s="151">
        <v>180</v>
      </c>
      <c r="K102" s="152"/>
      <c r="L102" s="155">
        <f>'07-10'!$K102+('07-10'!$J102/90)</f>
        <v>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1796</v>
      </c>
      <c r="I103" s="154" t="s">
        <v>292</v>
      </c>
      <c r="J103" s="151">
        <v>450</v>
      </c>
      <c r="K103" s="152">
        <v>295</v>
      </c>
      <c r="L103" s="155">
        <f>'07-10'!$K103+('07-10'!$J103/90)</f>
        <v>300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2914</v>
      </c>
      <c r="J104" s="151">
        <v>-20</v>
      </c>
      <c r="K104" s="152">
        <v>15</v>
      </c>
      <c r="L104" s="155">
        <f>'07-10'!$K104+('07-10'!$J104/90)</f>
        <v>14.777777777777779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507</v>
      </c>
      <c r="J105" s="151">
        <v>350</v>
      </c>
      <c r="K105" s="152"/>
      <c r="L105" s="155">
        <f>'07-10'!$K105+('07-10'!$J105/90)</f>
        <v>3.8888888888888888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2915</v>
      </c>
      <c r="J106" s="151">
        <v>190</v>
      </c>
      <c r="K106" s="152"/>
      <c r="L106" s="155">
        <f>'07-10'!$K106+('07-10'!$J106/90)</f>
        <v>2.1111111111111112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51"/>
      <c r="K107" s="152">
        <v>2</v>
      </c>
      <c r="L107" s="155">
        <f>'07-10'!$K107+('07-10'!$J107/90)</f>
        <v>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76</v>
      </c>
      <c r="J108" s="151">
        <v>100</v>
      </c>
      <c r="K108" s="152">
        <v>1</v>
      </c>
      <c r="L108" s="155">
        <f>'07-10'!$K108+('07-10'!$J108/90)</f>
        <v>2.1111111111111112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/>
      <c r="J109" s="151">
        <v>-50</v>
      </c>
      <c r="K109" s="152">
        <v>38</v>
      </c>
      <c r="L109" s="155">
        <f>'07-10'!$K109+('07-10'!$J109/90)</f>
        <v>37.444444444444443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154</v>
      </c>
      <c r="J110" s="151">
        <v>-270</v>
      </c>
      <c r="K110" s="152">
        <v>20</v>
      </c>
      <c r="L110" s="155">
        <f>'07-10'!$K110+('07-10'!$J110/90)</f>
        <v>17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28</v>
      </c>
      <c r="I111" s="154" t="s">
        <v>2916</v>
      </c>
      <c r="J111" s="151">
        <v>-100</v>
      </c>
      <c r="K111" s="152"/>
      <c r="L111" s="155">
        <f>'07-10'!$K111+('07-10'!$J111/90)</f>
        <v>-1.1111111111111112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56</v>
      </c>
      <c r="J112" s="151">
        <v>410</v>
      </c>
      <c r="K112" s="152">
        <v>-10</v>
      </c>
      <c r="L112" s="155">
        <f>'07-10'!$K112+('07-10'!$J112/90)</f>
        <v>-5.4444444444444446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333</v>
      </c>
      <c r="J113" s="151">
        <v>100</v>
      </c>
      <c r="K113" s="152">
        <v>10</v>
      </c>
      <c r="L113" s="155">
        <f>'07-10'!$K113+('07-10'!$J113/90)</f>
        <v>11.111111111111111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2917</v>
      </c>
      <c r="J114" s="151">
        <v>250</v>
      </c>
      <c r="K114" s="152"/>
      <c r="L114" s="155">
        <f>'07-10'!$K114+('07-10'!$J114/90)</f>
        <v>2.7777777777777777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1228</v>
      </c>
      <c r="J115" s="151">
        <v>-270</v>
      </c>
      <c r="K115" s="152">
        <v>90</v>
      </c>
      <c r="L115" s="155">
        <f>'07-10'!$K115+('07-10'!$J115/90)</f>
        <v>87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28</v>
      </c>
      <c r="I116" s="154" t="s">
        <v>437</v>
      </c>
      <c r="J116" s="151">
        <v>-300</v>
      </c>
      <c r="K116" s="152"/>
      <c r="L116" s="155">
        <f>'07-10'!$K116+('07-10'!$J116/90)</f>
        <v>-3.3333333333333335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1073</v>
      </c>
      <c r="J117" s="151">
        <v>300</v>
      </c>
      <c r="K117" s="152">
        <v>140</v>
      </c>
      <c r="L117" s="155">
        <f>'07-10'!$K117+('07-10'!$J117/90)</f>
        <v>143.33333333333334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354</v>
      </c>
      <c r="J118" s="151">
        <v>300</v>
      </c>
      <c r="K118" s="152"/>
      <c r="L118" s="155">
        <f>'07-10'!$K118+('07-10'!$J118/90)</f>
        <v>3.3333333333333335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2763</v>
      </c>
      <c r="J119" s="151"/>
      <c r="K119" s="152">
        <v>150</v>
      </c>
      <c r="L119" s="155">
        <f>'07-10'!$K119+('07-10'!$J119/90)</f>
        <v>150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/>
      <c r="J120" s="151">
        <v>200</v>
      </c>
      <c r="K120" s="152"/>
      <c r="L120" s="155">
        <f>'07-10'!$K120+('07-10'!$J120/90)</f>
        <v>2.2222222222222223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141</v>
      </c>
      <c r="J121" s="151">
        <v>350</v>
      </c>
      <c r="K121" s="152">
        <v>100</v>
      </c>
      <c r="L121" s="155">
        <f>'07-10'!$K121+('07-10'!$J121/90)</f>
        <v>103.88888888888889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>
        <v>100</v>
      </c>
      <c r="K122" s="152"/>
      <c r="L122" s="155">
        <f>'07-10'!$K122+('07-10'!$J122/90)</f>
        <v>1.1111111111111112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/>
      <c r="K123" s="152">
        <v>1</v>
      </c>
      <c r="L123" s="155">
        <f>'07-10'!$K123+('07-10'!$J123/90)</f>
        <v>1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149</v>
      </c>
      <c r="J124" s="151">
        <v>180</v>
      </c>
      <c r="K124" s="152">
        <v>20</v>
      </c>
      <c r="L124" s="155">
        <f>'07-10'!$K124+('07-10'!$J124/90)</f>
        <v>22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/>
      <c r="K125" s="152">
        <v>15</v>
      </c>
      <c r="L125" s="155">
        <f>'07-10'!$K125+('07-10'!$J125/90)</f>
        <v>15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/>
      <c r="K126" s="152">
        <v>70</v>
      </c>
      <c r="L126" s="155">
        <f>'07-10'!$K126+('07-10'!$J126/90)</f>
        <v>70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2918</v>
      </c>
      <c r="J127" s="151"/>
      <c r="K127" s="152">
        <v>-10</v>
      </c>
      <c r="L127" s="155">
        <f>'07-10'!$K127+('07-10'!$J127/90)</f>
        <v>-10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>
        <v>-240</v>
      </c>
      <c r="K128" s="152">
        <v>5</v>
      </c>
      <c r="L128" s="155">
        <f>'07-10'!$K128+('07-10'!$J128/90)</f>
        <v>2.3333333333333335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>
        <v>2180</v>
      </c>
      <c r="K129" s="152"/>
      <c r="L129" s="155">
        <f>'07-10'!$K129+('07-10'!$J129/90)</f>
        <v>24.222222222222221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439</v>
      </c>
      <c r="J130" s="151"/>
      <c r="K130" s="152">
        <v>20</v>
      </c>
      <c r="L130" s="155">
        <f>'07-10'!$K130+('07-10'!$J130/90)</f>
        <v>20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 t="s">
        <v>2919</v>
      </c>
      <c r="J131" s="151"/>
      <c r="K131" s="152">
        <v>-5</v>
      </c>
      <c r="L131" s="155">
        <f>'07-10'!$K131+('07-10'!$J131/90)</f>
        <v>-5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>
        <v>70</v>
      </c>
      <c r="K132" s="152"/>
      <c r="L132" s="155">
        <f>'07-10'!$K132+('07-10'!$J132/90)</f>
        <v>0.77777777777777779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>
        <v>200</v>
      </c>
      <c r="K133" s="152"/>
      <c r="L133" s="155">
        <f>'07-10'!$K133+('07-10'!$J133/90)</f>
        <v>2.2222222222222223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28</v>
      </c>
      <c r="I134" s="154" t="s">
        <v>953</v>
      </c>
      <c r="J134" s="151">
        <v>-900</v>
      </c>
      <c r="K134" s="152">
        <v>-40</v>
      </c>
      <c r="L134" s="155">
        <f>'07-10'!$K134+('07-10'!$J134/90)</f>
        <v>-50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56</v>
      </c>
      <c r="J135" s="151">
        <v>390</v>
      </c>
      <c r="K135" s="152">
        <v>20</v>
      </c>
      <c r="L135" s="155">
        <f>'07-10'!$K135+('07-10'!$J135/90)</f>
        <v>24.333333333333332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40</v>
      </c>
      <c r="I136" s="154" t="s">
        <v>95</v>
      </c>
      <c r="J136" s="151">
        <v>-5000</v>
      </c>
      <c r="K136" s="152">
        <v>-1600</v>
      </c>
      <c r="L136" s="155">
        <f>'07-10'!$K136+('07-10'!$J136/90)</f>
        <v>-1655.5555555555557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/>
      <c r="J137" s="151">
        <v>225</v>
      </c>
      <c r="K137" s="152">
        <v>10</v>
      </c>
      <c r="L137" s="155">
        <f>'07-10'!$K137+('07-10'!$J137/90)</f>
        <v>12.5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>
        <v>-450</v>
      </c>
      <c r="K138" s="152">
        <v>19</v>
      </c>
      <c r="L138" s="155">
        <f>'07-10'!$K138+('07-10'!$J138/90)</f>
        <v>14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2921</v>
      </c>
      <c r="J139" s="151"/>
      <c r="K139" s="152">
        <v>5</v>
      </c>
      <c r="L139" s="155">
        <f>'07-10'!$K139+('07-10'!$J139/90)</f>
        <v>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/>
      <c r="J140" s="151">
        <v>180</v>
      </c>
      <c r="K140" s="152"/>
      <c r="L140" s="155">
        <f>'07-10'!$K140+('07-10'!$J140/90)</f>
        <v>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 t="s">
        <v>18</v>
      </c>
      <c r="J141" s="151"/>
      <c r="K141" s="152">
        <v>150</v>
      </c>
      <c r="L141" s="155">
        <f>'07-10'!$K141+('07-10'!$J141/90)</f>
        <v>150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39</v>
      </c>
      <c r="J142" s="151">
        <v>100</v>
      </c>
      <c r="K142" s="152">
        <v>34</v>
      </c>
      <c r="L142" s="155">
        <f>'07-10'!$K142+('07-10'!$J142/90)</f>
        <v>35.111111111111114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40</v>
      </c>
      <c r="I143" s="154" t="s">
        <v>57</v>
      </c>
      <c r="J143" s="151"/>
      <c r="K143" s="152">
        <v>20</v>
      </c>
      <c r="L143" s="155">
        <f>'07-10'!$K143+('07-10'!$J143/90)</f>
        <v>20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28</v>
      </c>
      <c r="I144" s="154" t="s">
        <v>43</v>
      </c>
      <c r="J144" s="151"/>
      <c r="K144" s="152">
        <v>-20</v>
      </c>
      <c r="L144" s="155">
        <f>'07-10'!$K144+('07-10'!$J144/90)</f>
        <v>-20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/>
      <c r="K145" s="152"/>
      <c r="L145" s="155">
        <f>'07-10'!$K145+('07-10'!$J145/90)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/>
      <c r="K146" s="152"/>
      <c r="L146" s="155">
        <f>'07-10'!$K146+('07-10'!$J146/90)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/>
      <c r="J147" s="151"/>
      <c r="K147" s="152"/>
      <c r="L147" s="155">
        <f>'07-10'!$K147+('07-10'!$J147/90)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/>
      <c r="L148" s="155">
        <f>'07-10'!$K148+('07-10'!$J148/90)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231" priority="5">
      <formula>$H3="جملة"</formula>
    </cfRule>
    <cfRule type="expression" dxfId="230" priority="6">
      <formula>$H3="مصاريف"</formula>
    </cfRule>
    <cfRule type="expression" dxfId="229" priority="7">
      <formula>$H3="سحب"</formula>
    </cfRule>
    <cfRule type="expression" dxfId="228" priority="8">
      <formula>$H3="بيع"</formula>
    </cfRule>
  </conditionalFormatting>
  <conditionalFormatting sqref="H22:L148">
    <cfRule type="expression" dxfId="227" priority="1">
      <formula>$H22="جملة"</formula>
    </cfRule>
    <cfRule type="expression" dxfId="226" priority="2">
      <formula>$H22="مصاريف"</formula>
    </cfRule>
    <cfRule type="expression" dxfId="225" priority="3">
      <formula>$H22="سحب"</formula>
    </cfRule>
    <cfRule type="expression" dxfId="224" priority="4">
      <formula>$H22="بيع"</formula>
    </cfRule>
  </conditionalFormatting>
  <dataValidations count="1">
    <dataValidation type="list" allowBlank="1" showInputMessage="1" showErrorMessage="1" sqref="H3:H18 H22:H148" xr:uid="{73732C11-F8C5-4B66-B6B1-ED0B079D0D8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84A4-0C70-47D7-86CF-99E785781C5E}">
  <sheetPr>
    <pageSetUpPr fitToPage="1"/>
  </sheetPr>
  <dimension ref="A1:Z156"/>
  <sheetViews>
    <sheetView rightToLeft="1" topLeftCell="A99" workbookViewId="0">
      <selection activeCell="K153" sqref="K15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70</v>
      </c>
      <c r="K1" s="166">
        <f t="shared" si="0"/>
        <v>95</v>
      </c>
      <c r="L1" s="167">
        <f t="shared" si="0"/>
        <v>95.777777777777771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28</v>
      </c>
      <c r="I3" s="154" t="s">
        <v>437</v>
      </c>
      <c r="J3" s="151">
        <v>-400</v>
      </c>
      <c r="K3" s="152"/>
      <c r="L3" s="155">
        <f t="shared" ref="L3:L18" si="1">K3+(J3/90)</f>
        <v>-4.4444444444444446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2182</v>
      </c>
      <c r="J4" s="151">
        <v>-270</v>
      </c>
      <c r="K4" s="152">
        <v>10</v>
      </c>
      <c r="L4" s="155">
        <f t="shared" si="1"/>
        <v>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916</v>
      </c>
      <c r="J5" s="151">
        <v>250</v>
      </c>
      <c r="K5" s="152"/>
      <c r="L5" s="155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1019</v>
      </c>
      <c r="J6" s="151">
        <v>-540</v>
      </c>
      <c r="K6" s="152">
        <v>10</v>
      </c>
      <c r="L6" s="155">
        <f t="shared" si="1"/>
        <v>4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844</v>
      </c>
      <c r="J7" s="151">
        <v>800</v>
      </c>
      <c r="K7" s="152">
        <v>60</v>
      </c>
      <c r="L7" s="155">
        <f t="shared" si="1"/>
        <v>68.888888888888886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2265</v>
      </c>
      <c r="J8" s="151">
        <v>360</v>
      </c>
      <c r="K8" s="152">
        <v>20</v>
      </c>
      <c r="L8" s="155">
        <f t="shared" si="1"/>
        <v>24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56</v>
      </c>
      <c r="J9" s="151">
        <v>-130</v>
      </c>
      <c r="K9" s="152">
        <v>-5</v>
      </c>
      <c r="L9" s="155">
        <f t="shared" si="1"/>
        <v>-6.4444444444444446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2891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SUM('08-10'!$J$22:$J$156)</f>
        <v>260</v>
      </c>
      <c r="K20" s="166">
        <f>SUM('08-10'!$K$22:$K$156)</f>
        <v>640</v>
      </c>
      <c r="L20" s="167">
        <f>SUM('08-10'!$L$22:$L$156)</f>
        <v>642.88888888888846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3</v>
      </c>
      <c r="F22" s="16">
        <f t="shared" ref="F22:F26" si="3">D22*E22</f>
        <v>15</v>
      </c>
      <c r="G22" s="7"/>
      <c r="H22" s="156" t="s">
        <v>6</v>
      </c>
      <c r="I22" s="154" t="s">
        <v>844</v>
      </c>
      <c r="J22" s="151">
        <v>-585</v>
      </c>
      <c r="K22" s="152"/>
      <c r="L22" s="155">
        <f>'08-10'!$K22+('08-10'!$J22/90)</f>
        <v>-6.5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7</v>
      </c>
      <c r="S22" s="16">
        <f t="shared" ref="S22:S26" si="5">Q22*R22</f>
        <v>35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83</v>
      </c>
      <c r="F23" s="16">
        <f t="shared" si="3"/>
        <v>830</v>
      </c>
      <c r="G23" s="7"/>
      <c r="H23" s="156" t="s">
        <v>6</v>
      </c>
      <c r="I23" s="154" t="s">
        <v>2130</v>
      </c>
      <c r="J23" s="151">
        <v>270</v>
      </c>
      <c r="K23" s="152"/>
      <c r="L23" s="155">
        <f>'08-10'!$K23+('08-10'!$J23/90)</f>
        <v>3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66</v>
      </c>
      <c r="S23" s="16">
        <f t="shared" si="5"/>
        <v>660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26</v>
      </c>
      <c r="C24" s="14">
        <f t="shared" si="2"/>
        <v>260</v>
      </c>
      <c r="D24" s="15">
        <v>20</v>
      </c>
      <c r="E24" s="1">
        <v>31</v>
      </c>
      <c r="F24" s="16">
        <f t="shared" si="3"/>
        <v>620</v>
      </c>
      <c r="G24" s="7"/>
      <c r="H24" s="156" t="s">
        <v>6</v>
      </c>
      <c r="I24" s="154" t="s">
        <v>71</v>
      </c>
      <c r="J24" s="151">
        <v>75</v>
      </c>
      <c r="K24" s="152"/>
      <c r="L24" s="155">
        <f>'08-10'!$K24+('08-10'!$J24/90)</f>
        <v>0.83333333333333337</v>
      </c>
      <c r="M24" s="3"/>
      <c r="N24" s="13">
        <v>10</v>
      </c>
      <c r="O24" s="1">
        <v>35</v>
      </c>
      <c r="P24" s="14">
        <f t="shared" si="4"/>
        <v>350</v>
      </c>
      <c r="Q24" s="15">
        <v>20</v>
      </c>
      <c r="R24" s="1">
        <v>12</v>
      </c>
      <c r="S24" s="16">
        <f t="shared" si="5"/>
        <v>240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9</v>
      </c>
      <c r="C25" s="14">
        <f t="shared" si="2"/>
        <v>180</v>
      </c>
      <c r="D25" s="15">
        <v>50</v>
      </c>
      <c r="E25" s="1">
        <v>11</v>
      </c>
      <c r="F25" s="16">
        <f t="shared" si="3"/>
        <v>550</v>
      </c>
      <c r="G25" s="7"/>
      <c r="H25" s="156" t="s">
        <v>6</v>
      </c>
      <c r="I25" s="154" t="s">
        <v>348</v>
      </c>
      <c r="J25" s="151">
        <v>360</v>
      </c>
      <c r="K25" s="152"/>
      <c r="L25" s="155">
        <f>'08-10'!$K25+('08-10'!$J25/90)</f>
        <v>4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22</v>
      </c>
      <c r="F26" s="16">
        <f t="shared" si="3"/>
        <v>2200</v>
      </c>
      <c r="G26" s="7"/>
      <c r="H26" s="156" t="s">
        <v>6</v>
      </c>
      <c r="I26" s="154" t="s">
        <v>2922</v>
      </c>
      <c r="J26" s="151">
        <v>180</v>
      </c>
      <c r="K26" s="152"/>
      <c r="L26" s="155">
        <f>'08-10'!$K26+('08-10'!$J26/90)</f>
        <v>2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42</v>
      </c>
      <c r="S26" s="16">
        <f t="shared" si="5"/>
        <v>4200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57" t="s">
        <v>11</v>
      </c>
      <c r="E27" s="157"/>
      <c r="F27" s="159">
        <f>SUM(F22:F26)</f>
        <v>4215</v>
      </c>
      <c r="G27" s="7"/>
      <c r="H27" s="156" t="s">
        <v>6</v>
      </c>
      <c r="I27" s="154" t="s">
        <v>2923</v>
      </c>
      <c r="J27" s="151">
        <v>-130</v>
      </c>
      <c r="K27" s="152">
        <v>10</v>
      </c>
      <c r="L27" s="155">
        <f>'08-10'!$K27+('08-10'!$J27/90)</f>
        <v>8.5555555555555554</v>
      </c>
      <c r="M27" s="3"/>
      <c r="N27" s="13">
        <v>100</v>
      </c>
      <c r="O27" s="1">
        <v>6</v>
      </c>
      <c r="P27" s="14">
        <f t="shared" si="4"/>
        <v>600</v>
      </c>
      <c r="Q27" s="157" t="s">
        <v>11</v>
      </c>
      <c r="R27" s="157"/>
      <c r="S27" s="159">
        <f>SUM(S22:S26)</f>
        <v>5135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790</v>
      </c>
      <c r="D28" s="1"/>
      <c r="E28" s="1"/>
      <c r="F28" s="1"/>
      <c r="G28" s="1"/>
      <c r="H28" s="156" t="s">
        <v>6</v>
      </c>
      <c r="I28" s="154" t="s">
        <v>1641</v>
      </c>
      <c r="J28" s="151">
        <v>-450</v>
      </c>
      <c r="K28" s="152">
        <v>30</v>
      </c>
      <c r="L28" s="155">
        <f>'08-10'!$K28+('08-10'!$J28/90)</f>
        <v>25</v>
      </c>
      <c r="M28" s="3"/>
      <c r="N28" s="157" t="s">
        <v>11</v>
      </c>
      <c r="O28" s="157"/>
      <c r="P28" s="158">
        <f>SUM(P22:P27)</f>
        <v>1485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1015</v>
      </c>
      <c r="G29" s="1"/>
      <c r="H29" s="156" t="s">
        <v>6</v>
      </c>
      <c r="I29" s="154" t="s">
        <v>2924</v>
      </c>
      <c r="J29" s="151">
        <v>70</v>
      </c>
      <c r="K29" s="152"/>
      <c r="L29" s="155">
        <f>'08-10'!$K29+('08-10'!$J29/90)</f>
        <v>0.77777777777777779</v>
      </c>
      <c r="M29" s="3"/>
      <c r="N29" s="1"/>
      <c r="O29" s="1"/>
      <c r="P29" s="18"/>
      <c r="Q29" s="233" t="s">
        <v>21</v>
      </c>
      <c r="R29" s="234"/>
      <c r="S29" s="159">
        <f>SUM('08-10'!$J$22:$J$156)</f>
        <v>260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484</v>
      </c>
      <c r="D30" s="1"/>
      <c r="E30" s="1"/>
      <c r="F30" s="8"/>
      <c r="G30" s="1"/>
      <c r="H30" s="156" t="s">
        <v>6</v>
      </c>
      <c r="I30" s="154" t="s">
        <v>2925</v>
      </c>
      <c r="J30" s="151">
        <v>310</v>
      </c>
      <c r="K30" s="152"/>
      <c r="L30" s="155">
        <f>'08-10'!$K30+('08-10'!$J30/90)</f>
        <v>3.4444444444444446</v>
      </c>
      <c r="M30" s="3"/>
      <c r="N30" s="233" t="s">
        <v>23</v>
      </c>
      <c r="O30" s="234"/>
      <c r="P30" s="158">
        <f>SUM('08-10'!$K$22:$K$156)</f>
        <v>640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1796</v>
      </c>
      <c r="I31" s="154" t="s">
        <v>64</v>
      </c>
      <c r="J31" s="151"/>
      <c r="K31" s="152">
        <v>200</v>
      </c>
      <c r="L31" s="155">
        <f>'08-10'!$K31+('08-10'!$J31/90)</f>
        <v>200</v>
      </c>
      <c r="M31" s="3"/>
      <c r="N31" s="1"/>
      <c r="O31" s="1"/>
      <c r="P31" s="18"/>
      <c r="Q31" s="157" t="s">
        <v>25</v>
      </c>
      <c r="R31" s="157"/>
      <c r="S31" s="159">
        <f>S27-S29-F27</f>
        <v>660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2926</v>
      </c>
      <c r="J32" s="151">
        <v>-130</v>
      </c>
      <c r="K32" s="152">
        <v>10</v>
      </c>
      <c r="L32" s="155">
        <f>'08-10'!$K32+('08-10'!$J32/90)</f>
        <v>8.5555555555555554</v>
      </c>
      <c r="M32" s="3"/>
      <c r="N32" s="157" t="s">
        <v>25</v>
      </c>
      <c r="O32" s="157"/>
      <c r="P32" s="158">
        <f>P28-P30-C28</f>
        <v>55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905</v>
      </c>
      <c r="J33" s="151">
        <v>120</v>
      </c>
      <c r="K33" s="152"/>
      <c r="L33" s="155">
        <f>'08-10'!$K33+('08-10'!$J33/90)</f>
        <v>1.3333333333333333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/>
      <c r="J34" s="151"/>
      <c r="K34" s="152">
        <v>16</v>
      </c>
      <c r="L34" s="155">
        <f>'08-10'!$K34+('08-10'!$J34/90)</f>
        <v>16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1796</v>
      </c>
      <c r="I35" s="154" t="s">
        <v>75</v>
      </c>
      <c r="J35" s="151"/>
      <c r="K35" s="152">
        <v>90</v>
      </c>
      <c r="L35" s="155">
        <f>'08-10'!$K35+('08-10'!$J35/90)</f>
        <v>90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205</v>
      </c>
      <c r="J36" s="151">
        <v>-220</v>
      </c>
      <c r="K36" s="152">
        <v>10</v>
      </c>
      <c r="L36" s="155">
        <f>'08-10'!$K36+('08-10'!$J36/90)</f>
        <v>7.5555555555555554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2927</v>
      </c>
      <c r="J37" s="151">
        <v>220</v>
      </c>
      <c r="K37" s="152"/>
      <c r="L37" s="155">
        <f>'08-10'!$K37+('08-10'!$J37/90)</f>
        <v>2.4444444444444446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1144</v>
      </c>
      <c r="J38" s="151">
        <v>-110</v>
      </c>
      <c r="K38" s="152">
        <v>65</v>
      </c>
      <c r="L38" s="155">
        <f>'08-10'!$K38+('08-10'!$J38/90)</f>
        <v>63.777777777777779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2928</v>
      </c>
      <c r="J39" s="151">
        <v>1730</v>
      </c>
      <c r="K39" s="152"/>
      <c r="L39" s="155">
        <f>'08-10'!$K39+('08-10'!$J39/90)</f>
        <v>19.222222222222221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146</v>
      </c>
      <c r="J40" s="151">
        <v>-130</v>
      </c>
      <c r="K40" s="152">
        <v>40</v>
      </c>
      <c r="L40" s="155">
        <f>'08-10'!$K40+('08-10'!$J40/90)</f>
        <v>38.555555555555557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40</v>
      </c>
      <c r="I41" s="154" t="s">
        <v>2136</v>
      </c>
      <c r="J41" s="151"/>
      <c r="K41" s="152">
        <v>-300</v>
      </c>
      <c r="L41" s="155">
        <f>'08-10'!$K41+('08-10'!$J41/90)</f>
        <v>-300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2929</v>
      </c>
      <c r="J42" s="151">
        <v>-720</v>
      </c>
      <c r="K42" s="152">
        <v>100</v>
      </c>
      <c r="L42" s="155">
        <f>'08-10'!$K42+('08-10'!$J42/90)</f>
        <v>92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2930</v>
      </c>
      <c r="J43" s="151"/>
      <c r="K43" s="152">
        <v>140</v>
      </c>
      <c r="L43" s="155">
        <f>'08-10'!$K43+('08-10'!$J43/90)</f>
        <v>140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40</v>
      </c>
      <c r="I44" s="154" t="s">
        <v>57</v>
      </c>
      <c r="J44" s="151">
        <v>2500</v>
      </c>
      <c r="K44" s="152"/>
      <c r="L44" s="155">
        <f>'08-10'!$K44+('08-10'!$J44/90)</f>
        <v>27.777777777777779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28</v>
      </c>
      <c r="I45" s="154" t="s">
        <v>648</v>
      </c>
      <c r="J45" s="151">
        <v>-2500</v>
      </c>
      <c r="K45" s="152"/>
      <c r="L45" s="155">
        <f>'08-10'!$K45+('08-10'!$J45/90)</f>
        <v>-27.777777777777779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783</v>
      </c>
      <c r="J46" s="151">
        <v>-360</v>
      </c>
      <c r="K46" s="152">
        <v>10</v>
      </c>
      <c r="L46" s="155">
        <f>'08-10'!$K46+('08-10'!$J46/90)</f>
        <v>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1097</v>
      </c>
      <c r="J47" s="151">
        <v>-720</v>
      </c>
      <c r="K47" s="152">
        <v>20</v>
      </c>
      <c r="L47" s="155">
        <f>'08-10'!$K47+('08-10'!$J47/90)</f>
        <v>12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1981</v>
      </c>
      <c r="J48" s="151">
        <v>-70</v>
      </c>
      <c r="K48" s="152">
        <v>10</v>
      </c>
      <c r="L48" s="155">
        <f>'08-10'!$K48+('08-10'!$J48/90)</f>
        <v>9.2222222222222214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/>
      <c r="J49" s="151">
        <v>300</v>
      </c>
      <c r="K49" s="152"/>
      <c r="L49" s="155">
        <f>'08-10'!$K49+('08-10'!$J49/90)</f>
        <v>3.3333333333333335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16</v>
      </c>
      <c r="J50" s="151"/>
      <c r="K50" s="152">
        <v>150</v>
      </c>
      <c r="L50" s="155">
        <f>'08-10'!$K50+('08-10'!$J50/90)</f>
        <v>150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701</v>
      </c>
      <c r="J51" s="151">
        <v>-630</v>
      </c>
      <c r="K51" s="152">
        <v>10</v>
      </c>
      <c r="L51" s="155">
        <f>'08-10'!$K51+('08-10'!$J51/90)</f>
        <v>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229</v>
      </c>
      <c r="J52" s="151">
        <v>-360</v>
      </c>
      <c r="K52" s="152"/>
      <c r="L52" s="155">
        <f>'08-10'!$K52+('08-10'!$J52/90)</f>
        <v>-4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2931</v>
      </c>
      <c r="J53" s="151">
        <v>200</v>
      </c>
      <c r="K53" s="152"/>
      <c r="L53" s="155">
        <f>'08-10'!$K53+('08-10'!$J53/90)</f>
        <v>2.2222222222222223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/>
      <c r="J54" s="151">
        <v>100</v>
      </c>
      <c r="K54" s="152"/>
      <c r="L54" s="155">
        <f>'08-10'!$K54+('08-10'!$J54/90)</f>
        <v>1.1111111111111112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/>
      <c r="J55" s="151"/>
      <c r="K55" s="152">
        <v>9</v>
      </c>
      <c r="L55" s="155">
        <f>'08-10'!$K55+('08-10'!$J55/90)</f>
        <v>9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465</v>
      </c>
      <c r="J56" s="151">
        <v>400</v>
      </c>
      <c r="K56" s="152"/>
      <c r="L56" s="155">
        <f>'08-10'!$K56+('08-10'!$J56/90)</f>
        <v>4.4444444444444446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1499</v>
      </c>
      <c r="J57" s="151">
        <v>-540</v>
      </c>
      <c r="K57" s="152">
        <v>10</v>
      </c>
      <c r="L57" s="155">
        <f>'08-10'!$K57+('08-10'!$J57/90)</f>
        <v>4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/>
      <c r="J58" s="151">
        <v>50</v>
      </c>
      <c r="K58" s="152"/>
      <c r="L58" s="155">
        <f>'08-10'!$K58+('08-10'!$J58/90)</f>
        <v>0.55555555555555558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1044</v>
      </c>
      <c r="J59" s="151">
        <v>-450</v>
      </c>
      <c r="K59" s="152">
        <v>20</v>
      </c>
      <c r="L59" s="155">
        <f>'08-10'!$K59+('08-10'!$J59/90)</f>
        <v>15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2932</v>
      </c>
      <c r="J60" s="151"/>
      <c r="K60" s="152">
        <v>105</v>
      </c>
      <c r="L60" s="155">
        <f>'08-10'!$K60+('08-10'!$J60/90)</f>
        <v>105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2933</v>
      </c>
      <c r="J61" s="151">
        <v>-200</v>
      </c>
      <c r="K61" s="152">
        <v>50</v>
      </c>
      <c r="L61" s="155">
        <f>'08-10'!$K61+('08-10'!$J61/90)</f>
        <v>47.777777777777779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2934</v>
      </c>
      <c r="J62" s="151"/>
      <c r="K62" s="152">
        <v>5</v>
      </c>
      <c r="L62" s="155">
        <f>'08-10'!$K62+('08-10'!$J62/90)</f>
        <v>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2935</v>
      </c>
      <c r="J63" s="151">
        <v>-550</v>
      </c>
      <c r="K63" s="152">
        <v>10</v>
      </c>
      <c r="L63" s="155">
        <f>'08-10'!$K63+('08-10'!$J63/90)</f>
        <v>3.8888888888888893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2936</v>
      </c>
      <c r="J64" s="151"/>
      <c r="K64" s="152">
        <v>15</v>
      </c>
      <c r="L64" s="155">
        <f>'08-10'!$K64+('08-10'!$J64/90)</f>
        <v>15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2929</v>
      </c>
      <c r="J65" s="151">
        <v>-180</v>
      </c>
      <c r="K65" s="152">
        <v>90</v>
      </c>
      <c r="L65" s="155">
        <f>'08-10'!$K65+('08-10'!$J65/90)</f>
        <v>88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2937</v>
      </c>
      <c r="J66" s="151"/>
      <c r="K66" s="152">
        <v>15</v>
      </c>
      <c r="L66" s="155">
        <f>'08-10'!$K66+('08-10'!$J66/90)</f>
        <v>15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/>
      <c r="J67" s="151">
        <v>-450</v>
      </c>
      <c r="K67" s="152">
        <v>10</v>
      </c>
      <c r="L67" s="155">
        <f>'08-10'!$K67+('08-10'!$J67/90)</f>
        <v>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229</v>
      </c>
      <c r="J68" s="151">
        <v>-135</v>
      </c>
      <c r="K68" s="152">
        <v>-5</v>
      </c>
      <c r="L68" s="155">
        <f>'08-10'!$K68+('08-10'!$J68/90)</f>
        <v>-6.5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146</v>
      </c>
      <c r="J69" s="151">
        <v>135</v>
      </c>
      <c r="K69" s="152">
        <v>11</v>
      </c>
      <c r="L69" s="155">
        <f>'08-10'!$K69+('08-10'!$J69/90)</f>
        <v>12.5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2938</v>
      </c>
      <c r="J70" s="151"/>
      <c r="K70" s="152">
        <v>24</v>
      </c>
      <c r="L70" s="155">
        <f>'08-10'!$K70+('08-10'!$J70/90)</f>
        <v>24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/>
      <c r="J71" s="151">
        <v>500</v>
      </c>
      <c r="K71" s="152"/>
      <c r="L71" s="155">
        <f>'08-10'!$K71+('08-10'!$J71/90)</f>
        <v>5.5555555555555554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76</v>
      </c>
      <c r="J72" s="151">
        <v>200</v>
      </c>
      <c r="K72" s="152"/>
      <c r="L72" s="155">
        <f>'08-10'!$K72+('08-10'!$J72/90)</f>
        <v>2.2222222222222223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/>
      <c r="J73" s="151">
        <v>-220</v>
      </c>
      <c r="K73" s="152">
        <v>10</v>
      </c>
      <c r="L73" s="155">
        <f>'08-10'!$K73+('08-10'!$J73/90)</f>
        <v>7.5555555555555554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1836</v>
      </c>
      <c r="J74" s="151">
        <v>-360</v>
      </c>
      <c r="K74" s="152">
        <v>20</v>
      </c>
      <c r="L74" s="155">
        <f>'08-10'!$K74+('08-10'!$J74/90)</f>
        <v>16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2939</v>
      </c>
      <c r="J75" s="151">
        <v>380</v>
      </c>
      <c r="K75" s="152">
        <v>10</v>
      </c>
      <c r="L75" s="155">
        <f>'08-10'!$K75+('08-10'!$J75/90)</f>
        <v>14.222222222222221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/>
      <c r="J76" s="151">
        <v>-630</v>
      </c>
      <c r="K76" s="152">
        <v>10</v>
      </c>
      <c r="L76" s="155">
        <f>'08-10'!$K76+('08-10'!$J76/90)</f>
        <v>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/>
      <c r="J77" s="151">
        <v>765</v>
      </c>
      <c r="K77" s="152"/>
      <c r="L77" s="155">
        <f>'08-10'!$K77+('08-10'!$J77/90)</f>
        <v>8.5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13</v>
      </c>
      <c r="J78" s="151">
        <v>-400</v>
      </c>
      <c r="K78" s="152">
        <v>10</v>
      </c>
      <c r="L78" s="155">
        <f>'08-10'!$K78+('08-10'!$J78/90)</f>
        <v>5.5555555555555554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/>
      <c r="J79" s="151">
        <v>50</v>
      </c>
      <c r="K79" s="152"/>
      <c r="L79" s="155">
        <f>'08-10'!$K79+('08-10'!$J79/90)</f>
        <v>0.55555555555555558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/>
      <c r="J80" s="151">
        <v>160</v>
      </c>
      <c r="K80" s="152">
        <v>10</v>
      </c>
      <c r="L80" s="155">
        <f>'08-10'!$K80+('08-10'!$J80/90)</f>
        <v>11.777777777777779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40</v>
      </c>
      <c r="I81" s="154" t="s">
        <v>2319</v>
      </c>
      <c r="J81" s="151">
        <v>-450</v>
      </c>
      <c r="K81" s="152">
        <v>-120</v>
      </c>
      <c r="L81" s="155">
        <f>'08-10'!$K81+('08-10'!$J81/90)</f>
        <v>-125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/>
      <c r="J82" s="151">
        <v>100</v>
      </c>
      <c r="K82" s="152"/>
      <c r="L82" s="155">
        <f>'08-10'!$K82+('08-10'!$J82/90)</f>
        <v>1.1111111111111112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/>
      <c r="J83" s="151">
        <v>180</v>
      </c>
      <c r="K83" s="152"/>
      <c r="L83" s="155">
        <f>'08-10'!$K83+('08-10'!$J83/90)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527</v>
      </c>
      <c r="J84" s="151">
        <v>130</v>
      </c>
      <c r="K84" s="152"/>
      <c r="L84" s="155">
        <f>'08-10'!$K84+('08-10'!$J84/90)</f>
        <v>1.4444444444444444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/>
      <c r="J85" s="151">
        <v>60</v>
      </c>
      <c r="K85" s="152">
        <v>5</v>
      </c>
      <c r="L85" s="155">
        <f>'08-10'!$K85+('08-10'!$J85/90)</f>
        <v>5.666666666666667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28</v>
      </c>
      <c r="I86" s="154" t="s">
        <v>35</v>
      </c>
      <c r="J86" s="151">
        <v>590</v>
      </c>
      <c r="K86" s="152">
        <v>-10</v>
      </c>
      <c r="L86" s="155">
        <f>'08-10'!$K86+('08-10'!$J86/90)</f>
        <v>-3.4444444444444446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314</v>
      </c>
      <c r="J87" s="151">
        <v>450</v>
      </c>
      <c r="K87" s="152"/>
      <c r="L87" s="155">
        <f>'08-10'!$K87+('08-10'!$J87/90)</f>
        <v>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1487</v>
      </c>
      <c r="J88" s="151">
        <v>200</v>
      </c>
      <c r="K88" s="152">
        <v>10</v>
      </c>
      <c r="L88" s="155">
        <f>'08-10'!$K88+('08-10'!$J88/90)</f>
        <v>12.222222222222221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/>
      <c r="J89" s="151">
        <v>420</v>
      </c>
      <c r="K89" s="152"/>
      <c r="L89" s="155">
        <f>'08-10'!$K89+('08-10'!$J89/90)</f>
        <v>4.666666666666667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40</v>
      </c>
      <c r="I90" s="154" t="s">
        <v>1627</v>
      </c>
      <c r="J90" s="151">
        <v>-220</v>
      </c>
      <c r="K90" s="152">
        <v>-560</v>
      </c>
      <c r="L90" s="155">
        <f>'08-10'!$K90+('08-10'!$J90/90)</f>
        <v>-562.44444444444446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28</v>
      </c>
      <c r="I91" s="154" t="s">
        <v>437</v>
      </c>
      <c r="J91" s="151">
        <v>-300</v>
      </c>
      <c r="K91" s="152"/>
      <c r="L91" s="155">
        <f>'08-10'!$K91+('08-10'!$J91/90)</f>
        <v>-3.3333333333333335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1796</v>
      </c>
      <c r="I92" s="154" t="s">
        <v>95</v>
      </c>
      <c r="J92" s="151"/>
      <c r="K92" s="152">
        <v>184</v>
      </c>
      <c r="L92" s="155">
        <f>'08-10'!$K92+('08-10'!$J92/90)</f>
        <v>184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40</v>
      </c>
      <c r="I93" s="154" t="s">
        <v>95</v>
      </c>
      <c r="J93" s="151"/>
      <c r="K93" s="152">
        <v>-184</v>
      </c>
      <c r="L93" s="155">
        <f>'08-10'!$K93+('08-10'!$J93/90)</f>
        <v>-184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153</v>
      </c>
      <c r="J94" s="151">
        <v>200</v>
      </c>
      <c r="K94" s="152"/>
      <c r="L94" s="155">
        <f>'08-10'!$K94+('08-10'!$J94/90)</f>
        <v>2.2222222222222223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418</v>
      </c>
      <c r="J95" s="151">
        <v>150</v>
      </c>
      <c r="K95" s="152"/>
      <c r="L95" s="155">
        <f>'08-10'!$K95+('08-10'!$J95/90)</f>
        <v>1.6666666666666667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81</v>
      </c>
      <c r="J96" s="151">
        <v>100</v>
      </c>
      <c r="K96" s="152"/>
      <c r="L96" s="155">
        <f>'08-10'!$K96+('08-10'!$J96/90)</f>
        <v>1.1111111111111112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1796</v>
      </c>
      <c r="I97" s="154" t="s">
        <v>75</v>
      </c>
      <c r="J97" s="151"/>
      <c r="K97" s="152">
        <v>105</v>
      </c>
      <c r="L97" s="155">
        <f>'08-10'!$K97+('08-10'!$J97/90)</f>
        <v>105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1796</v>
      </c>
      <c r="I98" s="154" t="s">
        <v>75</v>
      </c>
      <c r="J98" s="151"/>
      <c r="K98" s="152">
        <v>50</v>
      </c>
      <c r="L98" s="155">
        <f>'08-10'!$K98+('08-10'!$J98/90)</f>
        <v>50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40</v>
      </c>
      <c r="I99" s="154" t="s">
        <v>95</v>
      </c>
      <c r="J99" s="151"/>
      <c r="K99" s="152">
        <v>-50</v>
      </c>
      <c r="L99" s="155">
        <f>'08-10'!$K99+('08-10'!$J99/90)</f>
        <v>-50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40</v>
      </c>
      <c r="I100" s="154" t="s">
        <v>57</v>
      </c>
      <c r="J100" s="151"/>
      <c r="K100" s="152">
        <v>20</v>
      </c>
      <c r="L100" s="155">
        <f>'08-10'!$K100+('08-10'!$J100/90)</f>
        <v>20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28</v>
      </c>
      <c r="I101" s="154" t="s">
        <v>43</v>
      </c>
      <c r="J101" s="151"/>
      <c r="K101" s="152">
        <v>-20</v>
      </c>
      <c r="L101" s="155">
        <f>'08-10'!$K101+('08-10'!$J101/90)</f>
        <v>-20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2940</v>
      </c>
      <c r="J102" s="151">
        <v>100</v>
      </c>
      <c r="K102" s="152"/>
      <c r="L102" s="155">
        <f>'08-10'!$K102+('08-10'!$J102/90)</f>
        <v>1.1111111111111112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1813</v>
      </c>
      <c r="J103" s="151">
        <v>900</v>
      </c>
      <c r="K103" s="152"/>
      <c r="L103" s="155">
        <f>'08-10'!$K103+('08-10'!$J103/90)</f>
        <v>10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2941</v>
      </c>
      <c r="J104" s="151">
        <v>100</v>
      </c>
      <c r="K104" s="152">
        <v>60</v>
      </c>
      <c r="L104" s="155">
        <f>'08-10'!$K104+('08-10'!$J104/90)</f>
        <v>61.111111111111114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13</v>
      </c>
      <c r="J105" s="151">
        <v>-200</v>
      </c>
      <c r="K105" s="152">
        <v>5</v>
      </c>
      <c r="L105" s="155">
        <f>'08-10'!$K105+('08-10'!$J105/90)</f>
        <v>2.7777777777777777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1637</v>
      </c>
      <c r="J106" s="151">
        <v>200</v>
      </c>
      <c r="K106" s="152">
        <v>40</v>
      </c>
      <c r="L106" s="155">
        <f>'08-10'!$K106+('08-10'!$J106/90)</f>
        <v>42.222222222222221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2942</v>
      </c>
      <c r="J107" s="151">
        <v>50</v>
      </c>
      <c r="K107" s="152"/>
      <c r="L107" s="155">
        <f>'08-10'!$K107+('08-10'!$J107/90)</f>
        <v>0.55555555555555558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2943</v>
      </c>
      <c r="J108" s="151">
        <v>-320</v>
      </c>
      <c r="K108" s="152">
        <v>5</v>
      </c>
      <c r="L108" s="155">
        <f>'08-10'!$K108+('08-10'!$J108/90)</f>
        <v>1.4444444444444446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/>
      <c r="J109" s="151">
        <v>-540</v>
      </c>
      <c r="K109" s="152">
        <v>30</v>
      </c>
      <c r="L109" s="155">
        <f>'08-10'!$K109+('08-10'!$J109/90)</f>
        <v>24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/>
      <c r="J110" s="151">
        <v>900</v>
      </c>
      <c r="K110" s="152">
        <v>-10</v>
      </c>
      <c r="L110" s="155">
        <f>'08-10'!$K110+('08-10'!$J110/90)</f>
        <v>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2944</v>
      </c>
      <c r="J111" s="151">
        <v>-270</v>
      </c>
      <c r="K111" s="152">
        <v>10</v>
      </c>
      <c r="L111" s="155">
        <f>'08-10'!$K111+('08-10'!$J111/90)</f>
        <v>7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/>
      <c r="J112" s="151">
        <v>90</v>
      </c>
      <c r="K112" s="152"/>
      <c r="L112" s="155">
        <f>'08-10'!$K112+('08-10'!$J112/90)</f>
        <v>1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209</v>
      </c>
      <c r="J113" s="151">
        <v>100</v>
      </c>
      <c r="K113" s="152"/>
      <c r="L113" s="155">
        <f>'08-10'!$K113+('08-10'!$J113/90)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>
        <v>400</v>
      </c>
      <c r="K114" s="152"/>
      <c r="L114" s="155">
        <f>'08-10'!$K114+('08-10'!$J114/90)</f>
        <v>4.4444444444444446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1796</v>
      </c>
      <c r="I115" s="154" t="s">
        <v>878</v>
      </c>
      <c r="J115" s="151">
        <v>625</v>
      </c>
      <c r="K115" s="152">
        <v>30</v>
      </c>
      <c r="L115" s="155">
        <f>'08-10'!$K115+('08-10'!$J115/90)</f>
        <v>36.944444444444443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/>
      <c r="J116" s="151">
        <v>-100</v>
      </c>
      <c r="K116" s="152">
        <v>10</v>
      </c>
      <c r="L116" s="155">
        <f>'08-10'!$K116+('08-10'!$J116/90)</f>
        <v>8.8888888888888893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>
        <v>-220</v>
      </c>
      <c r="K117" s="152">
        <v>5</v>
      </c>
      <c r="L117" s="155">
        <f>'08-10'!$K117+('08-10'!$J117/90)</f>
        <v>2.5555555555555554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2033</v>
      </c>
      <c r="J118" s="151"/>
      <c r="K118" s="152">
        <v>90</v>
      </c>
      <c r="L118" s="155">
        <f>'08-10'!$K118+('08-10'!$J118/90)</f>
        <v>90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1253</v>
      </c>
      <c r="J119" s="151">
        <v>540</v>
      </c>
      <c r="K119" s="152"/>
      <c r="L119" s="155">
        <f>'08-10'!$K119+('08-10'!$J119/90)</f>
        <v>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267</v>
      </c>
      <c r="J120" s="151">
        <v>-630</v>
      </c>
      <c r="K120" s="152">
        <v>40</v>
      </c>
      <c r="L120" s="155">
        <f>'08-10'!$K120+('08-10'!$J120/90)</f>
        <v>33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2033</v>
      </c>
      <c r="J121" s="151">
        <v>-200</v>
      </c>
      <c r="K121" s="152">
        <v>20</v>
      </c>
      <c r="L121" s="155">
        <f>'08-10'!$K121+('08-10'!$J121/90)</f>
        <v>17.777777777777779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>
        <v>-100</v>
      </c>
      <c r="K122" s="152">
        <v>10</v>
      </c>
      <c r="L122" s="155">
        <f>'08-10'!$K122+('08-10'!$J122/90)</f>
        <v>8.8888888888888893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737</v>
      </c>
      <c r="J123" s="151"/>
      <c r="K123" s="152">
        <v>50</v>
      </c>
      <c r="L123" s="155">
        <f>'08-10'!$K123+('08-10'!$J123/90)</f>
        <v>50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/>
      <c r="J124" s="151"/>
      <c r="K124" s="152">
        <v>10</v>
      </c>
      <c r="L124" s="155">
        <f>'08-10'!$K124+('08-10'!$J124/90)</f>
        <v>10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>
        <v>140</v>
      </c>
      <c r="K125" s="152"/>
      <c r="L125" s="155">
        <f>'08-10'!$K125+('08-10'!$J125/90)</f>
        <v>1.5555555555555556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40</v>
      </c>
      <c r="I126" s="154" t="s">
        <v>926</v>
      </c>
      <c r="J126" s="151"/>
      <c r="K126" s="152">
        <v>-1000</v>
      </c>
      <c r="L126" s="155">
        <f>'08-10'!$K126+('08-10'!$J126/90)</f>
        <v>-1000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>
        <v>200</v>
      </c>
      <c r="K127" s="152"/>
      <c r="L127" s="155">
        <f>'08-10'!$K127+('08-10'!$J127/90)</f>
        <v>2.2222222222222223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>
        <v>150</v>
      </c>
      <c r="K128" s="152"/>
      <c r="L128" s="155">
        <f>'08-10'!$K128+('08-10'!$J128/90)</f>
        <v>1.6666666666666667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>
        <v>260</v>
      </c>
      <c r="K129" s="152"/>
      <c r="L129" s="155">
        <f>'08-10'!$K129+('08-10'!$J129/90)</f>
        <v>2.8888888888888888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2945</v>
      </c>
      <c r="J130" s="151">
        <v>100</v>
      </c>
      <c r="K130" s="152">
        <v>380</v>
      </c>
      <c r="L130" s="155">
        <f>'08-10'!$K130+('08-10'!$J130/90)</f>
        <v>381.11111111111109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 t="s">
        <v>2946</v>
      </c>
      <c r="J131" s="151"/>
      <c r="K131" s="152">
        <v>200</v>
      </c>
      <c r="L131" s="155">
        <f>'08-10'!$K131+('08-10'!$J131/90)</f>
        <v>200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 t="s">
        <v>2947</v>
      </c>
      <c r="J132" s="151"/>
      <c r="K132" s="152">
        <v>90</v>
      </c>
      <c r="L132" s="155">
        <f>'08-10'!$K132+('08-10'!$J132/90)</f>
        <v>90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40</v>
      </c>
      <c r="I133" s="154" t="s">
        <v>95</v>
      </c>
      <c r="J133" s="151"/>
      <c r="K133" s="152">
        <v>-90</v>
      </c>
      <c r="L133" s="155">
        <f>'08-10'!$K133+('08-10'!$J133/90)</f>
        <v>-90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 t="s">
        <v>209</v>
      </c>
      <c r="J134" s="151">
        <v>50</v>
      </c>
      <c r="K134" s="152"/>
      <c r="L134" s="155">
        <f>'08-10'!$K134+('08-10'!$J134/90)</f>
        <v>0.55555555555555558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2251</v>
      </c>
      <c r="J135" s="151"/>
      <c r="K135" s="152">
        <v>100</v>
      </c>
      <c r="L135" s="155">
        <f>'08-10'!$K135+('08-10'!$J135/90)</f>
        <v>100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 t="s">
        <v>2948</v>
      </c>
      <c r="J136" s="151">
        <v>-200</v>
      </c>
      <c r="K136" s="152">
        <v>5</v>
      </c>
      <c r="L136" s="155">
        <f>'08-10'!$K136+('08-10'!$J136/90)</f>
        <v>2.7777777777777777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/>
      <c r="J137" s="151">
        <v>-180</v>
      </c>
      <c r="K137" s="152">
        <v>20</v>
      </c>
      <c r="L137" s="155">
        <f>'08-10'!$K137+('08-10'!$J137/90)</f>
        <v>18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>
        <v>-70</v>
      </c>
      <c r="K138" s="152">
        <v>10</v>
      </c>
      <c r="L138" s="155">
        <f>'08-10'!$K138+('08-10'!$J138/90)</f>
        <v>9.2222222222222214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/>
      <c r="J139" s="151">
        <v>200</v>
      </c>
      <c r="K139" s="152"/>
      <c r="L139" s="155">
        <f>'08-10'!$K139+('08-10'!$J139/90)</f>
        <v>2.2222222222222223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 t="s">
        <v>1022</v>
      </c>
      <c r="J140" s="151"/>
      <c r="K140" s="152">
        <v>20</v>
      </c>
      <c r="L140" s="155">
        <f>'08-10'!$K140+('08-10'!$J140/90)</f>
        <v>20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>
        <v>-400</v>
      </c>
      <c r="K141" s="152">
        <v>10</v>
      </c>
      <c r="L141" s="155">
        <f>'08-10'!$K141+('08-10'!$J141/90)</f>
        <v>5.5555555555555554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56</v>
      </c>
      <c r="J142" s="151">
        <v>-210</v>
      </c>
      <c r="K142" s="152">
        <v>65</v>
      </c>
      <c r="L142" s="155">
        <f>'08-10'!$K142+('08-10'!$J142/90)</f>
        <v>62.666666666666664</v>
      </c>
      <c r="M142" s="3"/>
      <c r="N142" s="45" t="s">
        <v>118</v>
      </c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>
        <v>-310</v>
      </c>
      <c r="K143" s="152">
        <v>10</v>
      </c>
      <c r="L143" s="155">
        <f>'08-10'!$K143+('08-10'!$J143/90)</f>
        <v>6.5555555555555554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28</v>
      </c>
      <c r="I144" s="154" t="s">
        <v>1347</v>
      </c>
      <c r="J144" s="151"/>
      <c r="K144" s="152">
        <v>-40</v>
      </c>
      <c r="L144" s="155">
        <f>'08-10'!$K144+('08-10'!$J144/90)</f>
        <v>-40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28</v>
      </c>
      <c r="I145" s="154" t="s">
        <v>953</v>
      </c>
      <c r="J145" s="151"/>
      <c r="K145" s="152">
        <v>-50</v>
      </c>
      <c r="L145" s="155">
        <f>'08-10'!$K145+('08-10'!$J145/90)</f>
        <v>-50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 t="s">
        <v>267</v>
      </c>
      <c r="J146" s="151"/>
      <c r="K146" s="152">
        <v>35</v>
      </c>
      <c r="L146" s="155">
        <f>'08-10'!$K146+('08-10'!$J146/90)</f>
        <v>35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 t="s">
        <v>13</v>
      </c>
      <c r="J147" s="151">
        <v>150</v>
      </c>
      <c r="K147" s="152"/>
      <c r="L147" s="155">
        <f>'08-10'!$K147+('08-10'!$J147/90)</f>
        <v>1.6666666666666667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 t="s">
        <v>1144</v>
      </c>
      <c r="J148" s="151">
        <v>-590</v>
      </c>
      <c r="K148" s="152"/>
      <c r="L148" s="155">
        <f>'08-10'!$K148+('08-10'!$J148/90)</f>
        <v>-6.5555555555555554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1796</v>
      </c>
      <c r="I149" s="154" t="s">
        <v>2244</v>
      </c>
      <c r="J149" s="151"/>
      <c r="K149" s="152">
        <v>565</v>
      </c>
      <c r="L149" s="155">
        <f>'08-10'!$K149+('08-10'!$J149/90)</f>
        <v>565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40</v>
      </c>
      <c r="I150" s="154" t="s">
        <v>95</v>
      </c>
      <c r="J150" s="151"/>
      <c r="K150" s="152">
        <v>-565</v>
      </c>
      <c r="L150" s="155">
        <f>'08-10'!$K150+('08-10'!$J150/90)</f>
        <v>-565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40</v>
      </c>
      <c r="I151" s="154" t="s">
        <v>2244</v>
      </c>
      <c r="J151" s="151"/>
      <c r="K151" s="152">
        <v>-35</v>
      </c>
      <c r="L151" s="155">
        <f>'08-10'!$K151+('08-10'!$J151/90)</f>
        <v>-35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 t="s">
        <v>1144</v>
      </c>
      <c r="J152" s="151">
        <v>90</v>
      </c>
      <c r="K152" s="152">
        <v>25</v>
      </c>
      <c r="L152" s="155">
        <f>'08-10'!$K152+('08-10'!$J152/90)</f>
        <v>26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/>
      <c r="J153" s="151"/>
      <c r="K153" s="152"/>
      <c r="L153" s="155">
        <f>'08-10'!$K153+('08-10'!$J153/90)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/>
      <c r="K154" s="152"/>
      <c r="L154" s="155">
        <f>'08-10'!$K154+('08-10'!$J154/90)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/>
      <c r="J155" s="151"/>
      <c r="K155" s="152"/>
      <c r="L155" s="155">
        <f>'08-10'!$K155+('08-10'!$J155/90)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/>
      <c r="K156" s="152"/>
      <c r="L156" s="155">
        <f>'08-10'!$K156+('08-10'!$J156/90)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223" priority="5">
      <formula>$H3="جملة"</formula>
    </cfRule>
    <cfRule type="expression" dxfId="222" priority="6">
      <formula>$H3="مصاريف"</formula>
    </cfRule>
    <cfRule type="expression" dxfId="221" priority="7">
      <formula>$H3="سحب"</formula>
    </cfRule>
    <cfRule type="expression" dxfId="220" priority="8">
      <formula>$H3="بيع"</formula>
    </cfRule>
  </conditionalFormatting>
  <conditionalFormatting sqref="H22:L156">
    <cfRule type="expression" dxfId="219" priority="1">
      <formula>$H22="جملة"</formula>
    </cfRule>
    <cfRule type="expression" dxfId="218" priority="2">
      <formula>$H22="مصاريف"</formula>
    </cfRule>
    <cfRule type="expression" dxfId="217" priority="3">
      <formula>$H22="سحب"</formula>
    </cfRule>
    <cfRule type="expression" dxfId="216" priority="4">
      <formula>$H22="بيع"</formula>
    </cfRule>
  </conditionalFormatting>
  <dataValidations count="1">
    <dataValidation type="list" allowBlank="1" showInputMessage="1" showErrorMessage="1" sqref="H3:H18 H22:H156" xr:uid="{E5540CC2-A9FD-4318-B8FA-046BA4BBA988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7122-944E-41F1-89A6-480DB1A813A1}">
  <sheetPr>
    <pageSetUpPr fitToPage="1"/>
  </sheetPr>
  <dimension ref="A1:Z172"/>
  <sheetViews>
    <sheetView rightToLeft="1" topLeftCell="A160" workbookViewId="0">
      <selection activeCell="I172" sqref="I172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-3210</v>
      </c>
      <c r="K1" s="166">
        <f t="shared" si="0"/>
        <v>1120</v>
      </c>
      <c r="L1" s="167">
        <f t="shared" si="0"/>
        <v>1084.3333333333333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40</v>
      </c>
      <c r="I3" s="154"/>
      <c r="J3" s="151">
        <v>-2030</v>
      </c>
      <c r="K3" s="152">
        <v>1090</v>
      </c>
      <c r="L3" s="155">
        <f t="shared" ref="L3:L18" si="1">K3+(J3/90)</f>
        <v>1067.4444444444443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56</v>
      </c>
      <c r="J4" s="151">
        <v>-1180</v>
      </c>
      <c r="K4" s="152">
        <v>30</v>
      </c>
      <c r="L4" s="155">
        <f t="shared" si="1"/>
        <v>16.888888888888889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/>
      <c r="J5" s="151"/>
      <c r="K5" s="152"/>
      <c r="L5" s="155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/>
      <c r="J6" s="151"/>
      <c r="K6" s="152"/>
      <c r="L6" s="155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/>
      <c r="J7" s="151"/>
      <c r="K7" s="152"/>
      <c r="L7" s="155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2920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SUM('09-10'!$J$22:$J$172)</f>
        <v>-495</v>
      </c>
      <c r="K20" s="166">
        <f>SUM('09-10'!$K$22:$K$172)</f>
        <v>-1528</v>
      </c>
      <c r="L20" s="167">
        <f>SUM('09-10'!$L$22:$L$172)</f>
        <v>-1533.4999999999993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7</v>
      </c>
      <c r="F22" s="16">
        <f t="shared" ref="F22:F26" si="3">D22*E22</f>
        <v>35</v>
      </c>
      <c r="G22" s="7"/>
      <c r="H22" s="156" t="s">
        <v>40</v>
      </c>
      <c r="I22" s="154"/>
      <c r="J22" s="151">
        <v>2030</v>
      </c>
      <c r="K22" s="152">
        <v>-1090</v>
      </c>
      <c r="L22" s="155">
        <f>'09-10'!$K22+('09-10'!$J22/90)</f>
        <v>-1067.4444444444443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6</v>
      </c>
      <c r="S22" s="16">
        <f t="shared" ref="S22:S26" si="5">Q22*R22</f>
        <v>30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61</v>
      </c>
      <c r="F23" s="16">
        <f t="shared" si="3"/>
        <v>610</v>
      </c>
      <c r="G23" s="7"/>
      <c r="H23" s="156" t="s">
        <v>6</v>
      </c>
      <c r="I23" s="154" t="s">
        <v>2950</v>
      </c>
      <c r="J23" s="151"/>
      <c r="K23" s="152">
        <v>35</v>
      </c>
      <c r="L23" s="155">
        <f>'09-10'!$K23+('09-10'!$J23/90)</f>
        <v>35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4</v>
      </c>
      <c r="S23" s="16">
        <f t="shared" si="5"/>
        <v>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24</v>
      </c>
      <c r="C24" s="14">
        <f t="shared" si="2"/>
        <v>240</v>
      </c>
      <c r="D24" s="15">
        <v>20</v>
      </c>
      <c r="E24" s="1">
        <v>6</v>
      </c>
      <c r="F24" s="16">
        <f t="shared" si="3"/>
        <v>120</v>
      </c>
      <c r="G24" s="7"/>
      <c r="H24" s="156" t="s">
        <v>28</v>
      </c>
      <c r="I24" s="154" t="s">
        <v>437</v>
      </c>
      <c r="J24" s="151">
        <v>-400</v>
      </c>
      <c r="K24" s="152"/>
      <c r="L24" s="155">
        <f>'09-10'!$K24+('09-10'!$J24/90)</f>
        <v>-4.4444444444444446</v>
      </c>
      <c r="M24" s="3"/>
      <c r="N24" s="13">
        <v>10</v>
      </c>
      <c r="O24" s="1">
        <v>25</v>
      </c>
      <c r="P24" s="14">
        <f t="shared" si="4"/>
        <v>250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/>
      <c r="F25" s="16">
        <f t="shared" si="3"/>
        <v>0</v>
      </c>
      <c r="G25" s="7"/>
      <c r="H25" s="156" t="s">
        <v>6</v>
      </c>
      <c r="I25" s="154"/>
      <c r="J25" s="151">
        <v>-30</v>
      </c>
      <c r="K25" s="152">
        <v>5</v>
      </c>
      <c r="L25" s="155">
        <f>'09-10'!$K25+('09-10'!$J25/90)</f>
        <v>4.666666666666667</v>
      </c>
      <c r="M25" s="3"/>
      <c r="N25" s="13">
        <v>20</v>
      </c>
      <c r="O25" s="1">
        <v>28</v>
      </c>
      <c r="P25" s="14">
        <f t="shared" si="4"/>
        <v>560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2</v>
      </c>
      <c r="C26" s="14">
        <f t="shared" si="2"/>
        <v>100</v>
      </c>
      <c r="D26" s="15">
        <v>100</v>
      </c>
      <c r="E26" s="1">
        <v>5</v>
      </c>
      <c r="F26" s="16">
        <f t="shared" si="3"/>
        <v>500</v>
      </c>
      <c r="G26" s="7"/>
      <c r="H26" s="156" t="s">
        <v>6</v>
      </c>
      <c r="I26" s="154"/>
      <c r="J26" s="151">
        <v>-100</v>
      </c>
      <c r="K26" s="152">
        <v>5</v>
      </c>
      <c r="L26" s="155">
        <f>'09-10'!$K26+('09-10'!$J26/90)</f>
        <v>3.8888888888888888</v>
      </c>
      <c r="M26" s="3"/>
      <c r="N26" s="13">
        <v>50</v>
      </c>
      <c r="O26" s="1">
        <v>4</v>
      </c>
      <c r="P26" s="14">
        <f t="shared" si="4"/>
        <v>200</v>
      </c>
      <c r="Q26" s="15">
        <v>100</v>
      </c>
      <c r="R26" s="1">
        <v>7</v>
      </c>
      <c r="S26" s="16">
        <f t="shared" si="5"/>
        <v>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18</v>
      </c>
      <c r="C27" s="14">
        <f t="shared" si="2"/>
        <v>1800</v>
      </c>
      <c r="D27" s="157" t="s">
        <v>11</v>
      </c>
      <c r="E27" s="157"/>
      <c r="F27" s="159">
        <f>SUM(F22:F26)</f>
        <v>1265</v>
      </c>
      <c r="G27" s="7"/>
      <c r="H27" s="156" t="s">
        <v>6</v>
      </c>
      <c r="I27" s="154" t="s">
        <v>776</v>
      </c>
      <c r="J27" s="151">
        <v>-280</v>
      </c>
      <c r="K27" s="152">
        <v>15</v>
      </c>
      <c r="L27" s="155">
        <f>'09-10'!$K27+('09-10'!$J27/90)</f>
        <v>11.888888888888889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820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2550</v>
      </c>
      <c r="D28" s="1"/>
      <c r="E28" s="1"/>
      <c r="F28" s="1"/>
      <c r="G28" s="1"/>
      <c r="H28" s="156" t="s">
        <v>6</v>
      </c>
      <c r="I28" s="154" t="s">
        <v>112</v>
      </c>
      <c r="J28" s="151">
        <v>180</v>
      </c>
      <c r="K28" s="152"/>
      <c r="L28" s="155">
        <f>'09-10'!$K28+('09-10'!$J28/90)</f>
        <v>2</v>
      </c>
      <c r="M28" s="3"/>
      <c r="N28" s="157" t="s">
        <v>11</v>
      </c>
      <c r="O28" s="157"/>
      <c r="P28" s="158">
        <f>SUM(P22:P27)</f>
        <v>1017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-2950</v>
      </c>
      <c r="G29" s="1"/>
      <c r="H29" s="156" t="s">
        <v>6</v>
      </c>
      <c r="I29" s="154" t="s">
        <v>33</v>
      </c>
      <c r="J29" s="151">
        <v>40</v>
      </c>
      <c r="K29" s="152"/>
      <c r="L29" s="155">
        <f>'09-10'!$K29+('09-10'!$J29/90)</f>
        <v>0.44444444444444442</v>
      </c>
      <c r="M29" s="3"/>
      <c r="N29" s="1"/>
      <c r="O29" s="1"/>
      <c r="P29" s="18"/>
      <c r="Q29" s="233" t="s">
        <v>21</v>
      </c>
      <c r="R29" s="234"/>
      <c r="S29" s="159">
        <f>SUM('09-10'!$J$22:$J$172)</f>
        <v>-495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1760</v>
      </c>
      <c r="D30" s="1"/>
      <c r="E30" s="1"/>
      <c r="F30" s="8"/>
      <c r="G30" s="1"/>
      <c r="H30" s="156" t="s">
        <v>40</v>
      </c>
      <c r="I30" s="154" t="s">
        <v>95</v>
      </c>
      <c r="J30" s="151">
        <v>-450</v>
      </c>
      <c r="K30" s="152">
        <v>-20</v>
      </c>
      <c r="L30" s="155">
        <f>'09-10'!$K30+('09-10'!$J30/90)</f>
        <v>-25</v>
      </c>
      <c r="M30" s="3"/>
      <c r="N30" s="233" t="s">
        <v>23</v>
      </c>
      <c r="O30" s="234"/>
      <c r="P30" s="158">
        <f>SUM('09-10'!$K$22:$K$172)</f>
        <v>-1528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2265</v>
      </c>
      <c r="J31" s="151">
        <v>-630</v>
      </c>
      <c r="K31" s="152">
        <v>20</v>
      </c>
      <c r="L31" s="155">
        <f>'09-10'!$K31+('09-10'!$J31/90)</f>
        <v>13</v>
      </c>
      <c r="M31" s="3"/>
      <c r="N31" s="1"/>
      <c r="O31" s="1"/>
      <c r="P31" s="18"/>
      <c r="Q31" s="157" t="s">
        <v>25</v>
      </c>
      <c r="R31" s="157"/>
      <c r="S31" s="159">
        <f>S27-S29-F27</f>
        <v>50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2390</v>
      </c>
      <c r="J32" s="151">
        <v>300</v>
      </c>
      <c r="K32" s="152"/>
      <c r="L32" s="155">
        <f>'09-10'!$K32+('09-10'!$J32/90)</f>
        <v>3.3333333333333335</v>
      </c>
      <c r="M32" s="3"/>
      <c r="N32" s="157" t="s">
        <v>25</v>
      </c>
      <c r="O32" s="157"/>
      <c r="P32" s="158">
        <f>P28-P30-C28</f>
        <v>-5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229</v>
      </c>
      <c r="J33" s="151">
        <v>-460</v>
      </c>
      <c r="K33" s="152"/>
      <c r="L33" s="155">
        <f>'09-10'!$K33+('09-10'!$J33/90)</f>
        <v>-5.1111111111111107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232</v>
      </c>
      <c r="J34" s="151">
        <v>200</v>
      </c>
      <c r="K34" s="152">
        <v>10</v>
      </c>
      <c r="L34" s="155">
        <f>'09-10'!$K34+('09-10'!$J34/90)</f>
        <v>12.222222222222221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1796</v>
      </c>
      <c r="I35" s="154" t="s">
        <v>75</v>
      </c>
      <c r="J35" s="151"/>
      <c r="K35" s="152">
        <v>90</v>
      </c>
      <c r="L35" s="155">
        <f>'09-10'!$K35+('09-10'!$J35/90)</f>
        <v>90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28</v>
      </c>
      <c r="I36" s="154" t="s">
        <v>456</v>
      </c>
      <c r="J36" s="151">
        <v>-200</v>
      </c>
      <c r="K36" s="152"/>
      <c r="L36" s="155">
        <f>'09-10'!$K36+('09-10'!$J36/90)</f>
        <v>-2.2222222222222223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631</v>
      </c>
      <c r="J37" s="151">
        <v>-200</v>
      </c>
      <c r="K37" s="152">
        <v>10</v>
      </c>
      <c r="L37" s="155">
        <f>'09-10'!$K37+('09-10'!$J37/90)</f>
        <v>7.7777777777777777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1796</v>
      </c>
      <c r="I38" s="154" t="s">
        <v>150</v>
      </c>
      <c r="J38" s="151"/>
      <c r="K38" s="152">
        <v>920</v>
      </c>
      <c r="L38" s="155">
        <f>'09-10'!$K38+('09-10'!$J38/90)</f>
        <v>920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72"/>
      <c r="I39" s="173"/>
      <c r="J39" s="174"/>
      <c r="K39" s="175"/>
      <c r="L39" s="176">
        <f>'09-10'!$K39+('09-10'!$J39/90)</f>
        <v>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72"/>
      <c r="I40" s="173"/>
      <c r="J40" s="174"/>
      <c r="K40" s="175"/>
      <c r="L40" s="176">
        <f>'09-10'!$K40+('09-10'!$J40/90)</f>
        <v>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76</v>
      </c>
      <c r="J41" s="151">
        <v>170</v>
      </c>
      <c r="K41" s="152"/>
      <c r="L41" s="155">
        <f>'09-10'!$K41+('09-10'!$J41/90)</f>
        <v>1.8888888888888888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132</v>
      </c>
      <c r="J42" s="151">
        <v>400</v>
      </c>
      <c r="K42" s="152"/>
      <c r="L42" s="155">
        <f>'09-10'!$K42+('09-10'!$J42/90)</f>
        <v>4.4444444444444446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163</v>
      </c>
      <c r="J43" s="151">
        <v>150</v>
      </c>
      <c r="K43" s="152"/>
      <c r="L43" s="155">
        <f>'09-10'!$K43+('09-10'!$J43/90)</f>
        <v>1.6666666666666667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/>
      <c r="J44" s="151">
        <v>60</v>
      </c>
      <c r="K44" s="152"/>
      <c r="L44" s="155">
        <f>'09-10'!$K44+('09-10'!$J44/90)</f>
        <v>0.66666666666666663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95</v>
      </c>
      <c r="J45" s="151"/>
      <c r="K45" s="152">
        <v>540</v>
      </c>
      <c r="L45" s="155">
        <f>'09-10'!$K45+('09-10'!$J45/90)</f>
        <v>540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40</v>
      </c>
      <c r="I46" s="154" t="s">
        <v>95</v>
      </c>
      <c r="J46" s="151"/>
      <c r="K46" s="152">
        <v>-540</v>
      </c>
      <c r="L46" s="155">
        <f>'09-10'!$K46+('09-10'!$J46/90)</f>
        <v>-540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/>
      <c r="J47" s="151"/>
      <c r="K47" s="152">
        <v>5</v>
      </c>
      <c r="L47" s="155">
        <f>'09-10'!$K47+('09-10'!$J47/90)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/>
      <c r="J48" s="151">
        <v>120</v>
      </c>
      <c r="K48" s="152">
        <v>2</v>
      </c>
      <c r="L48" s="155">
        <f>'09-10'!$K48+('09-10'!$J48/90)</f>
        <v>3.333333333333333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275</v>
      </c>
      <c r="J49" s="151"/>
      <c r="K49" s="152">
        <v>6</v>
      </c>
      <c r="L49" s="155">
        <f>'09-10'!$K49+('09-10'!$J49/90)</f>
        <v>6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2951</v>
      </c>
      <c r="J50" s="151"/>
      <c r="K50" s="152">
        <v>39</v>
      </c>
      <c r="L50" s="155">
        <f>'09-10'!$K50+('09-10'!$J50/90)</f>
        <v>39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2952</v>
      </c>
      <c r="J51" s="151"/>
      <c r="K51" s="152">
        <v>150</v>
      </c>
      <c r="L51" s="155">
        <f>'09-10'!$K51+('09-10'!$J51/90)</f>
        <v>150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2953</v>
      </c>
      <c r="J52" s="151">
        <v>250</v>
      </c>
      <c r="K52" s="152"/>
      <c r="L52" s="155">
        <f>'09-10'!$K52+('09-10'!$J52/90)</f>
        <v>2.7777777777777777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1796</v>
      </c>
      <c r="I53" s="154" t="s">
        <v>64</v>
      </c>
      <c r="J53" s="151"/>
      <c r="K53" s="152">
        <v>500</v>
      </c>
      <c r="L53" s="155">
        <f>'09-10'!$K53+('09-10'!$J53/90)</f>
        <v>500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40</v>
      </c>
      <c r="I54" s="154" t="s">
        <v>95</v>
      </c>
      <c r="J54" s="151"/>
      <c r="K54" s="152">
        <v>-500</v>
      </c>
      <c r="L54" s="155">
        <f>'09-10'!$K54+('09-10'!$J54/90)</f>
        <v>-500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209</v>
      </c>
      <c r="J55" s="151">
        <v>100</v>
      </c>
      <c r="K55" s="152"/>
      <c r="L55" s="155">
        <f>'09-10'!$K55+('09-10'!$J55/90)</f>
        <v>1.1111111111111112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40</v>
      </c>
      <c r="I56" s="154" t="s">
        <v>95</v>
      </c>
      <c r="J56" s="151"/>
      <c r="K56" s="152">
        <v>-40</v>
      </c>
      <c r="L56" s="155">
        <f>'09-10'!$K56+('09-10'!$J56/90)</f>
        <v>-40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95</v>
      </c>
      <c r="J57" s="151"/>
      <c r="K57" s="152">
        <v>40</v>
      </c>
      <c r="L57" s="155">
        <f>'09-10'!$K57+('09-10'!$J57/90)</f>
        <v>40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40</v>
      </c>
      <c r="I58" s="154" t="s">
        <v>95</v>
      </c>
      <c r="J58" s="151"/>
      <c r="K58" s="152">
        <v>-40</v>
      </c>
      <c r="L58" s="155">
        <f>'09-10'!$K58+('09-10'!$J58/90)</f>
        <v>-40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95</v>
      </c>
      <c r="J59" s="177"/>
      <c r="K59" s="152">
        <v>200</v>
      </c>
      <c r="L59" s="155">
        <f>'09-10'!$K59+('09-10'!$J59/90)</f>
        <v>200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40</v>
      </c>
      <c r="I60" s="154" t="s">
        <v>95</v>
      </c>
      <c r="J60" s="151"/>
      <c r="K60" s="152">
        <v>-200</v>
      </c>
      <c r="L60" s="155">
        <f>'09-10'!$K60+('09-10'!$J60/90)</f>
        <v>-200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267</v>
      </c>
      <c r="J61" s="151">
        <v>-130</v>
      </c>
      <c r="K61" s="152">
        <v>40</v>
      </c>
      <c r="L61" s="155">
        <f>'09-10'!$K61+('09-10'!$J61/90)</f>
        <v>38.555555555555557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2954</v>
      </c>
      <c r="J62" s="151">
        <v>225</v>
      </c>
      <c r="K62" s="152"/>
      <c r="L62" s="155">
        <f>'09-10'!$K62+('09-10'!$J62/90)</f>
        <v>2.5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937</v>
      </c>
      <c r="J63" s="151">
        <v>-330</v>
      </c>
      <c r="K63" s="152">
        <v>10</v>
      </c>
      <c r="L63" s="155">
        <f>'09-10'!$K63+('09-10'!$J63/90)</f>
        <v>6.3333333333333339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2955</v>
      </c>
      <c r="J64" s="151">
        <v>200</v>
      </c>
      <c r="K64" s="152"/>
      <c r="L64" s="155">
        <f>'09-10'!$K64+('09-10'!$J64/90)</f>
        <v>2.2222222222222223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/>
      <c r="J65" s="151">
        <v>250</v>
      </c>
      <c r="K65" s="152"/>
      <c r="L65" s="155">
        <f>'09-10'!$K65+('09-10'!$J65/90)</f>
        <v>2.7777777777777777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229</v>
      </c>
      <c r="J66" s="151">
        <v>-100</v>
      </c>
      <c r="K66" s="152"/>
      <c r="L66" s="155">
        <f>'09-10'!$K66+('09-10'!$J66/90)</f>
        <v>-1.1111111111111112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2956</v>
      </c>
      <c r="J67" s="151">
        <v>-300</v>
      </c>
      <c r="K67" s="152">
        <v>150</v>
      </c>
      <c r="L67" s="155">
        <f>'09-10'!$K67+('09-10'!$J67/90)</f>
        <v>146.66666666666666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28</v>
      </c>
      <c r="I68" s="154" t="s">
        <v>2957</v>
      </c>
      <c r="J68" s="151">
        <v>-150</v>
      </c>
      <c r="K68" s="152">
        <v>-5</v>
      </c>
      <c r="L68" s="155">
        <f>'09-10'!$K68+('09-10'!$J68/90)</f>
        <v>-6.666666666666667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1279</v>
      </c>
      <c r="J69" s="151"/>
      <c r="K69" s="152">
        <v>4</v>
      </c>
      <c r="L69" s="155">
        <f>'09-10'!$K69+('09-10'!$J69/90)</f>
        <v>4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28</v>
      </c>
      <c r="I70" s="154" t="s">
        <v>335</v>
      </c>
      <c r="J70" s="151">
        <v>-60</v>
      </c>
      <c r="K70" s="152"/>
      <c r="L70" s="155">
        <f>'09-10'!$K70+('09-10'!$J70/90)</f>
        <v>-0.66666666666666663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2958</v>
      </c>
      <c r="J71" s="151">
        <v>-630</v>
      </c>
      <c r="K71" s="152">
        <v>100</v>
      </c>
      <c r="L71" s="155">
        <f>'09-10'!$K71+('09-10'!$J71/90)</f>
        <v>93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1390</v>
      </c>
      <c r="J72" s="151"/>
      <c r="K72" s="152">
        <v>200</v>
      </c>
      <c r="L72" s="155">
        <f>'09-10'!$K72+('09-10'!$J72/90)</f>
        <v>200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40</v>
      </c>
      <c r="I73" s="154" t="s">
        <v>95</v>
      </c>
      <c r="J73" s="151"/>
      <c r="K73" s="152">
        <v>-200</v>
      </c>
      <c r="L73" s="155">
        <f>'09-10'!$K73+('09-10'!$J73/90)</f>
        <v>-200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/>
      <c r="K74" s="152">
        <v>10</v>
      </c>
      <c r="L74" s="155">
        <f>'09-10'!$K74+('09-10'!$J74/90)</f>
        <v>10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40</v>
      </c>
      <c r="I75" s="154" t="s">
        <v>95</v>
      </c>
      <c r="J75" s="151"/>
      <c r="K75" s="152">
        <v>-10</v>
      </c>
      <c r="L75" s="155">
        <f>'09-10'!$K75+('09-10'!$J75/90)</f>
        <v>-10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/>
      <c r="J76" s="151">
        <v>-600</v>
      </c>
      <c r="K76" s="152">
        <v>10</v>
      </c>
      <c r="L76" s="155">
        <f>'09-10'!$K76+('09-10'!$J76/90)</f>
        <v>3.333333333333333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2959</v>
      </c>
      <c r="J77" s="151">
        <v>90</v>
      </c>
      <c r="K77" s="152">
        <v>75</v>
      </c>
      <c r="L77" s="155">
        <f>'09-10'!$K77+('09-10'!$J77/90)</f>
        <v>76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77</v>
      </c>
      <c r="J78" s="151">
        <v>270</v>
      </c>
      <c r="K78" s="152"/>
      <c r="L78" s="155">
        <f>'09-10'!$K78+('09-10'!$J78/90)</f>
        <v>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275</v>
      </c>
      <c r="J79" s="151">
        <v>-180</v>
      </c>
      <c r="K79" s="152">
        <v>20</v>
      </c>
      <c r="L79" s="155">
        <f>'09-10'!$K79+('09-10'!$J79/90)</f>
        <v>18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89</v>
      </c>
      <c r="J80" s="151">
        <v>300</v>
      </c>
      <c r="K80" s="152"/>
      <c r="L80" s="155">
        <f>'09-10'!$K80+('09-10'!$J80/90)</f>
        <v>3.3333333333333335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/>
      <c r="J81" s="151"/>
      <c r="K81" s="152">
        <v>90</v>
      </c>
      <c r="L81" s="155">
        <f>'09-10'!$K81+('09-10'!$J81/90)</f>
        <v>90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28</v>
      </c>
      <c r="I82" s="154" t="s">
        <v>648</v>
      </c>
      <c r="J82" s="151"/>
      <c r="K82" s="152">
        <v>-20</v>
      </c>
      <c r="L82" s="155">
        <f>'09-10'!$K82+('09-10'!$J82/90)</f>
        <v>-20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40</v>
      </c>
      <c r="I83" s="154" t="s">
        <v>1051</v>
      </c>
      <c r="J83" s="151">
        <v>-450</v>
      </c>
      <c r="K83" s="152">
        <v>-100</v>
      </c>
      <c r="L83" s="155">
        <f>'09-10'!$K83+('09-10'!$J83/90)</f>
        <v>-105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40</v>
      </c>
      <c r="I84" s="154" t="s">
        <v>2960</v>
      </c>
      <c r="J84" s="151"/>
      <c r="K84" s="152">
        <v>-50</v>
      </c>
      <c r="L84" s="155">
        <f>'09-10'!$K84+('09-10'!$J84/90)</f>
        <v>-50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78</v>
      </c>
      <c r="J85" s="151">
        <v>225</v>
      </c>
      <c r="K85" s="152">
        <v>20</v>
      </c>
      <c r="L85" s="155">
        <f>'09-10'!$K85+('09-10'!$J85/90)</f>
        <v>22.5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/>
      <c r="J86" s="151">
        <v>100</v>
      </c>
      <c r="K86" s="152"/>
      <c r="L86" s="155">
        <f>'09-10'!$K86+('09-10'!$J86/90)</f>
        <v>1.1111111111111112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/>
      <c r="J87" s="151">
        <v>1200</v>
      </c>
      <c r="K87" s="152"/>
      <c r="L87" s="155">
        <f>'09-10'!$K87+('09-10'!$J87/90)</f>
        <v>13.333333333333334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1388</v>
      </c>
      <c r="J88" s="151"/>
      <c r="K88" s="152">
        <v>50</v>
      </c>
      <c r="L88" s="155">
        <f>'09-10'!$K88+('09-10'!$J88/90)</f>
        <v>50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2961</v>
      </c>
      <c r="J89" s="151">
        <v>-200</v>
      </c>
      <c r="K89" s="152">
        <v>30</v>
      </c>
      <c r="L89" s="155">
        <f>'09-10'!$K89+('09-10'!$J89/90)</f>
        <v>27.777777777777779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2962</v>
      </c>
      <c r="J90" s="151">
        <v>-360</v>
      </c>
      <c r="K90" s="152">
        <v>10</v>
      </c>
      <c r="L90" s="155">
        <f>'09-10'!$K90+('09-10'!$J90/90)</f>
        <v>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39</v>
      </c>
      <c r="J91" s="151"/>
      <c r="K91" s="152">
        <v>40</v>
      </c>
      <c r="L91" s="155">
        <f>'09-10'!$K91+('09-10'!$J91/90)</f>
        <v>40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541</v>
      </c>
      <c r="J92" s="151"/>
      <c r="K92" s="152">
        <v>500</v>
      </c>
      <c r="L92" s="155">
        <f>'09-10'!$K92+('09-10'!$J92/90)</f>
        <v>500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40</v>
      </c>
      <c r="I93" s="154" t="s">
        <v>95</v>
      </c>
      <c r="J93" s="151"/>
      <c r="K93" s="152">
        <v>-500</v>
      </c>
      <c r="L93" s="155">
        <f>'09-10'!$K93+('09-10'!$J93/90)</f>
        <v>-500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/>
      <c r="J94" s="151">
        <v>100</v>
      </c>
      <c r="K94" s="152">
        <v>5</v>
      </c>
      <c r="L94" s="155">
        <f>'09-10'!$K94+('09-10'!$J94/90)</f>
        <v>6.1111111111111107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/>
      <c r="J95" s="151">
        <v>-200</v>
      </c>
      <c r="K95" s="152">
        <v>80</v>
      </c>
      <c r="L95" s="155">
        <f>'09-10'!$K95+('09-10'!$J95/90)</f>
        <v>77.777777777777771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/>
      <c r="J96" s="151">
        <v>400</v>
      </c>
      <c r="K96" s="152"/>
      <c r="L96" s="155">
        <f>'09-10'!$K96+('09-10'!$J96/90)</f>
        <v>4.4444444444444446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2963</v>
      </c>
      <c r="J97" s="151"/>
      <c r="K97" s="152">
        <v>15</v>
      </c>
      <c r="L97" s="155">
        <f>'09-10'!$K97+('09-10'!$J97/90)</f>
        <v>15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2964</v>
      </c>
      <c r="J98" s="151">
        <v>500</v>
      </c>
      <c r="K98" s="152"/>
      <c r="L98" s="155">
        <f>'09-10'!$K98+('09-10'!$J98/90)</f>
        <v>5.5555555555555554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/>
      <c r="J99" s="151">
        <v>80</v>
      </c>
      <c r="K99" s="152"/>
      <c r="L99" s="155">
        <f>'09-10'!$K99+('09-10'!$J99/90)</f>
        <v>0.88888888888888884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1796</v>
      </c>
      <c r="I100" s="154" t="s">
        <v>2965</v>
      </c>
      <c r="J100" s="151"/>
      <c r="K100" s="152">
        <v>100</v>
      </c>
      <c r="L100" s="155">
        <f>'09-10'!$K100+('09-10'!$J100/90)</f>
        <v>100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2846</v>
      </c>
      <c r="J101" s="151"/>
      <c r="K101" s="152">
        <v>45</v>
      </c>
      <c r="L101" s="155">
        <f>'09-10'!$K101+('09-10'!$J101/90)</f>
        <v>45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40</v>
      </c>
      <c r="I102" s="154" t="s">
        <v>95</v>
      </c>
      <c r="J102" s="151"/>
      <c r="K102" s="152">
        <v>-45</v>
      </c>
      <c r="L102" s="155">
        <f>'09-10'!$K102+('09-10'!$J102/90)</f>
        <v>-45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1247</v>
      </c>
      <c r="J103" s="151">
        <v>-300</v>
      </c>
      <c r="K103" s="152">
        <v>-10</v>
      </c>
      <c r="L103" s="155">
        <f>'09-10'!$K103+('09-10'!$J103/90)</f>
        <v>-13.333333333333334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/>
      <c r="J104" s="151">
        <v>70</v>
      </c>
      <c r="K104" s="152">
        <v>10</v>
      </c>
      <c r="L104" s="155">
        <f>'09-10'!$K104+('09-10'!$J104/90)</f>
        <v>10.777777777777779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2130</v>
      </c>
      <c r="J105" s="151">
        <v>65</v>
      </c>
      <c r="K105" s="152"/>
      <c r="L105" s="155">
        <f>'09-10'!$K105+('09-10'!$J105/90)</f>
        <v>0.72222222222222221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>
        <v>-225</v>
      </c>
      <c r="K106" s="152">
        <v>10</v>
      </c>
      <c r="L106" s="155">
        <f>'09-10'!$K106+('09-10'!$J106/90)</f>
        <v>7.5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51">
        <v>100</v>
      </c>
      <c r="K107" s="152"/>
      <c r="L107" s="155">
        <f>'09-10'!$K107+('09-10'!$J107/90)</f>
        <v>1.1111111111111112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1796</v>
      </c>
      <c r="I108" s="154" t="s">
        <v>1010</v>
      </c>
      <c r="J108" s="151"/>
      <c r="K108" s="152">
        <v>10</v>
      </c>
      <c r="L108" s="155">
        <f>'09-10'!$K108+('09-10'!$J108/90)</f>
        <v>10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/>
      <c r="J109" s="151">
        <v>180</v>
      </c>
      <c r="K109" s="152">
        <v>50</v>
      </c>
      <c r="L109" s="155">
        <f>'09-10'!$K109+('09-10'!$J109/90)</f>
        <v>52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2966</v>
      </c>
      <c r="J110" s="151"/>
      <c r="K110" s="152">
        <v>1</v>
      </c>
      <c r="L110" s="155">
        <f>'09-10'!$K110+('09-10'!$J110/90)</f>
        <v>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>
        <v>-130</v>
      </c>
      <c r="K111" s="152">
        <v>4</v>
      </c>
      <c r="L111" s="155">
        <f>'09-10'!$K111+('09-10'!$J111/90)</f>
        <v>2.5555555555555554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2967</v>
      </c>
      <c r="J112" s="151">
        <v>500</v>
      </c>
      <c r="K112" s="152"/>
      <c r="L112" s="155">
        <f>'09-10'!$K112+('09-10'!$J112/90)</f>
        <v>5.5555555555555554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>
        <v>180</v>
      </c>
      <c r="K113" s="152"/>
      <c r="L113" s="155">
        <f>'09-10'!$K113+('09-10'!$J113/90)</f>
        <v>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2968</v>
      </c>
      <c r="J114" s="151">
        <v>100</v>
      </c>
      <c r="K114" s="152"/>
      <c r="L114" s="155">
        <f>'09-10'!$K114+('09-10'!$J114/90)</f>
        <v>1.1111111111111112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/>
      <c r="J115" s="151">
        <v>160</v>
      </c>
      <c r="K115" s="152"/>
      <c r="L115" s="155">
        <f>'09-10'!$K115+('09-10'!$J115/90)</f>
        <v>1.7777777777777777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28</v>
      </c>
      <c r="I116" s="154" t="s">
        <v>680</v>
      </c>
      <c r="J116" s="151">
        <v>-900</v>
      </c>
      <c r="K116" s="152"/>
      <c r="L116" s="155">
        <f>'09-10'!$K116+('09-10'!$J116/90)</f>
        <v>-10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1796</v>
      </c>
      <c r="I117" s="154" t="s">
        <v>75</v>
      </c>
      <c r="J117" s="151"/>
      <c r="K117" s="152">
        <v>70</v>
      </c>
      <c r="L117" s="155">
        <f>'09-10'!$K117+('09-10'!$J117/90)</f>
        <v>70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363</v>
      </c>
      <c r="J118" s="151">
        <v>-720</v>
      </c>
      <c r="K118" s="152">
        <v>20</v>
      </c>
      <c r="L118" s="155">
        <f>'09-10'!$K118+('09-10'!$J118/90)</f>
        <v>12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2461</v>
      </c>
      <c r="J119" s="151">
        <v>100</v>
      </c>
      <c r="K119" s="152">
        <v>10</v>
      </c>
      <c r="L119" s="155">
        <f>'09-10'!$K119+('09-10'!$J119/90)</f>
        <v>11.111111111111111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/>
      <c r="J120" s="151">
        <v>-550</v>
      </c>
      <c r="K120" s="152">
        <v>10</v>
      </c>
      <c r="L120" s="155">
        <f>'09-10'!$K120+('09-10'!$J120/90)</f>
        <v>3.8888888888888893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>
        <v>-200</v>
      </c>
      <c r="K121" s="152">
        <v>10</v>
      </c>
      <c r="L121" s="155">
        <f>'09-10'!$K121+('09-10'!$J121/90)</f>
        <v>7.7777777777777777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2969</v>
      </c>
      <c r="J122" s="151">
        <v>-530</v>
      </c>
      <c r="K122" s="152">
        <v>20</v>
      </c>
      <c r="L122" s="155">
        <f>'09-10'!$K122+('09-10'!$J122/90)</f>
        <v>14.111111111111111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1019</v>
      </c>
      <c r="J123" s="151">
        <v>80</v>
      </c>
      <c r="K123" s="152"/>
      <c r="L123" s="155">
        <f>'09-10'!$K123+('09-10'!$J123/90)</f>
        <v>0.88888888888888884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1025</v>
      </c>
      <c r="J124" s="151">
        <v>-360</v>
      </c>
      <c r="K124" s="152">
        <v>40</v>
      </c>
      <c r="L124" s="155">
        <f>'09-10'!$K124+('09-10'!$J124/90)</f>
        <v>36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 t="s">
        <v>1144</v>
      </c>
      <c r="J125" s="151"/>
      <c r="K125" s="152">
        <v>-10</v>
      </c>
      <c r="L125" s="155">
        <f>'09-10'!$K125+('09-10'!$J125/90)</f>
        <v>-10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>
        <v>500</v>
      </c>
      <c r="K126" s="152">
        <v>480</v>
      </c>
      <c r="L126" s="155">
        <f>'09-10'!$K126+('09-10'!$J126/90)</f>
        <v>485.55555555555554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>
        <v>390</v>
      </c>
      <c r="K127" s="152"/>
      <c r="L127" s="155">
        <f>'09-10'!$K127+('09-10'!$J127/90)</f>
        <v>4.333333333333333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>
        <v>250</v>
      </c>
      <c r="K128" s="152"/>
      <c r="L128" s="155">
        <f>'09-10'!$K128+('09-10'!$J128/90)</f>
        <v>2.7777777777777777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28</v>
      </c>
      <c r="I129" s="154" t="s">
        <v>2970</v>
      </c>
      <c r="J129" s="151"/>
      <c r="K129" s="152">
        <v>-10</v>
      </c>
      <c r="L129" s="155">
        <f>'09-10'!$K129+('09-10'!$J129/90)</f>
        <v>-10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237</v>
      </c>
      <c r="J130" s="151">
        <v>40</v>
      </c>
      <c r="K130" s="152"/>
      <c r="L130" s="155">
        <f>'09-10'!$K130+('09-10'!$J130/90)</f>
        <v>0.44444444444444442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>
        <v>-800</v>
      </c>
      <c r="K131" s="152">
        <v>10</v>
      </c>
      <c r="L131" s="155">
        <f>'09-10'!$K131+('09-10'!$J131/90)</f>
        <v>1.1111111111111107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>
        <v>60</v>
      </c>
      <c r="K132" s="152"/>
      <c r="L132" s="155">
        <f>'09-10'!$K132+('09-10'!$J132/90)</f>
        <v>0.66666666666666663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28</v>
      </c>
      <c r="I133" s="154" t="s">
        <v>2550</v>
      </c>
      <c r="J133" s="151"/>
      <c r="K133" s="152">
        <v>-20</v>
      </c>
      <c r="L133" s="155">
        <f>'09-10'!$K133+('09-10'!$J133/90)</f>
        <v>-20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 t="s">
        <v>232</v>
      </c>
      <c r="J134" s="151">
        <v>60</v>
      </c>
      <c r="K134" s="152"/>
      <c r="L134" s="155">
        <f>'09-10'!$K134+('09-10'!$J134/90)</f>
        <v>0.66666666666666663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1887</v>
      </c>
      <c r="J135" s="151">
        <v>-450</v>
      </c>
      <c r="K135" s="152">
        <v>40</v>
      </c>
      <c r="L135" s="155">
        <f>'09-10'!$K135+('09-10'!$J135/90)</f>
        <v>35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/>
      <c r="J136" s="151">
        <v>135</v>
      </c>
      <c r="K136" s="152"/>
      <c r="L136" s="155">
        <f>'09-10'!$K136+('09-10'!$J136/90)</f>
        <v>1.5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299</v>
      </c>
      <c r="J137" s="151">
        <v>-360</v>
      </c>
      <c r="K137" s="152">
        <v>70</v>
      </c>
      <c r="L137" s="155">
        <f>'09-10'!$K137+('09-10'!$J137/90)</f>
        <v>66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>
        <v>120</v>
      </c>
      <c r="K138" s="152"/>
      <c r="L138" s="155">
        <f>'09-10'!$K138+('09-10'!$J138/90)</f>
        <v>1.3333333333333333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1360</v>
      </c>
      <c r="J139" s="151">
        <v>540</v>
      </c>
      <c r="K139" s="152"/>
      <c r="L139" s="155">
        <f>'09-10'!$K139+('09-10'!$J139/90)</f>
        <v>6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/>
      <c r="J140" s="151">
        <v>-315</v>
      </c>
      <c r="K140" s="152">
        <v>10</v>
      </c>
      <c r="L140" s="155">
        <f>'09-10'!$K140+('09-10'!$J140/90)</f>
        <v>6.5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>
        <v>200</v>
      </c>
      <c r="K141" s="152"/>
      <c r="L141" s="155">
        <f>'09-10'!$K141+('09-10'!$J141/90)</f>
        <v>2.2222222222222223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1672</v>
      </c>
      <c r="J142" s="151"/>
      <c r="K142" s="152">
        <v>1000</v>
      </c>
      <c r="L142" s="155">
        <f>'09-10'!$K142+('09-10'!$J142/90)</f>
        <v>1000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40</v>
      </c>
      <c r="I143" s="154" t="s">
        <v>95</v>
      </c>
      <c r="J143" s="151"/>
      <c r="K143" s="152">
        <v>-1000</v>
      </c>
      <c r="L143" s="155">
        <f>'09-10'!$K143+('09-10'!$J143/90)</f>
        <v>-1000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 t="s">
        <v>2971</v>
      </c>
      <c r="J144" s="151"/>
      <c r="K144" s="152">
        <v>100</v>
      </c>
      <c r="L144" s="155">
        <f>'09-10'!$K144+('09-10'!$J144/90)</f>
        <v>100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>
        <v>300</v>
      </c>
      <c r="K145" s="152">
        <v>150</v>
      </c>
      <c r="L145" s="155">
        <f>'09-10'!$K145+('09-10'!$J145/90)</f>
        <v>153.33333333333334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>
        <v>180</v>
      </c>
      <c r="K146" s="152"/>
      <c r="L146" s="155">
        <f>'09-10'!$K146+('09-10'!$J146/90)</f>
        <v>2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 t="s">
        <v>132</v>
      </c>
      <c r="J147" s="151">
        <v>-600</v>
      </c>
      <c r="K147" s="152">
        <v>10</v>
      </c>
      <c r="L147" s="155">
        <f>'09-10'!$K147+('09-10'!$J147/90)</f>
        <v>3.333333333333333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>
        <v>12</v>
      </c>
      <c r="L148" s="155">
        <f>'09-10'!$K148+('09-10'!$J148/90)</f>
        <v>12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 t="s">
        <v>810</v>
      </c>
      <c r="J149" s="151">
        <v>300</v>
      </c>
      <c r="K149" s="152"/>
      <c r="L149" s="155">
        <f>'09-10'!$K149+('09-10'!$J149/90)</f>
        <v>3.3333333333333335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 t="s">
        <v>2972</v>
      </c>
      <c r="J150" s="151">
        <v>-540</v>
      </c>
      <c r="K150" s="152">
        <v>10</v>
      </c>
      <c r="L150" s="155">
        <f>'09-10'!$K150+('09-10'!$J150/90)</f>
        <v>4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>
        <v>-45</v>
      </c>
      <c r="K151" s="152">
        <v>3</v>
      </c>
      <c r="L151" s="155">
        <f>'09-10'!$K151+('09-10'!$J151/90)</f>
        <v>2.5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1796</v>
      </c>
      <c r="I152" s="154" t="s">
        <v>292</v>
      </c>
      <c r="J152" s="151"/>
      <c r="K152" s="152">
        <v>200</v>
      </c>
      <c r="L152" s="155">
        <f>'09-10'!$K152+('09-10'!$J152/90)</f>
        <v>200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1796</v>
      </c>
      <c r="I153" s="154" t="s">
        <v>2973</v>
      </c>
      <c r="J153" s="151">
        <v>600</v>
      </c>
      <c r="K153" s="152">
        <v>250</v>
      </c>
      <c r="L153" s="155">
        <f>'09-10'!$K153+('09-10'!$J153/90)</f>
        <v>256.66666666666669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/>
      <c r="K154" s="152"/>
      <c r="L154" s="155">
        <f>'09-10'!$K154+('09-10'!$J154/90)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 t="s">
        <v>154</v>
      </c>
      <c r="J155" s="151">
        <v>100</v>
      </c>
      <c r="K155" s="152"/>
      <c r="L155" s="155">
        <f>'09-10'!$K155+('09-10'!$J155/90)</f>
        <v>1.1111111111111112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>
        <v>70</v>
      </c>
      <c r="K156" s="152"/>
      <c r="L156" s="155">
        <f>'09-10'!$K156+('09-10'!$J156/90)</f>
        <v>0.77777777777777779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/>
      <c r="J157" s="151">
        <v>-710</v>
      </c>
      <c r="K157" s="152">
        <v>10</v>
      </c>
      <c r="L157" s="155">
        <f>'09-10'!$K157+('09-10'!$J157/90)</f>
        <v>2.1111111111111107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40</v>
      </c>
      <c r="I158" s="154" t="s">
        <v>95</v>
      </c>
      <c r="J158" s="151"/>
      <c r="K158" s="152">
        <v>-4200</v>
      </c>
      <c r="L158" s="155">
        <f>'09-10'!$K158+('09-10'!$J158/90)</f>
        <v>-4200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>
        <v>-250</v>
      </c>
      <c r="K159" s="152">
        <v>10</v>
      </c>
      <c r="L159" s="155">
        <f>'09-10'!$K159+('09-10'!$J159/90)</f>
        <v>7.2222222222222223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 t="s">
        <v>988</v>
      </c>
      <c r="J160" s="151"/>
      <c r="K160" s="152">
        <v>10</v>
      </c>
      <c r="L160" s="155">
        <f>'09-10'!$K160+('09-10'!$J160/90)</f>
        <v>10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 t="s">
        <v>316</v>
      </c>
      <c r="J161" s="151"/>
      <c r="K161" s="152">
        <v>45</v>
      </c>
      <c r="L161" s="155">
        <f>'09-10'!$K161+('09-10'!$J161/90)</f>
        <v>45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 t="s">
        <v>1247</v>
      </c>
      <c r="J162" s="151"/>
      <c r="K162" s="152">
        <v>-13</v>
      </c>
      <c r="L162" s="155">
        <f>'09-10'!$K162+('09-10'!$J162/90)</f>
        <v>-13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>
        <v>10</v>
      </c>
      <c r="L163" s="155">
        <f>'09-10'!$K163+('09-10'!$J163/90)</f>
        <v>10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 t="s">
        <v>295</v>
      </c>
      <c r="J164" s="151">
        <v>400</v>
      </c>
      <c r="K164" s="152"/>
      <c r="L164" s="155">
        <f>'09-10'!$K164+('09-10'!$J164/90)</f>
        <v>4.4444444444444446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>
        <v>130</v>
      </c>
      <c r="K165" s="152"/>
      <c r="L165" s="155">
        <f>'09-10'!$K165+('09-10'!$J165/90)</f>
        <v>1.4444444444444444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156" t="s">
        <v>6</v>
      </c>
      <c r="I166" s="154"/>
      <c r="J166" s="151">
        <v>100</v>
      </c>
      <c r="K166" s="152"/>
      <c r="L166" s="155">
        <f>'09-10'!$K166+('09-10'!$J166/90)</f>
        <v>1.1111111111111112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156" t="s">
        <v>6</v>
      </c>
      <c r="I167" s="154" t="s">
        <v>2182</v>
      </c>
      <c r="J167" s="151">
        <v>-400</v>
      </c>
      <c r="K167" s="152">
        <v>20</v>
      </c>
      <c r="L167" s="155">
        <f>'09-10'!$K167+('09-10'!$J167/90)</f>
        <v>15.555555555555555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156" t="s">
        <v>6</v>
      </c>
      <c r="I168" s="154" t="s">
        <v>56</v>
      </c>
      <c r="J168" s="151">
        <v>430</v>
      </c>
      <c r="K168" s="152">
        <v>179</v>
      </c>
      <c r="L168" s="155">
        <f>'09-10'!$K168+('09-10'!$J168/90)</f>
        <v>183.77777777777777</v>
      </c>
      <c r="M168" s="3"/>
      <c r="N168" s="45" t="s">
        <v>56</v>
      </c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156" t="s">
        <v>6</v>
      </c>
      <c r="I169" s="154"/>
      <c r="J169" s="151">
        <v>-50</v>
      </c>
      <c r="K169" s="152">
        <v>5</v>
      </c>
      <c r="L169" s="155">
        <f>'09-10'!$K169+('09-10'!$J169/90)</f>
        <v>4.4444444444444446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156" t="s">
        <v>6</v>
      </c>
      <c r="I170" s="154"/>
      <c r="J170" s="151"/>
      <c r="K170" s="152"/>
      <c r="L170" s="155">
        <f>'09-10'!$K170+('09-10'!$J170/90)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156" t="s">
        <v>6</v>
      </c>
      <c r="I171" s="154"/>
      <c r="J171" s="151"/>
      <c r="K171" s="152"/>
      <c r="L171" s="155">
        <f>'09-10'!$K171+('09-10'!$J171/90)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156" t="s">
        <v>6</v>
      </c>
      <c r="I172" s="154"/>
      <c r="J172" s="151"/>
      <c r="K172" s="152"/>
      <c r="L172" s="155">
        <f>'09-10'!$K172+('09-10'!$J172/90)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 H39:L172">
    <cfRule type="expression" dxfId="215" priority="5">
      <formula>$H22="جملة"</formula>
    </cfRule>
    <cfRule type="expression" dxfId="214" priority="6">
      <formula>$H22="مصاريف"</formula>
    </cfRule>
    <cfRule type="expression" dxfId="213" priority="7">
      <formula>$H22="سحب"</formula>
    </cfRule>
    <cfRule type="expression" dxfId="212" priority="8">
      <formula>$H22="بيع"</formula>
    </cfRule>
  </conditionalFormatting>
  <conditionalFormatting sqref="H23:K38">
    <cfRule type="expression" dxfId="211" priority="1">
      <formula>$H23="جملة"</formula>
    </cfRule>
    <cfRule type="expression" dxfId="210" priority="2">
      <formula>$H23="مصاريف"</formula>
    </cfRule>
    <cfRule type="expression" dxfId="209" priority="3">
      <formula>$H23="سحب"</formula>
    </cfRule>
    <cfRule type="expression" dxfId="208" priority="4">
      <formula>$H23="بيع"</formula>
    </cfRule>
  </conditionalFormatting>
  <conditionalFormatting sqref="H3:L18">
    <cfRule type="expression" dxfId="207" priority="9">
      <formula>$H3="جملة"</formula>
    </cfRule>
    <cfRule type="expression" dxfId="206" priority="10">
      <formula>$H3="مصاريف"</formula>
    </cfRule>
    <cfRule type="expression" dxfId="205" priority="11">
      <formula>$H3="سحب"</formula>
    </cfRule>
    <cfRule type="expression" dxfId="204" priority="12">
      <formula>$H3="بيع"</formula>
    </cfRule>
  </conditionalFormatting>
  <conditionalFormatting sqref="I22:L22 L23:L38">
    <cfRule type="expression" dxfId="203" priority="13">
      <formula>$H22="جملة"</formula>
    </cfRule>
    <cfRule type="expression" dxfId="202" priority="14">
      <formula>$H22="مصاريف"</formula>
    </cfRule>
    <cfRule type="expression" dxfId="201" priority="15">
      <formula>$H22="سحب"</formula>
    </cfRule>
    <cfRule type="expression" dxfId="200" priority="16">
      <formula>$H22="بيع"</formula>
    </cfRule>
  </conditionalFormatting>
  <dataValidations count="1">
    <dataValidation type="list" allowBlank="1" showInputMessage="1" showErrorMessage="1" sqref="H3:H18 H22:H172" xr:uid="{CB795BEA-C1FF-40F8-AE75-912DD78487C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ECF4-99D3-43BD-B098-EB3C11D42E09}">
  <sheetPr>
    <pageSetUpPr fitToPage="1"/>
  </sheetPr>
  <dimension ref="A1:Z165"/>
  <sheetViews>
    <sheetView rightToLeft="1" topLeftCell="A153" workbookViewId="0">
      <selection activeCell="I163" sqref="I16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8050</v>
      </c>
      <c r="K1" s="166">
        <f t="shared" si="0"/>
        <v>99</v>
      </c>
      <c r="L1" s="167">
        <f t="shared" si="0"/>
        <v>188.44444444444446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1759</v>
      </c>
      <c r="J3" s="151">
        <v>-150</v>
      </c>
      <c r="K3" s="152">
        <v>24</v>
      </c>
      <c r="L3" s="155">
        <f t="shared" ref="L3:L18" si="1">K3+(J3/90)</f>
        <v>22.333333333333332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383</v>
      </c>
      <c r="J4" s="151">
        <v>200</v>
      </c>
      <c r="K4" s="152"/>
      <c r="L4" s="155">
        <f t="shared" si="1"/>
        <v>2.2222222222222223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2976</v>
      </c>
      <c r="J5" s="151"/>
      <c r="K5" s="152">
        <v>5</v>
      </c>
      <c r="L5" s="155">
        <f t="shared" si="1"/>
        <v>5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900</v>
      </c>
      <c r="J6" s="151">
        <v>400</v>
      </c>
      <c r="K6" s="152"/>
      <c r="L6" s="155">
        <f t="shared" si="1"/>
        <v>4.4444444444444446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1996</v>
      </c>
      <c r="J7" s="151">
        <v>100</v>
      </c>
      <c r="K7" s="152">
        <v>5</v>
      </c>
      <c r="L7" s="155">
        <f t="shared" si="1"/>
        <v>6.1111111111111107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147</v>
      </c>
      <c r="J8" s="151"/>
      <c r="K8" s="152">
        <v>5</v>
      </c>
      <c r="L8" s="155">
        <f t="shared" si="1"/>
        <v>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40</v>
      </c>
      <c r="I9" s="154"/>
      <c r="J9" s="151"/>
      <c r="K9" s="152">
        <v>-70</v>
      </c>
      <c r="L9" s="155">
        <f t="shared" si="1"/>
        <v>-70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>
        <v>8400</v>
      </c>
      <c r="K10" s="152"/>
      <c r="L10" s="155">
        <f t="shared" si="1"/>
        <v>93.333333333333329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>
        <v>-50</v>
      </c>
      <c r="K11" s="152">
        <v>20</v>
      </c>
      <c r="L11" s="155">
        <f t="shared" si="1"/>
        <v>19.444444444444443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1796</v>
      </c>
      <c r="I12" s="154" t="s">
        <v>75</v>
      </c>
      <c r="J12" s="151">
        <v>50</v>
      </c>
      <c r="K12" s="152">
        <v>110</v>
      </c>
      <c r="L12" s="155">
        <f t="shared" si="1"/>
        <v>110.55555555555556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56</v>
      </c>
      <c r="J13" s="151">
        <v>-900</v>
      </c>
      <c r="K13" s="152"/>
      <c r="L13" s="155">
        <f t="shared" si="1"/>
        <v>-10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2949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SUM('10-10'!$J$22:$J$165)</f>
        <v>-5270</v>
      </c>
      <c r="K20" s="166">
        <f>SUM('10-10'!$K$22:$K$165)</f>
        <v>-486</v>
      </c>
      <c r="L20" s="167">
        <f>SUM('10-10'!$L$22:$L$165)</f>
        <v>-544.55555555555509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4</v>
      </c>
      <c r="F22" s="16">
        <f t="shared" ref="F22:F26" si="3">D22*E22</f>
        <v>20</v>
      </c>
      <c r="G22" s="7"/>
      <c r="H22" s="156" t="s">
        <v>6</v>
      </c>
      <c r="I22" s="154" t="s">
        <v>2975</v>
      </c>
      <c r="J22" s="151">
        <v>-500</v>
      </c>
      <c r="K22" s="152">
        <v>10</v>
      </c>
      <c r="L22" s="155">
        <f>'10-10'!$K22+('10-10'!$J22/90)</f>
        <v>4.4444444444444446</v>
      </c>
      <c r="M22" s="3"/>
      <c r="N22" s="13">
        <v>1</v>
      </c>
      <c r="O22" s="1">
        <v>14</v>
      </c>
      <c r="P22" s="14">
        <f t="shared" ref="P22:P27" si="4">N22*O22</f>
        <v>14</v>
      </c>
      <c r="Q22" s="15">
        <v>5</v>
      </c>
      <c r="R22" s="1">
        <v>21</v>
      </c>
      <c r="S22" s="16">
        <f t="shared" ref="S22:S26" si="5">Q22*R22</f>
        <v>105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>
        <v>3</v>
      </c>
      <c r="F23" s="16">
        <f t="shared" si="3"/>
        <v>30</v>
      </c>
      <c r="G23" s="7"/>
      <c r="H23" s="156" t="s">
        <v>28</v>
      </c>
      <c r="I23" s="154" t="s">
        <v>35</v>
      </c>
      <c r="J23" s="151">
        <v>-300</v>
      </c>
      <c r="K23" s="152"/>
      <c r="L23" s="155">
        <f>'10-10'!$K23+('10-10'!$J23/90)</f>
        <v>-3.3333333333333335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26</v>
      </c>
      <c r="S23" s="16">
        <f t="shared" si="5"/>
        <v>260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27</v>
      </c>
      <c r="C24" s="14">
        <f t="shared" si="2"/>
        <v>270</v>
      </c>
      <c r="D24" s="15">
        <v>20</v>
      </c>
      <c r="E24" s="1">
        <v>6</v>
      </c>
      <c r="F24" s="16">
        <f t="shared" si="3"/>
        <v>120</v>
      </c>
      <c r="G24" s="7"/>
      <c r="H24" s="156" t="s">
        <v>6</v>
      </c>
      <c r="I24" s="154"/>
      <c r="J24" s="151">
        <v>450</v>
      </c>
      <c r="K24" s="152"/>
      <c r="L24" s="155">
        <f>'10-10'!$K24+('10-10'!$J24/90)</f>
        <v>5</v>
      </c>
      <c r="M24" s="3"/>
      <c r="N24" s="13">
        <v>10</v>
      </c>
      <c r="O24" s="1">
        <v>27</v>
      </c>
      <c r="P24" s="14">
        <f t="shared" si="4"/>
        <v>270</v>
      </c>
      <c r="Q24" s="15">
        <v>20</v>
      </c>
      <c r="R24" s="1">
        <v>12</v>
      </c>
      <c r="S24" s="16">
        <f t="shared" si="5"/>
        <v>240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25</v>
      </c>
      <c r="C25" s="14">
        <f t="shared" si="2"/>
        <v>500</v>
      </c>
      <c r="D25" s="15">
        <v>50</v>
      </c>
      <c r="E25" s="1">
        <v>1</v>
      </c>
      <c r="F25" s="16">
        <f t="shared" si="3"/>
        <v>50</v>
      </c>
      <c r="G25" s="7"/>
      <c r="H25" s="156" t="s">
        <v>6</v>
      </c>
      <c r="I25" s="154" t="s">
        <v>81</v>
      </c>
      <c r="J25" s="151"/>
      <c r="K25" s="152">
        <v>2</v>
      </c>
      <c r="L25" s="155">
        <f>'10-10'!$K25+('10-10'!$J25/90)</f>
        <v>2</v>
      </c>
      <c r="M25" s="3"/>
      <c r="N25" s="13">
        <v>20</v>
      </c>
      <c r="O25" s="1">
        <v>15</v>
      </c>
      <c r="P25" s="14">
        <f t="shared" si="4"/>
        <v>300</v>
      </c>
      <c r="Q25" s="15">
        <v>50</v>
      </c>
      <c r="R25" s="1">
        <v>8</v>
      </c>
      <c r="S25" s="16">
        <f t="shared" si="5"/>
        <v>400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3</v>
      </c>
      <c r="C26" s="14">
        <f t="shared" si="2"/>
        <v>150</v>
      </c>
      <c r="D26" s="15">
        <v>100</v>
      </c>
      <c r="E26" s="1">
        <v>86</v>
      </c>
      <c r="F26" s="16">
        <f t="shared" si="3"/>
        <v>8600</v>
      </c>
      <c r="G26" s="7"/>
      <c r="H26" s="156" t="s">
        <v>6</v>
      </c>
      <c r="I26" s="154" t="s">
        <v>1898</v>
      </c>
      <c r="J26" s="151">
        <v>1600</v>
      </c>
      <c r="K26" s="152">
        <v>10</v>
      </c>
      <c r="L26" s="155">
        <f>'10-10'!$K26+('10-10'!$J26/90)</f>
        <v>27.777777777777779</v>
      </c>
      <c r="M26" s="3"/>
      <c r="N26" s="13">
        <v>50</v>
      </c>
      <c r="O26" s="1">
        <v>3</v>
      </c>
      <c r="P26" s="14">
        <f t="shared" si="4"/>
        <v>150</v>
      </c>
      <c r="Q26" s="15">
        <v>100</v>
      </c>
      <c r="R26" s="1">
        <v>135</v>
      </c>
      <c r="S26" s="16">
        <f t="shared" si="5"/>
        <v>13500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57" t="s">
        <v>11</v>
      </c>
      <c r="E27" s="157"/>
      <c r="F27" s="159">
        <f>SUM(F22:F26)</f>
        <v>8820</v>
      </c>
      <c r="G27" s="7"/>
      <c r="H27" s="156" t="s">
        <v>6</v>
      </c>
      <c r="I27" s="154" t="s">
        <v>2977</v>
      </c>
      <c r="J27" s="151">
        <v>1000</v>
      </c>
      <c r="K27" s="152"/>
      <c r="L27" s="155">
        <f>'10-10'!$K27+('10-10'!$J27/90)</f>
        <v>11.111111111111111</v>
      </c>
      <c r="M27" s="3"/>
      <c r="N27" s="13">
        <v>100</v>
      </c>
      <c r="O27" s="1">
        <v>19</v>
      </c>
      <c r="P27" s="14">
        <f t="shared" si="4"/>
        <v>1900</v>
      </c>
      <c r="Q27" s="157" t="s">
        <v>11</v>
      </c>
      <c r="R27" s="157"/>
      <c r="S27" s="159">
        <f>SUM(S22:S26)</f>
        <v>14505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1121</v>
      </c>
      <c r="D28" s="1"/>
      <c r="E28" s="1"/>
      <c r="F28" s="1"/>
      <c r="G28" s="1"/>
      <c r="H28" s="156" t="s">
        <v>6</v>
      </c>
      <c r="I28" s="154"/>
      <c r="J28" s="151">
        <v>-50</v>
      </c>
      <c r="K28" s="152">
        <v>9</v>
      </c>
      <c r="L28" s="155">
        <f>'10-10'!$K28+('10-10'!$J28/90)</f>
        <v>8.4444444444444446</v>
      </c>
      <c r="M28" s="3"/>
      <c r="N28" s="157" t="s">
        <v>11</v>
      </c>
      <c r="O28" s="157"/>
      <c r="P28" s="158">
        <f>SUM(P22:P27)</f>
        <v>2634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7555</v>
      </c>
      <c r="G29" s="1"/>
      <c r="H29" s="156" t="s">
        <v>6</v>
      </c>
      <c r="I29" s="154" t="s">
        <v>2978</v>
      </c>
      <c r="J29" s="151"/>
      <c r="K29" s="152">
        <v>10</v>
      </c>
      <c r="L29" s="155">
        <f>'10-10'!$K29+('10-10'!$J29/90)</f>
        <v>10</v>
      </c>
      <c r="M29" s="3"/>
      <c r="N29" s="1"/>
      <c r="O29" s="1"/>
      <c r="P29" s="18"/>
      <c r="Q29" s="233" t="s">
        <v>21</v>
      </c>
      <c r="R29" s="234"/>
      <c r="S29" s="159">
        <f>SUM('10-10'!$J$22:$J$165)</f>
        <v>-5270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-1429</v>
      </c>
      <c r="D30" s="1"/>
      <c r="E30" s="1"/>
      <c r="F30" s="8"/>
      <c r="G30" s="1"/>
      <c r="H30" s="156" t="s">
        <v>6</v>
      </c>
      <c r="I30" s="154" t="s">
        <v>229</v>
      </c>
      <c r="J30" s="151">
        <v>-350</v>
      </c>
      <c r="K30" s="152"/>
      <c r="L30" s="155">
        <f>'10-10'!$K30+('10-10'!$J30/90)</f>
        <v>-3.8888888888888888</v>
      </c>
      <c r="M30" s="3"/>
      <c r="N30" s="233" t="s">
        <v>23</v>
      </c>
      <c r="O30" s="234"/>
      <c r="P30" s="158">
        <f>SUM('10-10'!$K$22:$K$165)</f>
        <v>-486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2979</v>
      </c>
      <c r="J31" s="151">
        <v>700</v>
      </c>
      <c r="K31" s="152"/>
      <c r="L31" s="155">
        <f>'10-10'!$K31+('10-10'!$J31/90)</f>
        <v>7.7777777777777777</v>
      </c>
      <c r="M31" s="3"/>
      <c r="N31" s="1"/>
      <c r="O31" s="1"/>
      <c r="P31" s="18"/>
      <c r="Q31" s="157" t="s">
        <v>25</v>
      </c>
      <c r="R31" s="157"/>
      <c r="S31" s="159">
        <f>S27-S29-F27</f>
        <v>10955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2980</v>
      </c>
      <c r="J32" s="151">
        <v>-100</v>
      </c>
      <c r="K32" s="152">
        <v>48</v>
      </c>
      <c r="L32" s="155">
        <f>'10-10'!$K32+('10-10'!$J32/90)</f>
        <v>46.888888888888886</v>
      </c>
      <c r="M32" s="3"/>
      <c r="N32" s="157" t="s">
        <v>25</v>
      </c>
      <c r="O32" s="157"/>
      <c r="P32" s="158">
        <f>P28-P30-C28</f>
        <v>1999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1497</v>
      </c>
      <c r="J33" s="151">
        <v>-450</v>
      </c>
      <c r="K33" s="152">
        <v>40</v>
      </c>
      <c r="L33" s="155">
        <f>'10-10'!$K33+('10-10'!$J33/90)</f>
        <v>35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2981</v>
      </c>
      <c r="J34" s="151"/>
      <c r="K34" s="152">
        <v>220</v>
      </c>
      <c r="L34" s="155">
        <f>'10-10'!$K34+('10-10'!$J34/90)</f>
        <v>220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2628</v>
      </c>
      <c r="J35" s="151"/>
      <c r="K35" s="152">
        <v>90</v>
      </c>
      <c r="L35" s="155">
        <f>'10-10'!$K35+('10-10'!$J35/90)</f>
        <v>90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40</v>
      </c>
      <c r="I36" s="154" t="s">
        <v>209</v>
      </c>
      <c r="J36" s="151">
        <v>-50</v>
      </c>
      <c r="K36" s="152">
        <v>-80</v>
      </c>
      <c r="L36" s="155">
        <f>'10-10'!$K36+('10-10'!$J36/90)</f>
        <v>-80.555555555555557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/>
      <c r="J37" s="151"/>
      <c r="K37" s="152">
        <v>5</v>
      </c>
      <c r="L37" s="155">
        <f>'10-10'!$K37+('10-10'!$J37/90)</f>
        <v>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658</v>
      </c>
      <c r="J38" s="151">
        <v>-400</v>
      </c>
      <c r="K38" s="152">
        <v>35</v>
      </c>
      <c r="L38" s="155">
        <f>'10-10'!$K38+('10-10'!$J38/90)</f>
        <v>30.555555555555557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/>
      <c r="J39" s="151">
        <v>100</v>
      </c>
      <c r="K39" s="152"/>
      <c r="L39" s="155">
        <f>'10-10'!$K39+('10-10'!$J39/90)</f>
        <v>1.1111111111111112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/>
      <c r="J40" s="151">
        <v>-750</v>
      </c>
      <c r="K40" s="152">
        <v>10</v>
      </c>
      <c r="L40" s="155">
        <f>'10-10'!$K40+('10-10'!$J40/90)</f>
        <v>1.6666666666666661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/>
      <c r="J41" s="151">
        <v>250</v>
      </c>
      <c r="K41" s="152"/>
      <c r="L41" s="155">
        <f>'10-10'!$K41+('10-10'!$J41/90)</f>
        <v>2.7777777777777777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1796</v>
      </c>
      <c r="I42" s="154" t="s">
        <v>119</v>
      </c>
      <c r="J42" s="151"/>
      <c r="K42" s="152">
        <v>500</v>
      </c>
      <c r="L42" s="155">
        <f>'10-10'!$K42+('10-10'!$J42/90)</f>
        <v>500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40</v>
      </c>
      <c r="I43" s="154" t="s">
        <v>95</v>
      </c>
      <c r="J43" s="151"/>
      <c r="K43" s="152">
        <v>-500</v>
      </c>
      <c r="L43" s="155">
        <f>'10-10'!$K43+('10-10'!$J43/90)</f>
        <v>-500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2578</v>
      </c>
      <c r="J44" s="151">
        <v>100</v>
      </c>
      <c r="K44" s="152">
        <v>90</v>
      </c>
      <c r="L44" s="155">
        <f>'10-10'!$K44+('10-10'!$J44/90)</f>
        <v>91.111111111111114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957</v>
      </c>
      <c r="J45" s="151">
        <v>-250</v>
      </c>
      <c r="K45" s="152">
        <v>10</v>
      </c>
      <c r="L45" s="155">
        <f>'10-10'!$K45+('10-10'!$J45/90)</f>
        <v>7.2222222222222223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/>
      <c r="J46" s="151">
        <v>675</v>
      </c>
      <c r="K46" s="152"/>
      <c r="L46" s="155">
        <f>'10-10'!$K46+('10-10'!$J46/90)</f>
        <v>7.5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/>
      <c r="J47" s="151">
        <v>155</v>
      </c>
      <c r="K47" s="152"/>
      <c r="L47" s="155">
        <f>'10-10'!$K47+('10-10'!$J47/90)</f>
        <v>1.7222222222222223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/>
      <c r="J48" s="151">
        <v>220</v>
      </c>
      <c r="K48" s="152"/>
      <c r="L48" s="155">
        <f>'10-10'!$K48+('10-10'!$J48/90)</f>
        <v>2.4444444444444446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40</v>
      </c>
      <c r="I49" s="154" t="s">
        <v>2982</v>
      </c>
      <c r="J49" s="151"/>
      <c r="K49" s="152">
        <v>-190</v>
      </c>
      <c r="L49" s="155">
        <f>'10-10'!$K49+('10-10'!$J49/90)</f>
        <v>-190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/>
      <c r="J50" s="151">
        <v>220</v>
      </c>
      <c r="K50" s="152"/>
      <c r="L50" s="155">
        <f>'10-10'!$K50+('10-10'!$J50/90)</f>
        <v>2.4444444444444446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/>
      <c r="J51" s="151">
        <v>315</v>
      </c>
      <c r="K51" s="152"/>
      <c r="L51" s="155">
        <f>'10-10'!$K51+('10-10'!$J51/90)</f>
        <v>3.5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2983</v>
      </c>
      <c r="J52" s="151">
        <v>400</v>
      </c>
      <c r="K52" s="152"/>
      <c r="L52" s="155">
        <f>'10-10'!$K52+('10-10'!$J52/90)</f>
        <v>4.4444444444444446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1031</v>
      </c>
      <c r="J53" s="151"/>
      <c r="K53" s="152">
        <v>25</v>
      </c>
      <c r="L53" s="155">
        <f>'10-10'!$K53+('10-10'!$J53/90)</f>
        <v>25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/>
      <c r="J54" s="151"/>
      <c r="K54" s="152">
        <v>1</v>
      </c>
      <c r="L54" s="155">
        <f>'10-10'!$K54+('10-10'!$J54/90)</f>
        <v>1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404</v>
      </c>
      <c r="J55" s="151">
        <v>-180</v>
      </c>
      <c r="K55" s="152">
        <v>10</v>
      </c>
      <c r="L55" s="155">
        <f>'10-10'!$K55+('10-10'!$J55/90)</f>
        <v>8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28</v>
      </c>
      <c r="I56" s="154" t="s">
        <v>1914</v>
      </c>
      <c r="J56" s="151">
        <v>680</v>
      </c>
      <c r="K56" s="152">
        <v>-10</v>
      </c>
      <c r="L56" s="155">
        <f>'10-10'!$K56+('10-10'!$J56/90)</f>
        <v>-2.4444444444444446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936</v>
      </c>
      <c r="J57" s="151"/>
      <c r="K57" s="152">
        <v>500</v>
      </c>
      <c r="L57" s="155">
        <f>'10-10'!$K57+('10-10'!$J57/90)</f>
        <v>500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1763</v>
      </c>
      <c r="J58" s="151">
        <v>-630</v>
      </c>
      <c r="K58" s="152">
        <v>20</v>
      </c>
      <c r="L58" s="155">
        <f>'10-10'!$K58+('10-10'!$J58/90)</f>
        <v>13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311</v>
      </c>
      <c r="J59" s="151"/>
      <c r="K59" s="152">
        <v>200</v>
      </c>
      <c r="L59" s="155">
        <f>'10-10'!$K59+('10-10'!$J59/90)</f>
        <v>200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/>
      <c r="J60" s="151"/>
      <c r="K60" s="152">
        <v>45</v>
      </c>
      <c r="L60" s="155">
        <f>'10-10'!$K60+('10-10'!$J60/90)</f>
        <v>45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/>
      <c r="J61" s="151">
        <v>-720</v>
      </c>
      <c r="K61" s="152">
        <v>60</v>
      </c>
      <c r="L61" s="155">
        <f>'10-10'!$K61+('10-10'!$J61/90)</f>
        <v>52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360</v>
      </c>
      <c r="J62" s="151">
        <v>180</v>
      </c>
      <c r="K62" s="152">
        <v>2</v>
      </c>
      <c r="L62" s="155">
        <f>'10-10'!$K62+('10-10'!$J62/90)</f>
        <v>4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40</v>
      </c>
      <c r="I63" s="154" t="s">
        <v>1657</v>
      </c>
      <c r="J63" s="151"/>
      <c r="K63" s="152">
        <v>-300</v>
      </c>
      <c r="L63" s="155">
        <f>'10-10'!$K63+('10-10'!$J63/90)</f>
        <v>-300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/>
      <c r="J64" s="151">
        <v>20</v>
      </c>
      <c r="K64" s="152"/>
      <c r="L64" s="155">
        <f>'10-10'!$K64+('10-10'!$J64/90)</f>
        <v>0.22222222222222221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40</v>
      </c>
      <c r="I65" s="154" t="s">
        <v>2066</v>
      </c>
      <c r="J65" s="151">
        <v>-540</v>
      </c>
      <c r="K65" s="152">
        <v>-150</v>
      </c>
      <c r="L65" s="155">
        <f>'10-10'!$K65+('10-10'!$J65/90)</f>
        <v>-156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16</v>
      </c>
      <c r="J66" s="151">
        <v>-200</v>
      </c>
      <c r="K66" s="152">
        <v>30</v>
      </c>
      <c r="L66" s="155">
        <f>'10-10'!$K66+('10-10'!$J66/90)</f>
        <v>27.777777777777779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/>
      <c r="J67" s="151">
        <v>-220</v>
      </c>
      <c r="K67" s="152">
        <v>10</v>
      </c>
      <c r="L67" s="155">
        <f>'10-10'!$K67+('10-10'!$J67/90)</f>
        <v>7.5555555555555554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/>
      <c r="J68" s="151">
        <v>50</v>
      </c>
      <c r="K68" s="152">
        <v>5</v>
      </c>
      <c r="L68" s="155">
        <f>'10-10'!$K68+('10-10'!$J68/90)</f>
        <v>5.5555555555555554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/>
      <c r="J69" s="151">
        <v>300</v>
      </c>
      <c r="K69" s="152"/>
      <c r="L69" s="155">
        <f>'10-10'!$K69+('10-10'!$J69/90)</f>
        <v>3.3333333333333335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/>
      <c r="J70" s="151">
        <v>-530</v>
      </c>
      <c r="K70" s="152">
        <v>20</v>
      </c>
      <c r="L70" s="155">
        <f>'10-10'!$K70+('10-10'!$J70/90)</f>
        <v>14.111111111111111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/>
      <c r="J71" s="151">
        <v>400</v>
      </c>
      <c r="K71" s="152"/>
      <c r="L71" s="155">
        <f>'10-10'!$K71+('10-10'!$J71/90)</f>
        <v>4.4444444444444446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71</v>
      </c>
      <c r="J72" s="151">
        <v>90</v>
      </c>
      <c r="K72" s="152"/>
      <c r="L72" s="155">
        <f>'10-10'!$K72+('10-10'!$J72/90)</f>
        <v>1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/>
      <c r="J73" s="151">
        <v>430</v>
      </c>
      <c r="K73" s="152"/>
      <c r="L73" s="155">
        <f>'10-10'!$K73+('10-10'!$J73/90)</f>
        <v>4.7777777777777777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>
        <v>-20</v>
      </c>
      <c r="K74" s="152">
        <v>39</v>
      </c>
      <c r="L74" s="155">
        <f>'10-10'!$K74+('10-10'!$J74/90)</f>
        <v>38.777777777777779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389</v>
      </c>
      <c r="J75" s="151">
        <v>470</v>
      </c>
      <c r="K75" s="152"/>
      <c r="L75" s="155">
        <f>'10-10'!$K75+('10-10'!$J75/90)</f>
        <v>5.2222222222222223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121</v>
      </c>
      <c r="J76" s="151">
        <v>300</v>
      </c>
      <c r="K76" s="152"/>
      <c r="L76" s="155">
        <f>'10-10'!$K76+('10-10'!$J76/90)</f>
        <v>3.3333333333333335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2984</v>
      </c>
      <c r="J77" s="151">
        <v>700</v>
      </c>
      <c r="K77" s="152"/>
      <c r="L77" s="155">
        <f>'10-10'!$K77+('10-10'!$J77/90)</f>
        <v>7.7777777777777777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28</v>
      </c>
      <c r="I78" s="154" t="s">
        <v>2985</v>
      </c>
      <c r="J78" s="151">
        <v>-540</v>
      </c>
      <c r="K78" s="152">
        <v>-10</v>
      </c>
      <c r="L78" s="155">
        <f>'10-10'!$K78+('10-10'!$J78/90)</f>
        <v>-16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2319</v>
      </c>
      <c r="J79" s="151">
        <v>450</v>
      </c>
      <c r="K79" s="152"/>
      <c r="L79" s="155">
        <f>'10-10'!$K79+('10-10'!$J79/90)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2987</v>
      </c>
      <c r="J80" s="151">
        <v>90</v>
      </c>
      <c r="K80" s="152"/>
      <c r="L80" s="155">
        <f>'10-10'!$K80+('10-10'!$J80/90)</f>
        <v>1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2986</v>
      </c>
      <c r="J81" s="151">
        <v>170</v>
      </c>
      <c r="K81" s="152"/>
      <c r="L81" s="155">
        <f>'10-10'!$K81+('10-10'!$J81/90)</f>
        <v>1.8888888888888888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470</v>
      </c>
      <c r="J82" s="151">
        <v>-20</v>
      </c>
      <c r="K82" s="152">
        <v>10</v>
      </c>
      <c r="L82" s="155">
        <f>'10-10'!$K82+('10-10'!$J82/90)</f>
        <v>9.7777777777777786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13</v>
      </c>
      <c r="J83" s="151">
        <v>300</v>
      </c>
      <c r="K83" s="152"/>
      <c r="L83" s="155">
        <f>'10-10'!$K83+('10-10'!$J83/90)</f>
        <v>3.3333333333333335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363</v>
      </c>
      <c r="J84" s="151"/>
      <c r="K84" s="152">
        <v>10</v>
      </c>
      <c r="L84" s="155">
        <f>'10-10'!$K84+('10-10'!$J84/90)</f>
        <v>10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169</v>
      </c>
      <c r="J85" s="151">
        <v>250</v>
      </c>
      <c r="K85" s="152"/>
      <c r="L85" s="155">
        <f>'10-10'!$K85+('10-10'!$J85/90)</f>
        <v>2.7777777777777777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917</v>
      </c>
      <c r="J86" s="151"/>
      <c r="K86" s="152">
        <v>7</v>
      </c>
      <c r="L86" s="155">
        <f>'10-10'!$K86+('10-10'!$J86/90)</f>
        <v>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1250</v>
      </c>
      <c r="J87" s="151"/>
      <c r="K87" s="152">
        <v>4</v>
      </c>
      <c r="L87" s="155">
        <f>'10-10'!$K87+('10-10'!$J87/90)</f>
        <v>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140</v>
      </c>
      <c r="J88" s="151">
        <v>130</v>
      </c>
      <c r="K88" s="152"/>
      <c r="L88" s="155">
        <f>'10-10'!$K88+('10-10'!$J88/90)</f>
        <v>1.4444444444444444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1213</v>
      </c>
      <c r="J89" s="151"/>
      <c r="K89" s="152">
        <v>140</v>
      </c>
      <c r="L89" s="155">
        <f>'10-10'!$K89+('10-10'!$J89/90)</f>
        <v>140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2988</v>
      </c>
      <c r="J90" s="151">
        <v>900</v>
      </c>
      <c r="K90" s="152"/>
      <c r="L90" s="155">
        <f>'10-10'!$K90+('10-10'!$J90/90)</f>
        <v>10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/>
      <c r="J91" s="151">
        <v>-360</v>
      </c>
      <c r="K91" s="152">
        <v>70</v>
      </c>
      <c r="L91" s="155">
        <f>'10-10'!$K91+('10-10'!$J91/90)</f>
        <v>66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/>
      <c r="J92" s="151">
        <v>100</v>
      </c>
      <c r="K92" s="152"/>
      <c r="L92" s="155">
        <f>'10-10'!$K92+('10-10'!$J92/90)</f>
        <v>1.1111111111111112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/>
      <c r="J93" s="151"/>
      <c r="K93" s="152">
        <v>9</v>
      </c>
      <c r="L93" s="155">
        <f>'10-10'!$K93+('10-10'!$J93/90)</f>
        <v>9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1813</v>
      </c>
      <c r="J94" s="151">
        <v>500</v>
      </c>
      <c r="K94" s="152"/>
      <c r="L94" s="155">
        <f>'10-10'!$K94+('10-10'!$J94/90)</f>
        <v>5.5555555555555554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1796</v>
      </c>
      <c r="I95" s="154" t="s">
        <v>2973</v>
      </c>
      <c r="J95" s="151">
        <v>100</v>
      </c>
      <c r="K95" s="152">
        <v>250</v>
      </c>
      <c r="L95" s="155">
        <f>'10-10'!$K95+('10-10'!$J95/90)</f>
        <v>251.11111111111111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/>
      <c r="J96" s="151">
        <v>-500</v>
      </c>
      <c r="K96" s="152">
        <v>10</v>
      </c>
      <c r="L96" s="155">
        <f>'10-10'!$K96+('10-10'!$J96/90)</f>
        <v>4.4444444444444446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/>
      <c r="J97" s="151">
        <v>-130</v>
      </c>
      <c r="K97" s="152"/>
      <c r="L97" s="155">
        <f>'10-10'!$K97+('10-10'!$J97/90)</f>
        <v>-1.4444444444444444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2989</v>
      </c>
      <c r="J98" s="151">
        <v>500</v>
      </c>
      <c r="K98" s="152"/>
      <c r="L98" s="155">
        <f>'10-10'!$K98+('10-10'!$J98/90)</f>
        <v>5.5555555555555554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56</v>
      </c>
      <c r="J99" s="151">
        <v>180</v>
      </c>
      <c r="K99" s="152">
        <v>187</v>
      </c>
      <c r="L99" s="155">
        <f>'10-10'!$K99+('10-10'!$J99/90)</f>
        <v>189</v>
      </c>
      <c r="M99" s="3"/>
      <c r="N99" s="45" t="s">
        <v>56</v>
      </c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/>
      <c r="J100" s="151"/>
      <c r="K100" s="152">
        <v>4</v>
      </c>
      <c r="L100" s="155">
        <f>'10-10'!$K100+('10-10'!$J100/90)</f>
        <v>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/>
      <c r="J101" s="151">
        <v>150</v>
      </c>
      <c r="K101" s="152"/>
      <c r="L101" s="155">
        <f>'10-10'!$K101+('10-10'!$J101/90)</f>
        <v>1.6666666666666667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1796</v>
      </c>
      <c r="I102" s="154" t="s">
        <v>2990</v>
      </c>
      <c r="J102" s="151"/>
      <c r="K102" s="152">
        <v>8350</v>
      </c>
      <c r="L102" s="155">
        <f>'10-10'!$K102+('10-10'!$J102/90)</f>
        <v>8350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40</v>
      </c>
      <c r="I103" s="154" t="s">
        <v>95</v>
      </c>
      <c r="J103" s="151"/>
      <c r="K103" s="152">
        <v>-8350</v>
      </c>
      <c r="L103" s="155">
        <f>'10-10'!$K103+('10-10'!$J103/90)</f>
        <v>-8350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1796</v>
      </c>
      <c r="I104" s="154" t="s">
        <v>75</v>
      </c>
      <c r="J104" s="151"/>
      <c r="K104" s="152">
        <v>32</v>
      </c>
      <c r="L104" s="155">
        <f>'10-10'!$K104+('10-10'!$J104/90)</f>
        <v>32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40</v>
      </c>
      <c r="I105" s="154" t="s">
        <v>95</v>
      </c>
      <c r="J105" s="151"/>
      <c r="K105" s="152">
        <v>-32</v>
      </c>
      <c r="L105" s="155">
        <f>'10-10'!$K105+('10-10'!$J105/90)</f>
        <v>-32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>
        <v>20</v>
      </c>
      <c r="K106" s="152">
        <v>2</v>
      </c>
      <c r="L106" s="155">
        <f>'10-10'!$K106+('10-10'!$J106/90)</f>
        <v>2.2222222222222223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1213</v>
      </c>
      <c r="J107" s="151">
        <v>190</v>
      </c>
      <c r="K107" s="152"/>
      <c r="L107" s="155">
        <f>'10-10'!$K107+('10-10'!$J107/90)</f>
        <v>2.1111111111111112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/>
      <c r="J108" s="151"/>
      <c r="K108" s="152">
        <v>7</v>
      </c>
      <c r="L108" s="155">
        <f>'10-10'!$K108+('10-10'!$J108/90)</f>
        <v>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2991</v>
      </c>
      <c r="J109" s="151"/>
      <c r="K109" s="152">
        <v>8</v>
      </c>
      <c r="L109" s="155">
        <f>'10-10'!$K109+('10-10'!$J109/90)</f>
        <v>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40</v>
      </c>
      <c r="I110" s="154" t="s">
        <v>95</v>
      </c>
      <c r="J110" s="151"/>
      <c r="K110" s="152">
        <v>-20</v>
      </c>
      <c r="L110" s="155">
        <f>'10-10'!$K110+('10-10'!$J110/90)</f>
        <v>-20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95</v>
      </c>
      <c r="J111" s="151"/>
      <c r="K111" s="152">
        <v>120</v>
      </c>
      <c r="L111" s="155">
        <f>'10-10'!$K111+('10-10'!$J111/90)</f>
        <v>120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40</v>
      </c>
      <c r="I112" s="154" t="s">
        <v>95</v>
      </c>
      <c r="J112" s="151"/>
      <c r="K112" s="152">
        <v>-120</v>
      </c>
      <c r="L112" s="155">
        <f>'10-10'!$K112+('10-10'!$J112/90)</f>
        <v>-120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2992</v>
      </c>
      <c r="J113" s="151">
        <v>230</v>
      </c>
      <c r="K113" s="152"/>
      <c r="L113" s="155">
        <f>'10-10'!$K113+('10-10'!$J113/90)</f>
        <v>2.5555555555555554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>
        <v>250</v>
      </c>
      <c r="K114" s="152"/>
      <c r="L114" s="155">
        <f>'10-10'!$K114+('10-10'!$J114/90)</f>
        <v>2.7777777777777777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984</v>
      </c>
      <c r="J115" s="151"/>
      <c r="K115" s="152">
        <v>345</v>
      </c>
      <c r="L115" s="155">
        <f>'10-10'!$K115+('10-10'!$J115/90)</f>
        <v>345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153</v>
      </c>
      <c r="J116" s="151"/>
      <c r="K116" s="152">
        <v>27</v>
      </c>
      <c r="L116" s="155">
        <f>'10-10'!$K116+('10-10'!$J116/90)</f>
        <v>27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/>
      <c r="K117" s="152">
        <v>55</v>
      </c>
      <c r="L117" s="155">
        <f>'10-10'!$K117+('10-10'!$J117/90)</f>
        <v>55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2993</v>
      </c>
      <c r="J118" s="151">
        <v>200</v>
      </c>
      <c r="K118" s="152"/>
      <c r="L118" s="155">
        <f>'10-10'!$K118+('10-10'!$J118/90)</f>
        <v>2.2222222222222223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/>
      <c r="J119" s="151"/>
      <c r="K119" s="152">
        <v>4</v>
      </c>
      <c r="L119" s="155">
        <f>'10-10'!$K119+('10-10'!$J119/90)</f>
        <v>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710</v>
      </c>
      <c r="J120" s="151"/>
      <c r="K120" s="152">
        <v>27</v>
      </c>
      <c r="L120" s="155">
        <f>'10-10'!$K120+('10-10'!$J120/90)</f>
        <v>27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>
        <v>100</v>
      </c>
      <c r="K121" s="152"/>
      <c r="L121" s="155">
        <f>'10-10'!$K121+('10-10'!$J121/90)</f>
        <v>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2994</v>
      </c>
      <c r="J122" s="151">
        <v>450</v>
      </c>
      <c r="K122" s="152"/>
      <c r="L122" s="155">
        <f>'10-10'!$K122+('10-10'!$J122/90)</f>
        <v>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1796</v>
      </c>
      <c r="I123" s="154" t="s">
        <v>1520</v>
      </c>
      <c r="J123" s="151"/>
      <c r="K123" s="152">
        <v>90</v>
      </c>
      <c r="L123" s="155">
        <f>'10-10'!$K123+('10-10'!$J123/90)</f>
        <v>90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905</v>
      </c>
      <c r="J124" s="151">
        <v>150</v>
      </c>
      <c r="K124" s="152"/>
      <c r="L124" s="155">
        <f>'10-10'!$K124+('10-10'!$J124/90)</f>
        <v>1.6666666666666667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40</v>
      </c>
      <c r="I125" s="154" t="s">
        <v>2995</v>
      </c>
      <c r="J125" s="151"/>
      <c r="K125" s="152">
        <v>-1000</v>
      </c>
      <c r="L125" s="155">
        <f>'10-10'!$K125+('10-10'!$J125/90)</f>
        <v>-1000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1796</v>
      </c>
      <c r="I126" s="154" t="s">
        <v>292</v>
      </c>
      <c r="J126" s="151"/>
      <c r="K126" s="152">
        <v>300</v>
      </c>
      <c r="L126" s="155">
        <f>'10-10'!$K126+('10-10'!$J126/90)</f>
        <v>300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40</v>
      </c>
      <c r="I127" s="154" t="s">
        <v>95</v>
      </c>
      <c r="J127" s="151"/>
      <c r="K127" s="152">
        <v>-300</v>
      </c>
      <c r="L127" s="155">
        <f>'10-10'!$K127+('10-10'!$J127/90)</f>
        <v>-300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 t="s">
        <v>439</v>
      </c>
      <c r="J128" s="151">
        <v>-450</v>
      </c>
      <c r="K128" s="152">
        <v>20</v>
      </c>
      <c r="L128" s="155">
        <f>'10-10'!$K128+('10-10'!$J128/90)</f>
        <v>15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 t="s">
        <v>257</v>
      </c>
      <c r="J129" s="151">
        <v>900</v>
      </c>
      <c r="K129" s="152"/>
      <c r="L129" s="155">
        <f>'10-10'!$K129+('10-10'!$J129/90)</f>
        <v>10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>
        <v>230</v>
      </c>
      <c r="K130" s="152"/>
      <c r="L130" s="155">
        <f>'10-10'!$K130+('10-10'!$J130/90)</f>
        <v>2.5555555555555554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 t="s">
        <v>395</v>
      </c>
      <c r="J131" s="151">
        <v>-320</v>
      </c>
      <c r="K131" s="152">
        <v>10</v>
      </c>
      <c r="L131" s="155">
        <f>'10-10'!$K131+('10-10'!$J131/90)</f>
        <v>6.4444444444444446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>
        <v>50</v>
      </c>
      <c r="K132" s="152">
        <v>5</v>
      </c>
      <c r="L132" s="155">
        <f>'10-10'!$K132+('10-10'!$J132/90)</f>
        <v>5.5555555555555554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>
        <v>12</v>
      </c>
      <c r="L133" s="155">
        <f>'10-10'!$K133+('10-10'!$J133/90)</f>
        <v>12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/>
      <c r="J134" s="151"/>
      <c r="K134" s="152">
        <v>12</v>
      </c>
      <c r="L134" s="155">
        <f>'10-10'!$K134+('10-10'!$J134/90)</f>
        <v>12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/>
      <c r="J135" s="151"/>
      <c r="K135" s="152">
        <v>6</v>
      </c>
      <c r="L135" s="155">
        <f>'10-10'!$K135+('10-10'!$J135/90)</f>
        <v>6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1796</v>
      </c>
      <c r="I136" s="154" t="s">
        <v>1874</v>
      </c>
      <c r="J136" s="151"/>
      <c r="K136" s="152">
        <v>13</v>
      </c>
      <c r="L136" s="155">
        <f>'10-10'!$K136+('10-10'!$J136/90)</f>
        <v>13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2997</v>
      </c>
      <c r="J137" s="151">
        <v>100</v>
      </c>
      <c r="K137" s="152"/>
      <c r="L137" s="155">
        <f>'10-10'!$K137+('10-10'!$J137/90)</f>
        <v>1.1111111111111112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>
        <v>300</v>
      </c>
      <c r="K138" s="152"/>
      <c r="L138" s="155">
        <f>'10-10'!$K138+('10-10'!$J138/90)</f>
        <v>3.3333333333333335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/>
      <c r="J139" s="151">
        <v>225</v>
      </c>
      <c r="K139" s="152"/>
      <c r="L139" s="155">
        <f>'10-10'!$K139+('10-10'!$J139/90)</f>
        <v>2.5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 t="s">
        <v>2996</v>
      </c>
      <c r="J140" s="151">
        <v>50</v>
      </c>
      <c r="K140" s="152">
        <v>2</v>
      </c>
      <c r="L140" s="155">
        <f>'10-10'!$K140+('10-10'!$J140/90)</f>
        <v>2.5555555555555554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 t="s">
        <v>1031</v>
      </c>
      <c r="J141" s="151"/>
      <c r="K141" s="152">
        <v>10</v>
      </c>
      <c r="L141" s="155">
        <f>'10-10'!$K141+('10-10'!$J141/90)</f>
        <v>10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1472</v>
      </c>
      <c r="J142" s="151">
        <v>270</v>
      </c>
      <c r="K142" s="152">
        <v>5</v>
      </c>
      <c r="L142" s="155">
        <f>'10-10'!$K142+('10-10'!$J142/90)</f>
        <v>8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>
        <v>600</v>
      </c>
      <c r="K143" s="152"/>
      <c r="L143" s="155">
        <f>'10-10'!$K143+('10-10'!$J143/90)</f>
        <v>6.666666666666667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/>
      <c r="J144" s="151">
        <v>1200</v>
      </c>
      <c r="K144" s="152"/>
      <c r="L144" s="155">
        <f>'10-10'!$K144+('10-10'!$J144/90)</f>
        <v>13.333333333333334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 t="s">
        <v>666</v>
      </c>
      <c r="J145" s="151">
        <v>400</v>
      </c>
      <c r="K145" s="152"/>
      <c r="L145" s="155">
        <f>'10-10'!$K145+('10-10'!$J145/90)</f>
        <v>4.4444444444444446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 t="s">
        <v>2583</v>
      </c>
      <c r="J146" s="151"/>
      <c r="K146" s="152">
        <v>200</v>
      </c>
      <c r="L146" s="155">
        <f>'10-10'!$K146+('10-10'!$J146/90)</f>
        <v>200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1796</v>
      </c>
      <c r="I147" s="154" t="s">
        <v>503</v>
      </c>
      <c r="J147" s="151"/>
      <c r="K147" s="152">
        <v>340</v>
      </c>
      <c r="L147" s="155">
        <f>'10-10'!$K147+('10-10'!$J147/90)</f>
        <v>340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>
        <v>27</v>
      </c>
      <c r="L148" s="155">
        <f>'10-10'!$K148+('10-10'!$J148/90)</f>
        <v>27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/>
      <c r="J149" s="151">
        <v>-180</v>
      </c>
      <c r="K149" s="152">
        <v>10</v>
      </c>
      <c r="L149" s="155">
        <f>'10-10'!$K149+('10-10'!$J149/90)</f>
        <v>8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28</v>
      </c>
      <c r="I150" s="154"/>
      <c r="J150" s="151"/>
      <c r="K150" s="152">
        <v>-150</v>
      </c>
      <c r="L150" s="155">
        <f>'10-10'!$K150+('10-10'!$J150/90)</f>
        <v>-150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>
        <v>-225</v>
      </c>
      <c r="K151" s="152">
        <v>10</v>
      </c>
      <c r="L151" s="155">
        <f>'10-10'!$K151+('10-10'!$J151/90)</f>
        <v>7.5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40</v>
      </c>
      <c r="I152" s="154" t="s">
        <v>95</v>
      </c>
      <c r="J152" s="151">
        <v>-10000</v>
      </c>
      <c r="K152" s="152"/>
      <c r="L152" s="155">
        <f>'10-10'!$K152+('10-10'!$J152/90)</f>
        <v>-111.11111111111111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 t="s">
        <v>2998</v>
      </c>
      <c r="J153" s="151"/>
      <c r="K153" s="152">
        <v>250</v>
      </c>
      <c r="L153" s="155">
        <f>'10-10'!$K153+('10-10'!$J153/90)</f>
        <v>250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>
        <v>150</v>
      </c>
      <c r="K154" s="152"/>
      <c r="L154" s="155">
        <f>'10-10'!$K154+('10-10'!$J154/90)</f>
        <v>1.6666666666666667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/>
      <c r="J155" s="151">
        <v>80</v>
      </c>
      <c r="K155" s="152"/>
      <c r="L155" s="155">
        <f>'10-10'!$K155+('10-10'!$J155/90)</f>
        <v>0.88888888888888884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40</v>
      </c>
      <c r="I156" s="154" t="s">
        <v>239</v>
      </c>
      <c r="J156" s="151">
        <v>-5000</v>
      </c>
      <c r="K156" s="152">
        <v>-2400</v>
      </c>
      <c r="L156" s="155">
        <f>'10-10'!$K156+('10-10'!$J156/90)</f>
        <v>-2455.5555555555557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/>
      <c r="J157" s="151">
        <v>-225</v>
      </c>
      <c r="K157" s="152">
        <v>30</v>
      </c>
      <c r="L157" s="155">
        <f>'10-10'!$K157+('10-10'!$J157/90)</f>
        <v>27.5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6</v>
      </c>
      <c r="I158" s="154"/>
      <c r="J158" s="151">
        <v>-540</v>
      </c>
      <c r="K158" s="152">
        <v>20</v>
      </c>
      <c r="L158" s="155">
        <f>'10-10'!$K158+('10-10'!$J158/90)</f>
        <v>14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>
        <v>-310</v>
      </c>
      <c r="K159" s="152">
        <v>20</v>
      </c>
      <c r="L159" s="155">
        <f>'10-10'!$K159+('10-10'!$J159/90)</f>
        <v>16.555555555555557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/>
      <c r="J160" s="151"/>
      <c r="K160" s="152"/>
      <c r="L160" s="155">
        <f>'10-10'!$K160+('10-10'!$J160/90)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/>
      <c r="K161" s="152"/>
      <c r="L161" s="155">
        <f>'10-10'!$K161+('10-10'!$J161/90)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/>
      <c r="J162" s="151"/>
      <c r="K162" s="152"/>
      <c r="L162" s="155">
        <f>'10-10'!$K162+('10-10'!$J162/90)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'10-10'!$K163+('10-10'!$J163/90)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'10-10'!$K164+('10-10'!$J164/90)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'10-10'!$K165+('10-10'!$J165/90)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99" priority="5">
      <formula>$H3="جملة"</formula>
    </cfRule>
    <cfRule type="expression" dxfId="198" priority="6">
      <formula>$H3="مصاريف"</formula>
    </cfRule>
    <cfRule type="expression" dxfId="197" priority="7">
      <formula>$H3="سحب"</formula>
    </cfRule>
    <cfRule type="expression" dxfId="196" priority="8">
      <formula>$H3="بيع"</formula>
    </cfRule>
  </conditionalFormatting>
  <conditionalFormatting sqref="H22:L165">
    <cfRule type="expression" dxfId="195" priority="1">
      <formula>$H22="جملة"</formula>
    </cfRule>
    <cfRule type="expression" dxfId="194" priority="2">
      <formula>$H22="مصاريف"</formula>
    </cfRule>
    <cfRule type="expression" dxfId="193" priority="3">
      <formula>$H22="سحب"</formula>
    </cfRule>
    <cfRule type="expression" dxfId="192" priority="4">
      <formula>$H22="بيع"</formula>
    </cfRule>
  </conditionalFormatting>
  <dataValidations count="1">
    <dataValidation type="list" allowBlank="1" showInputMessage="1" showErrorMessage="1" sqref="H3:H18 H22:H165" xr:uid="{4BCC65FB-72D3-47B2-977A-704A64EDEE61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5A6B-7E6A-40C3-8114-89B994394E85}">
  <sheetPr>
    <pageSetUpPr fitToPage="1"/>
  </sheetPr>
  <dimension ref="A1:Z165"/>
  <sheetViews>
    <sheetView rightToLeft="1" topLeftCell="A156" workbookViewId="0">
      <selection activeCell="I165" sqref="I16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-1575</v>
      </c>
      <c r="K1" s="166">
        <f t="shared" si="0"/>
        <v>300</v>
      </c>
      <c r="L1" s="167">
        <f t="shared" si="0"/>
        <v>282.5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28</v>
      </c>
      <c r="I3" s="154" t="s">
        <v>437</v>
      </c>
      <c r="J3" s="151">
        <v>-300</v>
      </c>
      <c r="K3" s="152"/>
      <c r="L3" s="155">
        <f t="shared" ref="L3:L18" si="1">K3+(J3/90)</f>
        <v>-3.3333333333333335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/>
      <c r="J4" s="151">
        <v>160</v>
      </c>
      <c r="K4" s="152"/>
      <c r="L4" s="155">
        <f t="shared" si="1"/>
        <v>1.7777777777777777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232</v>
      </c>
      <c r="J5" s="151">
        <v>180</v>
      </c>
      <c r="K5" s="152">
        <v>30</v>
      </c>
      <c r="L5" s="155">
        <f t="shared" si="1"/>
        <v>32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/>
      <c r="J6" s="151"/>
      <c r="K6" s="152"/>
      <c r="L6" s="155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2204</v>
      </c>
      <c r="J7" s="151">
        <v>-630</v>
      </c>
      <c r="K7" s="152"/>
      <c r="L7" s="155">
        <f t="shared" si="1"/>
        <v>-7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232</v>
      </c>
      <c r="J8" s="151">
        <v>60</v>
      </c>
      <c r="K8" s="152"/>
      <c r="L8" s="155">
        <f t="shared" si="1"/>
        <v>0.66666666666666663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62</v>
      </c>
      <c r="J9" s="151">
        <v>-215</v>
      </c>
      <c r="K9" s="152">
        <v>15</v>
      </c>
      <c r="L9" s="155">
        <f t="shared" si="1"/>
        <v>12.611111111111111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137</v>
      </c>
      <c r="J10" s="151">
        <v>-100</v>
      </c>
      <c r="K10" s="152">
        <v>165</v>
      </c>
      <c r="L10" s="155">
        <f t="shared" si="1"/>
        <v>163.88888888888889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137</v>
      </c>
      <c r="J11" s="151">
        <v>75</v>
      </c>
      <c r="K11" s="152"/>
      <c r="L11" s="155">
        <f t="shared" si="1"/>
        <v>0.83333333333333337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2341</v>
      </c>
      <c r="J12" s="151">
        <v>-360</v>
      </c>
      <c r="K12" s="152">
        <v>80</v>
      </c>
      <c r="L12" s="155">
        <f t="shared" si="1"/>
        <v>76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56</v>
      </c>
      <c r="J13" s="151">
        <v>-445</v>
      </c>
      <c r="K13" s="152">
        <v>10</v>
      </c>
      <c r="L13" s="155">
        <f t="shared" si="1"/>
        <v>5.0555555555555554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2974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SUM('12-10'!$J$22:$J$165)</f>
        <v>4730</v>
      </c>
      <c r="K20" s="166">
        <f>SUM('12-10'!$K$22:$K$165)</f>
        <v>-424</v>
      </c>
      <c r="L20" s="167">
        <f>SUM('12-10'!$L$22:$L$165)</f>
        <v>-371.44444444444463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1</v>
      </c>
      <c r="F22" s="16">
        <f t="shared" ref="F22:F26" si="3">D22*E22</f>
        <v>5</v>
      </c>
      <c r="G22" s="7"/>
      <c r="H22" s="156" t="s">
        <v>28</v>
      </c>
      <c r="I22" s="154" t="s">
        <v>35</v>
      </c>
      <c r="J22" s="151">
        <v>-400</v>
      </c>
      <c r="K22" s="152"/>
      <c r="L22" s="155">
        <f>'12-10'!$K22+('12-10'!$J22/90)</f>
        <v>-4.4444444444444446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22</v>
      </c>
      <c r="S22" s="16">
        <f t="shared" ref="S22:S26" si="5">Q22*R22</f>
        <v>110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3</v>
      </c>
      <c r="C23" s="14">
        <f t="shared" si="2"/>
        <v>15</v>
      </c>
      <c r="D23" s="15">
        <v>10</v>
      </c>
      <c r="E23" s="1">
        <v>24</v>
      </c>
      <c r="F23" s="16">
        <f t="shared" si="3"/>
        <v>240</v>
      </c>
      <c r="G23" s="7"/>
      <c r="H23" s="156" t="s">
        <v>40</v>
      </c>
      <c r="I23" s="154" t="s">
        <v>3000</v>
      </c>
      <c r="J23" s="151">
        <v>-390</v>
      </c>
      <c r="K23" s="152"/>
      <c r="L23" s="155">
        <f>'12-10'!$K23+('12-10'!$J23/90)</f>
        <v>-4.333333333333333</v>
      </c>
      <c r="M23" s="3"/>
      <c r="N23" s="13">
        <v>5</v>
      </c>
      <c r="O23" s="1"/>
      <c r="P23" s="14">
        <f t="shared" si="4"/>
        <v>0</v>
      </c>
      <c r="Q23" s="15">
        <v>10</v>
      </c>
      <c r="R23" s="1">
        <v>8</v>
      </c>
      <c r="S23" s="16">
        <f t="shared" si="5"/>
        <v>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29</v>
      </c>
      <c r="C24" s="14">
        <f t="shared" si="2"/>
        <v>290</v>
      </c>
      <c r="D24" s="15">
        <v>20</v>
      </c>
      <c r="E24" s="1">
        <v>14</v>
      </c>
      <c r="F24" s="16">
        <f t="shared" si="3"/>
        <v>280</v>
      </c>
      <c r="G24" s="7"/>
      <c r="H24" s="156" t="s">
        <v>6</v>
      </c>
      <c r="I24" s="154" t="s">
        <v>2379</v>
      </c>
      <c r="J24" s="151">
        <v>900</v>
      </c>
      <c r="K24" s="152">
        <v>-10</v>
      </c>
      <c r="L24" s="155">
        <f>'12-10'!$K24+('12-10'!$J24/90)</f>
        <v>0</v>
      </c>
      <c r="M24" s="3"/>
      <c r="N24" s="13">
        <v>10</v>
      </c>
      <c r="O24" s="1">
        <v>32</v>
      </c>
      <c r="P24" s="14">
        <f t="shared" si="4"/>
        <v>320</v>
      </c>
      <c r="Q24" s="15">
        <v>20</v>
      </c>
      <c r="R24" s="1">
        <v>13</v>
      </c>
      <c r="S24" s="16">
        <f t="shared" si="5"/>
        <v>260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4</v>
      </c>
      <c r="C25" s="14">
        <f t="shared" si="2"/>
        <v>80</v>
      </c>
      <c r="D25" s="15">
        <v>50</v>
      </c>
      <c r="E25" s="1">
        <v>7</v>
      </c>
      <c r="F25" s="16">
        <f t="shared" si="3"/>
        <v>350</v>
      </c>
      <c r="G25" s="7"/>
      <c r="H25" s="156" t="s">
        <v>6</v>
      </c>
      <c r="I25" s="154" t="s">
        <v>275</v>
      </c>
      <c r="J25" s="151">
        <v>100</v>
      </c>
      <c r="K25" s="152">
        <v>10</v>
      </c>
      <c r="L25" s="155">
        <f>'12-10'!$K25+('12-10'!$J25/90)</f>
        <v>11.111111111111111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5</v>
      </c>
      <c r="C26" s="14">
        <f t="shared" si="2"/>
        <v>250</v>
      </c>
      <c r="D26" s="15">
        <v>100</v>
      </c>
      <c r="E26" s="1">
        <v>11</v>
      </c>
      <c r="F26" s="16">
        <f t="shared" si="3"/>
        <v>1100</v>
      </c>
      <c r="G26" s="7"/>
      <c r="H26" s="156" t="s">
        <v>6</v>
      </c>
      <c r="I26" s="154" t="s">
        <v>205</v>
      </c>
      <c r="J26" s="151">
        <v>-220</v>
      </c>
      <c r="K26" s="152">
        <v>10</v>
      </c>
      <c r="L26" s="155">
        <f>'12-10'!$K26+('12-10'!$J26/90)</f>
        <v>7.5555555555555554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73</v>
      </c>
      <c r="S26" s="16">
        <f t="shared" si="5"/>
        <v>7300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3</v>
      </c>
      <c r="C27" s="14">
        <f t="shared" si="2"/>
        <v>300</v>
      </c>
      <c r="D27" s="157" t="s">
        <v>11</v>
      </c>
      <c r="E27" s="157"/>
      <c r="F27" s="159">
        <f>SUM(F22:F26)</f>
        <v>1975</v>
      </c>
      <c r="G27" s="7"/>
      <c r="H27" s="156" t="s">
        <v>6</v>
      </c>
      <c r="I27" s="154" t="s">
        <v>2390</v>
      </c>
      <c r="J27" s="151"/>
      <c r="K27" s="152">
        <v>15</v>
      </c>
      <c r="L27" s="155">
        <f>'12-10'!$K27+('12-10'!$J27/90)</f>
        <v>15</v>
      </c>
      <c r="M27" s="3"/>
      <c r="N27" s="13">
        <v>100</v>
      </c>
      <c r="O27" s="1">
        <v>3</v>
      </c>
      <c r="P27" s="14">
        <f t="shared" si="4"/>
        <v>300</v>
      </c>
      <c r="Q27" s="157" t="s">
        <v>11</v>
      </c>
      <c r="R27" s="157"/>
      <c r="S27" s="159">
        <f>SUM(S22:S26)</f>
        <v>7950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935</v>
      </c>
      <c r="D28" s="1"/>
      <c r="E28" s="1"/>
      <c r="F28" s="1"/>
      <c r="G28" s="1"/>
      <c r="H28" s="156" t="s">
        <v>6</v>
      </c>
      <c r="I28" s="154" t="s">
        <v>209</v>
      </c>
      <c r="J28" s="151">
        <v>50</v>
      </c>
      <c r="K28" s="152"/>
      <c r="L28" s="155">
        <f>'12-10'!$K28+('12-10'!$J28/90)</f>
        <v>0.55555555555555558</v>
      </c>
      <c r="M28" s="3"/>
      <c r="N28" s="157" t="s">
        <v>11</v>
      </c>
      <c r="O28" s="157"/>
      <c r="P28" s="158">
        <f>SUM(P22:P27)</f>
        <v>761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-6845</v>
      </c>
      <c r="G29" s="1"/>
      <c r="H29" s="156" t="s">
        <v>6</v>
      </c>
      <c r="I29" s="154" t="s">
        <v>1073</v>
      </c>
      <c r="J29" s="151"/>
      <c r="K29" s="152">
        <v>60</v>
      </c>
      <c r="L29" s="155">
        <f>'12-10'!$K29+('12-10'!$J29/90)</f>
        <v>60</v>
      </c>
      <c r="M29" s="3"/>
      <c r="N29" s="1"/>
      <c r="O29" s="1"/>
      <c r="P29" s="18"/>
      <c r="Q29" s="233" t="s">
        <v>21</v>
      </c>
      <c r="R29" s="234"/>
      <c r="S29" s="159">
        <f>SUM('12-10'!$J$22:$J$165)</f>
        <v>4730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-186</v>
      </c>
      <c r="D30" s="1"/>
      <c r="E30" s="1"/>
      <c r="F30" s="8"/>
      <c r="G30" s="1"/>
      <c r="H30" s="156" t="s">
        <v>6</v>
      </c>
      <c r="I30" s="154" t="s">
        <v>783</v>
      </c>
      <c r="J30" s="151">
        <v>300</v>
      </c>
      <c r="K30" s="152"/>
      <c r="L30" s="155">
        <f>'12-10'!$K30+('12-10'!$J30/90)</f>
        <v>3.3333333333333335</v>
      </c>
      <c r="M30" s="3"/>
      <c r="N30" s="233" t="s">
        <v>23</v>
      </c>
      <c r="O30" s="234"/>
      <c r="P30" s="158">
        <f>SUM('12-10'!$K$22:$K$165)</f>
        <v>-424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/>
      <c r="J31" s="151">
        <v>150</v>
      </c>
      <c r="K31" s="152">
        <v>20</v>
      </c>
      <c r="L31" s="155">
        <f>'12-10'!$K31+('12-10'!$J31/90)</f>
        <v>21.666666666666668</v>
      </c>
      <c r="M31" s="3"/>
      <c r="N31" s="1"/>
      <c r="O31" s="1"/>
      <c r="P31" s="18"/>
      <c r="Q31" s="157" t="s">
        <v>25</v>
      </c>
      <c r="R31" s="157"/>
      <c r="S31" s="159">
        <f>S27-S29-F27</f>
        <v>1245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1796</v>
      </c>
      <c r="I32" s="154" t="s">
        <v>64</v>
      </c>
      <c r="J32" s="151"/>
      <c r="K32" s="152">
        <v>100</v>
      </c>
      <c r="L32" s="155">
        <f>'12-10'!$K32+('12-10'!$J32/90)</f>
        <v>100</v>
      </c>
      <c r="M32" s="3"/>
      <c r="N32" s="157" t="s">
        <v>25</v>
      </c>
      <c r="O32" s="157"/>
      <c r="P32" s="158">
        <f>P28-P30-C28</f>
        <v>250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28</v>
      </c>
      <c r="I33" s="154" t="s">
        <v>3001</v>
      </c>
      <c r="J33" s="151">
        <v>-70</v>
      </c>
      <c r="K33" s="152"/>
      <c r="L33" s="155">
        <f>'12-10'!$K33+('12-10'!$J33/90)</f>
        <v>-0.77777777777777779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2843</v>
      </c>
      <c r="J34" s="151">
        <v>-200</v>
      </c>
      <c r="K34" s="152">
        <v>40</v>
      </c>
      <c r="L34" s="155">
        <f>'12-10'!$K34+('12-10'!$J34/90)</f>
        <v>37.777777777777779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/>
      <c r="J35" s="151">
        <v>130</v>
      </c>
      <c r="K35" s="152"/>
      <c r="L35" s="155">
        <f>'12-10'!$K35+('12-10'!$J35/90)</f>
        <v>1.4444444444444444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2266</v>
      </c>
      <c r="J36" s="151">
        <v>200</v>
      </c>
      <c r="K36" s="152"/>
      <c r="L36" s="155">
        <f>'12-10'!$K36+('12-10'!$J36/90)</f>
        <v>2.2222222222222223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776</v>
      </c>
      <c r="J37" s="151"/>
      <c r="K37" s="152">
        <v>195</v>
      </c>
      <c r="L37" s="155">
        <f>'12-10'!$K37+('12-10'!$J37/90)</f>
        <v>195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3003</v>
      </c>
      <c r="J38" s="151"/>
      <c r="K38" s="152">
        <v>75</v>
      </c>
      <c r="L38" s="155">
        <f>'12-10'!$K38+('12-10'!$J38/90)</f>
        <v>75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3002</v>
      </c>
      <c r="J39" s="151">
        <v>-50</v>
      </c>
      <c r="K39" s="152">
        <v>10</v>
      </c>
      <c r="L39" s="155">
        <f>'12-10'!$K39+('12-10'!$J39/90)</f>
        <v>9.4444444444444446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2466</v>
      </c>
      <c r="J40" s="151"/>
      <c r="K40" s="152">
        <v>60</v>
      </c>
      <c r="L40" s="155">
        <f>'12-10'!$K40+('12-10'!$J40/90)</f>
        <v>60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45" t="s">
        <v>15</v>
      </c>
      <c r="B41" s="9"/>
      <c r="C41" s="1"/>
      <c r="D41" s="1"/>
      <c r="E41" s="1"/>
      <c r="F41" s="3"/>
      <c r="G41" s="1"/>
      <c r="H41" s="156" t="s">
        <v>1796</v>
      </c>
      <c r="I41" s="154" t="s">
        <v>3004</v>
      </c>
      <c r="J41" s="151">
        <v>-670</v>
      </c>
      <c r="K41" s="152">
        <v>90</v>
      </c>
      <c r="L41" s="155">
        <f>'12-10'!$K41+('12-10'!$J41/90)</f>
        <v>82.555555555555557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513</v>
      </c>
      <c r="J42" s="151">
        <v>550</v>
      </c>
      <c r="K42" s="152"/>
      <c r="L42" s="155">
        <f>'12-10'!$K42+('12-10'!$J42/90)</f>
        <v>6.1111111111111107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412</v>
      </c>
      <c r="J43" s="151">
        <v>540</v>
      </c>
      <c r="K43" s="152">
        <v>10</v>
      </c>
      <c r="L43" s="155">
        <f>'12-10'!$K43+('12-10'!$J43/90)</f>
        <v>16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3005</v>
      </c>
      <c r="J44" s="151">
        <v>-50</v>
      </c>
      <c r="K44" s="152">
        <v>40</v>
      </c>
      <c r="L44" s="155">
        <f>'12-10'!$K44+('12-10'!$J44/90)</f>
        <v>39.444444444444443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3006</v>
      </c>
      <c r="J45" s="151"/>
      <c r="K45" s="152">
        <v>80</v>
      </c>
      <c r="L45" s="155">
        <f>'12-10'!$K45+('12-10'!$J45/90)</f>
        <v>80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360</v>
      </c>
      <c r="J46" s="151">
        <v>250</v>
      </c>
      <c r="K46" s="152"/>
      <c r="L46" s="155">
        <f>'12-10'!$K46+('12-10'!$J46/90)</f>
        <v>2.7777777777777777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188</v>
      </c>
      <c r="J47" s="151">
        <v>50</v>
      </c>
      <c r="K47" s="152">
        <v>10</v>
      </c>
      <c r="L47" s="155">
        <f>'12-10'!$K47+('12-10'!$J47/90)</f>
        <v>10.555555555555555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354</v>
      </c>
      <c r="J48" s="151">
        <v>315</v>
      </c>
      <c r="K48" s="152"/>
      <c r="L48" s="155">
        <f>'12-10'!$K48+('12-10'!$J48/90)</f>
        <v>3.5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3006</v>
      </c>
      <c r="J49" s="151"/>
      <c r="K49" s="152">
        <v>25</v>
      </c>
      <c r="L49" s="155">
        <f>'12-10'!$K49+('12-10'!$J49/90)</f>
        <v>25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3007</v>
      </c>
      <c r="J50" s="151"/>
      <c r="K50" s="152">
        <v>100</v>
      </c>
      <c r="L50" s="155">
        <f>'12-10'!$K50+('12-10'!$J50/90)</f>
        <v>100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527</v>
      </c>
      <c r="J51" s="151">
        <v>100</v>
      </c>
      <c r="K51" s="152"/>
      <c r="L51" s="155">
        <f>'12-10'!$K51+('12-10'!$J51/90)</f>
        <v>1.1111111111111112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363</v>
      </c>
      <c r="J52" s="151">
        <v>-550</v>
      </c>
      <c r="K52" s="152">
        <v>20</v>
      </c>
      <c r="L52" s="155">
        <f>'12-10'!$K52+('12-10'!$J52/90)</f>
        <v>13.888888888888889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1394</v>
      </c>
      <c r="J53" s="151">
        <v>-100</v>
      </c>
      <c r="K53" s="152">
        <v>110</v>
      </c>
      <c r="L53" s="155">
        <f>'12-10'!$K53+('12-10'!$J53/90)</f>
        <v>108.88888888888889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/>
      <c r="J54" s="151"/>
      <c r="K54" s="152"/>
      <c r="L54" s="155">
        <f>'12-10'!$K54+('12-10'!$J54/90)</f>
        <v>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121</v>
      </c>
      <c r="J55" s="151">
        <v>300</v>
      </c>
      <c r="K55" s="152"/>
      <c r="L55" s="155">
        <f>'12-10'!$K55+('12-10'!$J55/90)</f>
        <v>3.3333333333333335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/>
      <c r="J56" s="151">
        <v>180</v>
      </c>
      <c r="K56" s="152"/>
      <c r="L56" s="155">
        <f>'12-10'!$K56+('12-10'!$J56/90)</f>
        <v>2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3008</v>
      </c>
      <c r="J57" s="151">
        <v>-400</v>
      </c>
      <c r="K57" s="152">
        <v>20</v>
      </c>
      <c r="L57" s="155">
        <f>'12-10'!$K57+('12-10'!$J57/90)</f>
        <v>15.555555555555555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222</v>
      </c>
      <c r="J58" s="151">
        <v>-450</v>
      </c>
      <c r="K58" s="152">
        <v>20</v>
      </c>
      <c r="L58" s="155">
        <f>'12-10'!$K58+('12-10'!$J58/90)</f>
        <v>15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3009</v>
      </c>
      <c r="J59" s="151">
        <v>380</v>
      </c>
      <c r="K59" s="152"/>
      <c r="L59" s="155">
        <f>'12-10'!$K59+('12-10'!$J59/90)</f>
        <v>4.2222222222222223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40</v>
      </c>
      <c r="I60" s="154" t="s">
        <v>1497</v>
      </c>
      <c r="J60" s="151"/>
      <c r="K60" s="152">
        <v>-485</v>
      </c>
      <c r="L60" s="155">
        <f>'12-10'!$K60+('12-10'!$J60/90)</f>
        <v>-485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1796</v>
      </c>
      <c r="I61" s="154" t="s">
        <v>647</v>
      </c>
      <c r="J61" s="151">
        <v>-450</v>
      </c>
      <c r="K61" s="152">
        <v>60</v>
      </c>
      <c r="L61" s="155">
        <f>'12-10'!$K61+('12-10'!$J61/90)</f>
        <v>55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/>
      <c r="J62" s="151"/>
      <c r="K62" s="152">
        <v>35</v>
      </c>
      <c r="L62" s="155">
        <f>'12-10'!$K62+('12-10'!$J62/90)</f>
        <v>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40</v>
      </c>
      <c r="I63" s="154" t="s">
        <v>849</v>
      </c>
      <c r="J63" s="151">
        <v>2500</v>
      </c>
      <c r="K63" s="152"/>
      <c r="L63" s="155">
        <f>'12-10'!$K63+('12-10'!$J63/90)</f>
        <v>27.777777777777779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1213</v>
      </c>
      <c r="J64" s="151">
        <v>500</v>
      </c>
      <c r="K64" s="152"/>
      <c r="L64" s="155">
        <f>'12-10'!$K64+('12-10'!$J64/90)</f>
        <v>5.5555555555555554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1796</v>
      </c>
      <c r="I65" s="154" t="s">
        <v>3010</v>
      </c>
      <c r="J65" s="151"/>
      <c r="K65" s="152">
        <v>354</v>
      </c>
      <c r="L65" s="155">
        <f>'12-10'!$K65+('12-10'!$J65/90)</f>
        <v>354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3011</v>
      </c>
      <c r="J66" s="151">
        <v>150</v>
      </c>
      <c r="K66" s="152"/>
      <c r="L66" s="155">
        <f>'12-10'!$K66+('12-10'!$J66/90)</f>
        <v>1.6666666666666667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40</v>
      </c>
      <c r="I67" s="154" t="s">
        <v>849</v>
      </c>
      <c r="J67" s="151">
        <v>2500</v>
      </c>
      <c r="K67" s="152"/>
      <c r="L67" s="155">
        <f>'12-10'!$K67+('12-10'!$J67/90)</f>
        <v>27.777777777777779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28</v>
      </c>
      <c r="I68" s="154" t="s">
        <v>648</v>
      </c>
      <c r="J68" s="151">
        <v>-2500</v>
      </c>
      <c r="K68" s="152"/>
      <c r="L68" s="155">
        <f>'12-10'!$K68+('12-10'!$J68/90)</f>
        <v>-27.777777777777779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440</v>
      </c>
      <c r="J69" s="151"/>
      <c r="K69" s="152">
        <v>60</v>
      </c>
      <c r="L69" s="155">
        <f>'12-10'!$K69+('12-10'!$J69/90)</f>
        <v>60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3012</v>
      </c>
      <c r="J70" s="151">
        <v>-300</v>
      </c>
      <c r="K70" s="152">
        <v>30</v>
      </c>
      <c r="L70" s="155">
        <f>'12-10'!$K70+('12-10'!$J70/90)</f>
        <v>26.666666666666668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3013</v>
      </c>
      <c r="J71" s="151">
        <v>300</v>
      </c>
      <c r="K71" s="152">
        <v>20</v>
      </c>
      <c r="L71" s="155">
        <f>'12-10'!$K71+('12-10'!$J71/90)</f>
        <v>23.333333333333332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1138</v>
      </c>
      <c r="J72" s="151">
        <v>-130</v>
      </c>
      <c r="K72" s="152">
        <v>10</v>
      </c>
      <c r="L72" s="155">
        <f>'12-10'!$K72+('12-10'!$J72/90)</f>
        <v>8.5555555555555554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3014</v>
      </c>
      <c r="J73" s="151"/>
      <c r="K73" s="152">
        <v>9</v>
      </c>
      <c r="L73" s="155">
        <f>'12-10'!$K73+('12-10'!$J73/90)</f>
        <v>9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756</v>
      </c>
      <c r="J74" s="151"/>
      <c r="K74" s="152">
        <v>5</v>
      </c>
      <c r="L74" s="155">
        <f>'12-10'!$K74+('12-10'!$J74/90)</f>
        <v>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/>
      <c r="J75" s="151">
        <v>100</v>
      </c>
      <c r="K75" s="152">
        <v>11</v>
      </c>
      <c r="L75" s="155">
        <f>'12-10'!$K75+('12-10'!$J75/90)</f>
        <v>12.111111111111111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1759</v>
      </c>
      <c r="J76" s="151"/>
      <c r="K76" s="152">
        <v>25</v>
      </c>
      <c r="L76" s="155">
        <f>'12-10'!$K76+('12-10'!$J76/90)</f>
        <v>25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3015</v>
      </c>
      <c r="J77" s="151">
        <v>600</v>
      </c>
      <c r="K77" s="152"/>
      <c r="L77" s="155">
        <f>'12-10'!$K77+('12-10'!$J77/90)</f>
        <v>6.666666666666667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/>
      <c r="J78" s="151">
        <v>-200</v>
      </c>
      <c r="K78" s="152">
        <v>5</v>
      </c>
      <c r="L78" s="155">
        <f>'12-10'!$K78+('12-10'!$J78/90)</f>
        <v>2.7777777777777777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/>
      <c r="J79" s="151">
        <v>420</v>
      </c>
      <c r="K79" s="152"/>
      <c r="L79" s="155">
        <f>'12-10'!$K79+('12-10'!$J79/90)</f>
        <v>4.666666666666667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1347</v>
      </c>
      <c r="J80" s="151">
        <v>-70</v>
      </c>
      <c r="K80" s="152">
        <v>5</v>
      </c>
      <c r="L80" s="155">
        <f>'12-10'!$K80+('12-10'!$J80/90)</f>
        <v>4.2222222222222223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/>
      <c r="J81" s="151">
        <v>-540</v>
      </c>
      <c r="K81" s="152">
        <v>10</v>
      </c>
      <c r="L81" s="155">
        <f>'12-10'!$K81+('12-10'!$J81/90)</f>
        <v>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1796</v>
      </c>
      <c r="I82" s="154" t="s">
        <v>3016</v>
      </c>
      <c r="J82" s="151"/>
      <c r="K82" s="152">
        <v>2160</v>
      </c>
      <c r="L82" s="155">
        <f>'12-10'!$K82+('12-10'!$J82/90)</f>
        <v>2160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40</v>
      </c>
      <c r="I83" s="154" t="s">
        <v>3017</v>
      </c>
      <c r="J83" s="151"/>
      <c r="K83" s="152">
        <v>-80</v>
      </c>
      <c r="L83" s="155">
        <f>'12-10'!$K83+('12-10'!$J83/90)</f>
        <v>-80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1553</v>
      </c>
      <c r="J84" s="151"/>
      <c r="K84" s="152">
        <v>1000</v>
      </c>
      <c r="L84" s="155">
        <f>'12-10'!$K84+('12-10'!$J84/90)</f>
        <v>1000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/>
      <c r="J85" s="151">
        <v>100</v>
      </c>
      <c r="K85" s="152"/>
      <c r="L85" s="155">
        <f>'12-10'!$K85+('12-10'!$J85/90)</f>
        <v>1.1111111111111112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62</v>
      </c>
      <c r="J86" s="151">
        <v>160</v>
      </c>
      <c r="K86" s="152"/>
      <c r="L86" s="155">
        <f>'12-10'!$K86+('12-10'!$J86/90)</f>
        <v>1.7777777777777777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1796</v>
      </c>
      <c r="I87" s="154" t="s">
        <v>713</v>
      </c>
      <c r="J87" s="151"/>
      <c r="K87" s="152">
        <v>563</v>
      </c>
      <c r="L87" s="155">
        <f>'12-10'!$K87+('12-10'!$J87/90)</f>
        <v>563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3018</v>
      </c>
      <c r="J88" s="151"/>
      <c r="K88" s="152">
        <v>250</v>
      </c>
      <c r="L88" s="155">
        <f>'12-10'!$K88+('12-10'!$J88/90)</f>
        <v>250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40</v>
      </c>
      <c r="I89" s="154" t="s">
        <v>95</v>
      </c>
      <c r="J89" s="151"/>
      <c r="K89" s="152">
        <v>-250</v>
      </c>
      <c r="L89" s="155">
        <f>'12-10'!$K89+('12-10'!$J89/90)</f>
        <v>-250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527</v>
      </c>
      <c r="J90" s="151">
        <v>70</v>
      </c>
      <c r="K90" s="152"/>
      <c r="L90" s="155">
        <f>'12-10'!$K90+('12-10'!$J90/90)</f>
        <v>0.77777777777777779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3019</v>
      </c>
      <c r="J91" s="151">
        <v>200</v>
      </c>
      <c r="K91" s="152"/>
      <c r="L91" s="155">
        <f>'12-10'!$K91+('12-10'!$J91/90)</f>
        <v>2.2222222222222223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62</v>
      </c>
      <c r="J92" s="151">
        <v>-550</v>
      </c>
      <c r="K92" s="152">
        <v>10</v>
      </c>
      <c r="L92" s="155">
        <f>'12-10'!$K92+('12-10'!$J92/90)</f>
        <v>3.8888888888888893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777</v>
      </c>
      <c r="J93" s="151">
        <v>450</v>
      </c>
      <c r="K93" s="152"/>
      <c r="L93" s="155">
        <f>'12-10'!$K93+('12-10'!$J93/90)</f>
        <v>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1073</v>
      </c>
      <c r="J94" s="151">
        <v>-470</v>
      </c>
      <c r="K94" s="152">
        <v>50</v>
      </c>
      <c r="L94" s="155">
        <f>'12-10'!$K94+('12-10'!$J94/90)</f>
        <v>44.777777777777779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2006</v>
      </c>
      <c r="J95" s="151">
        <v>20</v>
      </c>
      <c r="K95" s="152">
        <v>5</v>
      </c>
      <c r="L95" s="155">
        <f>'12-10'!$K95+('12-10'!$J95/90)</f>
        <v>5.2222222222222223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40</v>
      </c>
      <c r="I96" s="154" t="s">
        <v>201</v>
      </c>
      <c r="J96" s="151"/>
      <c r="K96" s="152">
        <v>-373</v>
      </c>
      <c r="L96" s="155">
        <f>'12-10'!$K96+('12-10'!$J96/90)</f>
        <v>-373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163</v>
      </c>
      <c r="J97" s="151">
        <v>150</v>
      </c>
      <c r="K97" s="152"/>
      <c r="L97" s="155">
        <f>'12-10'!$K97+('12-10'!$J97/90)</f>
        <v>1.6666666666666667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1388</v>
      </c>
      <c r="J98" s="151"/>
      <c r="K98" s="152">
        <v>30</v>
      </c>
      <c r="L98" s="155">
        <f>'12-10'!$K98+('12-10'!$J98/90)</f>
        <v>30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673</v>
      </c>
      <c r="J99" s="151">
        <f>1100-20</f>
        <v>1080</v>
      </c>
      <c r="K99" s="152">
        <v>5</v>
      </c>
      <c r="L99" s="155">
        <f>'12-10'!$K99+('12-10'!$J99/90)</f>
        <v>17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673</v>
      </c>
      <c r="J100" s="151">
        <v>270</v>
      </c>
      <c r="K100" s="152"/>
      <c r="L100" s="155">
        <f>'12-10'!$K100+('12-10'!$J100/90)</f>
        <v>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756</v>
      </c>
      <c r="J101" s="151">
        <v>-100</v>
      </c>
      <c r="K101" s="152">
        <v>5</v>
      </c>
      <c r="L101" s="155">
        <f>'12-10'!$K101+('12-10'!$J101/90)</f>
        <v>3.8888888888888888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430</v>
      </c>
      <c r="J102" s="151">
        <v>-100</v>
      </c>
      <c r="K102" s="152">
        <v>5</v>
      </c>
      <c r="L102" s="155">
        <f>'12-10'!$K102+('12-10'!$J102/90)</f>
        <v>3.8888888888888888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3020</v>
      </c>
      <c r="J103" s="151">
        <v>130</v>
      </c>
      <c r="K103" s="152"/>
      <c r="L103" s="155">
        <f>'12-10'!$K103+('12-10'!$J103/90)</f>
        <v>1.4444444444444444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837</v>
      </c>
      <c r="J104" s="151">
        <v>450</v>
      </c>
      <c r="K104" s="152">
        <v>20</v>
      </c>
      <c r="L104" s="155">
        <f>'12-10'!$K104+('12-10'!$J104/90)</f>
        <v>25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46</v>
      </c>
      <c r="J105" s="151">
        <v>-270</v>
      </c>
      <c r="K105" s="152">
        <v>10</v>
      </c>
      <c r="L105" s="155">
        <f>'12-10'!$K105+('12-10'!$J105/90)</f>
        <v>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643</v>
      </c>
      <c r="J106" s="151">
        <v>600</v>
      </c>
      <c r="K106" s="152">
        <v>20</v>
      </c>
      <c r="L106" s="155">
        <f>'12-10'!$K106+('12-10'!$J106/90)</f>
        <v>26.666666666666668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78">
        <v>120</v>
      </c>
      <c r="K107" s="152"/>
      <c r="L107" s="155">
        <f>'12-10'!$K107+('12-10'!$J107/90)</f>
        <v>1.3333333333333333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3021</v>
      </c>
      <c r="J108" s="151"/>
      <c r="K108" s="152">
        <v>70</v>
      </c>
      <c r="L108" s="155">
        <f>'12-10'!$K108+('12-10'!$J108/90)</f>
        <v>70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1796</v>
      </c>
      <c r="I109" s="154" t="s">
        <v>713</v>
      </c>
      <c r="J109" s="151"/>
      <c r="K109" s="152">
        <v>226</v>
      </c>
      <c r="L109" s="155">
        <f>'12-10'!$K109+('12-10'!$J109/90)</f>
        <v>226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363</v>
      </c>
      <c r="J110" s="151">
        <v>-350</v>
      </c>
      <c r="K110" s="152">
        <v>150</v>
      </c>
      <c r="L110" s="155">
        <f>'12-10'!$K110+('12-10'!$J110/90)</f>
        <v>146.11111111111111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>
        <v>50</v>
      </c>
      <c r="K111" s="152">
        <v>2</v>
      </c>
      <c r="L111" s="155">
        <f>'12-10'!$K111+('12-10'!$J111/90)</f>
        <v>2.5555555555555554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28</v>
      </c>
      <c r="I112" s="154" t="s">
        <v>85</v>
      </c>
      <c r="J112" s="151"/>
      <c r="K112" s="152">
        <v>-100</v>
      </c>
      <c r="L112" s="155">
        <f>'12-10'!$K112+('12-10'!$J112/90)</f>
        <v>-100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363</v>
      </c>
      <c r="J113" s="151">
        <v>-510</v>
      </c>
      <c r="K113" s="152">
        <v>30</v>
      </c>
      <c r="L113" s="155">
        <f>'12-10'!$K113+('12-10'!$J113/90)</f>
        <v>24.333333333333332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2628</v>
      </c>
      <c r="J114" s="151">
        <v>50</v>
      </c>
      <c r="K114" s="152">
        <v>25</v>
      </c>
      <c r="L114" s="155">
        <f>'12-10'!$K114+('12-10'!$J114/90)</f>
        <v>25.555555555555557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154</v>
      </c>
      <c r="J115" s="151">
        <v>100</v>
      </c>
      <c r="K115" s="152"/>
      <c r="L115" s="155">
        <f>'12-10'!$K115+('12-10'!$J115/90)</f>
        <v>1.1111111111111112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3022</v>
      </c>
      <c r="J116" s="151"/>
      <c r="K116" s="152">
        <v>5</v>
      </c>
      <c r="L116" s="155">
        <f>'12-10'!$K116+('12-10'!$J116/90)</f>
        <v>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3023</v>
      </c>
      <c r="J117" s="151">
        <v>300</v>
      </c>
      <c r="K117" s="152">
        <v>6</v>
      </c>
      <c r="L117" s="155">
        <f>'12-10'!$K117+('12-10'!$J117/90)</f>
        <v>9.3333333333333339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3024</v>
      </c>
      <c r="J118" s="151"/>
      <c r="K118" s="152">
        <v>60</v>
      </c>
      <c r="L118" s="155">
        <f>'12-10'!$K118+('12-10'!$J118/90)</f>
        <v>60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3025</v>
      </c>
      <c r="J119" s="151"/>
      <c r="K119" s="152">
        <v>140</v>
      </c>
      <c r="L119" s="155">
        <f>'12-10'!$K119+('12-10'!$J119/90)</f>
        <v>140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363</v>
      </c>
      <c r="J120" s="151">
        <v>270</v>
      </c>
      <c r="K120" s="152">
        <v>10</v>
      </c>
      <c r="L120" s="155">
        <f>'12-10'!$K120+('12-10'!$J120/90)</f>
        <v>13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>
        <v>-50</v>
      </c>
      <c r="K121" s="152">
        <v>3</v>
      </c>
      <c r="L121" s="155">
        <f>'12-10'!$K121+('12-10'!$J121/90)</f>
        <v>2.4444444444444446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46</v>
      </c>
      <c r="J122" s="151">
        <f>90-360</f>
        <v>-270</v>
      </c>
      <c r="K122" s="152">
        <v>10</v>
      </c>
      <c r="L122" s="155">
        <f>'12-10'!$K122+('12-10'!$J122/90)</f>
        <v>7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2266</v>
      </c>
      <c r="J123" s="151">
        <v>150</v>
      </c>
      <c r="K123" s="152">
        <v>20</v>
      </c>
      <c r="L123" s="155">
        <f>'12-10'!$K123+('12-10'!$J123/90)</f>
        <v>21.666666666666668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1002</v>
      </c>
      <c r="J124" s="151">
        <v>-360</v>
      </c>
      <c r="K124" s="152">
        <v>10</v>
      </c>
      <c r="L124" s="155">
        <f>'12-10'!$K124+('12-10'!$J124/90)</f>
        <v>6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 t="s">
        <v>114</v>
      </c>
      <c r="J125" s="151">
        <v>315</v>
      </c>
      <c r="K125" s="152"/>
      <c r="L125" s="155">
        <f>'12-10'!$K125+('12-10'!$J125/90)</f>
        <v>3.5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 t="s">
        <v>3030</v>
      </c>
      <c r="J126" s="151">
        <v>-20</v>
      </c>
      <c r="K126" s="152">
        <v>3</v>
      </c>
      <c r="L126" s="155">
        <f>'12-10'!$K126+('12-10'!$J126/90)</f>
        <v>2.7777777777777777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1493</v>
      </c>
      <c r="J127" s="151"/>
      <c r="K127" s="152">
        <v>19</v>
      </c>
      <c r="L127" s="155">
        <f>'12-10'!$K127+('12-10'!$J127/90)</f>
        <v>19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28</v>
      </c>
      <c r="I128" s="154" t="s">
        <v>437</v>
      </c>
      <c r="J128" s="151">
        <v>-300</v>
      </c>
      <c r="K128" s="152"/>
      <c r="L128" s="155">
        <f>'12-10'!$K128+('12-10'!$J128/90)</f>
        <v>-3.3333333333333335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>
        <v>5</v>
      </c>
      <c r="L129" s="155">
        <f>'12-10'!$K129+('12-10'!$J129/90)</f>
        <v>5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1709</v>
      </c>
      <c r="J130" s="151">
        <v>-30</v>
      </c>
      <c r="K130" s="152">
        <v>40</v>
      </c>
      <c r="L130" s="155">
        <f>'12-10'!$K130+('12-10'!$J130/90)</f>
        <v>39.666666666666664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40</v>
      </c>
      <c r="I131" s="154" t="s">
        <v>239</v>
      </c>
      <c r="J131" s="151"/>
      <c r="K131" s="152">
        <v>-5800</v>
      </c>
      <c r="L131" s="155">
        <f>'12-10'!$K131+('12-10'!$J131/90)</f>
        <v>-5800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1796</v>
      </c>
      <c r="I132" s="154" t="s">
        <v>292</v>
      </c>
      <c r="J132" s="151">
        <v>600</v>
      </c>
      <c r="K132" s="152">
        <v>10</v>
      </c>
      <c r="L132" s="155">
        <f>'12-10'!$K132+('12-10'!$J132/90)</f>
        <v>16.666666666666668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 t="s">
        <v>389</v>
      </c>
      <c r="J133" s="151">
        <v>370</v>
      </c>
      <c r="K133" s="152"/>
      <c r="L133" s="155">
        <f>'12-10'!$K133+('12-10'!$J133/90)</f>
        <v>4.1111111111111107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 t="s">
        <v>363</v>
      </c>
      <c r="J134" s="151">
        <v>150</v>
      </c>
      <c r="K134" s="152">
        <v>30</v>
      </c>
      <c r="L134" s="155">
        <f>'12-10'!$K134+('12-10'!$J134/90)</f>
        <v>31.666666666666668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214</v>
      </c>
      <c r="J135" s="151"/>
      <c r="K135" s="152">
        <v>79</v>
      </c>
      <c r="L135" s="155">
        <f>'12-10'!$K135+('12-10'!$J135/90)</f>
        <v>79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 t="s">
        <v>776</v>
      </c>
      <c r="J136" s="151">
        <v>140</v>
      </c>
      <c r="K136" s="152">
        <v>40</v>
      </c>
      <c r="L136" s="155">
        <f>'12-10'!$K136+('12-10'!$J136/90)</f>
        <v>41.555555555555557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3032</v>
      </c>
      <c r="J137" s="151">
        <v>200</v>
      </c>
      <c r="K137" s="152"/>
      <c r="L137" s="155">
        <f>'12-10'!$K137+('12-10'!$J137/90)</f>
        <v>2.2222222222222223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 t="s">
        <v>132</v>
      </c>
      <c r="J138" s="151">
        <v>-100</v>
      </c>
      <c r="K138" s="152">
        <v>10</v>
      </c>
      <c r="L138" s="155">
        <f>'12-10'!$K138+('12-10'!$J138/90)</f>
        <v>8.8888888888888893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1101</v>
      </c>
      <c r="J139" s="151">
        <v>500</v>
      </c>
      <c r="K139" s="152"/>
      <c r="L139" s="155">
        <f>'12-10'!$K139+('12-10'!$J139/90)</f>
        <v>5.5555555555555554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 t="s">
        <v>56</v>
      </c>
      <c r="J140" s="151">
        <v>-1365</v>
      </c>
      <c r="K140" s="152">
        <v>29</v>
      </c>
      <c r="L140" s="155">
        <f>'12-10'!$K140+('12-10'!$J140/90)</f>
        <v>13.833333333333334</v>
      </c>
      <c r="M140" s="3"/>
      <c r="N140" s="45" t="s">
        <v>118</v>
      </c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 t="s">
        <v>90</v>
      </c>
      <c r="J141" s="151">
        <v>-500</v>
      </c>
      <c r="K141" s="152">
        <v>10</v>
      </c>
      <c r="L141" s="155">
        <f>'12-10'!$K141+('12-10'!$J141/90)</f>
        <v>4.4444444444444446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1073</v>
      </c>
      <c r="J142" s="151">
        <v>-50</v>
      </c>
      <c r="K142" s="152">
        <v>10</v>
      </c>
      <c r="L142" s="155">
        <f>'12-10'!$K142+('12-10'!$J142/90)</f>
        <v>9.4444444444444446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 t="s">
        <v>76</v>
      </c>
      <c r="J143" s="151">
        <v>180</v>
      </c>
      <c r="K143" s="152"/>
      <c r="L143" s="155">
        <f>'12-10'!$K143+('12-10'!$J143/90)</f>
        <v>2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 t="s">
        <v>3033</v>
      </c>
      <c r="J144" s="151">
        <v>-540</v>
      </c>
      <c r="K144" s="152">
        <v>10</v>
      </c>
      <c r="L144" s="155">
        <f>'12-10'!$K144+('12-10'!$J144/90)</f>
        <v>4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 t="s">
        <v>3034</v>
      </c>
      <c r="J145" s="151">
        <v>90</v>
      </c>
      <c r="K145" s="152">
        <v>10</v>
      </c>
      <c r="L145" s="155">
        <f>'12-10'!$K145+('12-10'!$J145/90)</f>
        <v>11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 t="s">
        <v>3035</v>
      </c>
      <c r="J146" s="151">
        <v>530</v>
      </c>
      <c r="K146" s="152"/>
      <c r="L146" s="155">
        <f>'12-10'!$K146+('12-10'!$J146/90)</f>
        <v>5.8888888888888893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 t="s">
        <v>502</v>
      </c>
      <c r="J147" s="151">
        <v>225</v>
      </c>
      <c r="K147" s="152"/>
      <c r="L147" s="155">
        <f>'12-10'!$K147+('12-10'!$J147/90)</f>
        <v>2.5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 t="s">
        <v>3036</v>
      </c>
      <c r="J148" s="151">
        <v>-225</v>
      </c>
      <c r="K148" s="152">
        <v>10</v>
      </c>
      <c r="L148" s="155">
        <f>'12-10'!$K148+('12-10'!$J148/90)</f>
        <v>7.5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 t="s">
        <v>427</v>
      </c>
      <c r="J149" s="151">
        <v>-270</v>
      </c>
      <c r="K149" s="152">
        <v>30</v>
      </c>
      <c r="L149" s="155">
        <f>'12-10'!$K149+('12-10'!$J149/90)</f>
        <v>27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 t="s">
        <v>3037</v>
      </c>
      <c r="J150" s="151"/>
      <c r="K150" s="152">
        <v>45</v>
      </c>
      <c r="L150" s="155">
        <f>'12-10'!$K150+('12-10'!$J150/90)</f>
        <v>45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1796</v>
      </c>
      <c r="I151" s="154" t="s">
        <v>95</v>
      </c>
      <c r="J151" s="151"/>
      <c r="K151" s="152">
        <v>27</v>
      </c>
      <c r="L151" s="155">
        <f>'12-10'!$K151+('12-10'!$J151/90)</f>
        <v>27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40</v>
      </c>
      <c r="I152" s="154" t="s">
        <v>95</v>
      </c>
      <c r="J152" s="151"/>
      <c r="K152" s="152">
        <v>-27</v>
      </c>
      <c r="L152" s="155">
        <f>'12-10'!$K152+('12-10'!$J152/90)</f>
        <v>-27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 t="s">
        <v>16</v>
      </c>
      <c r="J153" s="151">
        <v>40</v>
      </c>
      <c r="K153" s="152">
        <v>20</v>
      </c>
      <c r="L153" s="155">
        <f>'12-10'!$K153+('12-10'!$J153/90)</f>
        <v>20.444444444444443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 t="s">
        <v>200</v>
      </c>
      <c r="J154" s="151">
        <v>145</v>
      </c>
      <c r="K154" s="152"/>
      <c r="L154" s="155">
        <f>'12-10'!$K154+('12-10'!$J154/90)</f>
        <v>1.6111111111111112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 t="s">
        <v>138</v>
      </c>
      <c r="J155" s="151"/>
      <c r="K155" s="152">
        <v>5</v>
      </c>
      <c r="L155" s="155">
        <f>'12-10'!$K155+('12-10'!$J155/90)</f>
        <v>5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 t="s">
        <v>2881</v>
      </c>
      <c r="J156" s="151">
        <v>300</v>
      </c>
      <c r="K156" s="152"/>
      <c r="L156" s="155">
        <f>'12-10'!$K156+('12-10'!$J156/90)</f>
        <v>3.3333333333333335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28</v>
      </c>
      <c r="I157" s="154" t="s">
        <v>43</v>
      </c>
      <c r="J157" s="151"/>
      <c r="K157" s="152">
        <v>-20</v>
      </c>
      <c r="L157" s="155">
        <f>'12-10'!$K157+('12-10'!$J157/90)</f>
        <v>-20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40</v>
      </c>
      <c r="I158" s="154" t="s">
        <v>239</v>
      </c>
      <c r="J158" s="151"/>
      <c r="K158" s="152">
        <v>-400</v>
      </c>
      <c r="L158" s="155">
        <f>'12-10'!$K158+('12-10'!$J158/90)</f>
        <v>-400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 t="s">
        <v>1231</v>
      </c>
      <c r="J159" s="151">
        <v>-270</v>
      </c>
      <c r="K159" s="152">
        <v>10</v>
      </c>
      <c r="L159" s="155">
        <f>'12-10'!$K159+('12-10'!$J159/90)</f>
        <v>7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 t="s">
        <v>953</v>
      </c>
      <c r="J160" s="151">
        <v>-900</v>
      </c>
      <c r="K160" s="152">
        <v>10</v>
      </c>
      <c r="L160" s="155">
        <f>'12-10'!$K160+('12-10'!$J160/90)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/>
      <c r="K161" s="152"/>
      <c r="L161" s="155">
        <f>'12-10'!$K161+('12-10'!$J161/90)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/>
      <c r="J162" s="151"/>
      <c r="K162" s="152"/>
      <c r="L162" s="155">
        <f>'12-10'!$K162+('12-10'!$J162/90)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'12-10'!$K163+('12-10'!$J163/90)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'12-10'!$K164+('12-10'!$J164/90)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'12-10'!$K165+('12-10'!$J165/90)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91" priority="5">
      <formula>$H3="جملة"</formula>
    </cfRule>
    <cfRule type="expression" dxfId="190" priority="6">
      <formula>$H3="مصاريف"</formula>
    </cfRule>
    <cfRule type="expression" dxfId="189" priority="7">
      <formula>$H3="سحب"</formula>
    </cfRule>
    <cfRule type="expression" dxfId="188" priority="8">
      <formula>$H3="بيع"</formula>
    </cfRule>
  </conditionalFormatting>
  <conditionalFormatting sqref="H22:L165">
    <cfRule type="expression" dxfId="187" priority="1">
      <formula>$H22="جملة"</formula>
    </cfRule>
    <cfRule type="expression" dxfId="186" priority="2">
      <formula>$H22="مصاريف"</formula>
    </cfRule>
    <cfRule type="expression" dxfId="185" priority="3">
      <formula>$H22="سحب"</formula>
    </cfRule>
    <cfRule type="expression" dxfId="184" priority="4">
      <formula>$H22="بيع"</formula>
    </cfRule>
  </conditionalFormatting>
  <dataValidations count="1">
    <dataValidation type="list" allowBlank="1" showInputMessage="1" showErrorMessage="1" sqref="H3:H18 H22:H165" xr:uid="{C9B7E18E-C3E6-4F6B-AD4A-049A6323127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0474-2BAA-4F78-ACA3-C668D15CBEB4}">
  <sheetPr>
    <pageSetUpPr fitToPage="1"/>
  </sheetPr>
  <dimension ref="A1:Z130"/>
  <sheetViews>
    <sheetView rightToLeft="1" topLeftCell="A114" workbookViewId="0">
      <selection activeCell="I67" sqref="I67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-410</v>
      </c>
      <c r="K1" s="166">
        <f t="shared" si="0"/>
        <v>61</v>
      </c>
      <c r="L1" s="167">
        <f t="shared" si="0"/>
        <v>56.44444444444445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/>
      <c r="J3" s="151">
        <v>200</v>
      </c>
      <c r="K3" s="152"/>
      <c r="L3" s="155">
        <f t="shared" ref="L3:L18" si="1">K3+(J3/90)</f>
        <v>2.2222222222222223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28</v>
      </c>
      <c r="I4" s="154" t="s">
        <v>437</v>
      </c>
      <c r="J4" s="151">
        <v>-400</v>
      </c>
      <c r="K4" s="152"/>
      <c r="L4" s="155">
        <f t="shared" si="1"/>
        <v>-4.4444444444444446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101</v>
      </c>
      <c r="J5" s="151"/>
      <c r="K5" s="152">
        <v>20</v>
      </c>
      <c r="L5" s="155">
        <f t="shared" si="1"/>
        <v>20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83</v>
      </c>
      <c r="J6" s="151">
        <v>350</v>
      </c>
      <c r="K6" s="152">
        <v>20</v>
      </c>
      <c r="L6" s="155">
        <f t="shared" si="1"/>
        <v>23.888888888888889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3039</v>
      </c>
      <c r="J7" s="151"/>
      <c r="K7" s="152">
        <v>30</v>
      </c>
      <c r="L7" s="155">
        <f t="shared" si="1"/>
        <v>30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40</v>
      </c>
      <c r="I8" s="154" t="s">
        <v>2426</v>
      </c>
      <c r="J8" s="151"/>
      <c r="K8" s="152">
        <v>-30</v>
      </c>
      <c r="L8" s="155">
        <f t="shared" si="1"/>
        <v>-30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3040</v>
      </c>
      <c r="J9" s="151">
        <v>-250</v>
      </c>
      <c r="K9" s="152">
        <v>5</v>
      </c>
      <c r="L9" s="155">
        <f t="shared" si="1"/>
        <v>2.2222222222222223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28</v>
      </c>
      <c r="I10" s="154" t="s">
        <v>35</v>
      </c>
      <c r="J10" s="151">
        <v>-400</v>
      </c>
      <c r="K10" s="152"/>
      <c r="L10" s="155">
        <f t="shared" si="1"/>
        <v>-4.4444444444444446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132</v>
      </c>
      <c r="J11" s="151">
        <v>-50</v>
      </c>
      <c r="K11" s="152">
        <v>5</v>
      </c>
      <c r="L11" s="155">
        <f t="shared" si="1"/>
        <v>4.4444444444444446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3041</v>
      </c>
      <c r="J12" s="151">
        <v>100</v>
      </c>
      <c r="K12" s="152"/>
      <c r="L12" s="155">
        <f t="shared" si="1"/>
        <v>1.1111111111111112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828</v>
      </c>
      <c r="J13" s="151">
        <v>40</v>
      </c>
      <c r="K13" s="152">
        <v>1</v>
      </c>
      <c r="L13" s="155">
        <f t="shared" si="1"/>
        <v>1.4444444444444444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 t="s">
        <v>56</v>
      </c>
      <c r="J14" s="151"/>
      <c r="K14" s="152">
        <v>10</v>
      </c>
      <c r="L14" s="155">
        <f t="shared" si="1"/>
        <v>10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2999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SUM('13-10'!$J$22:$J$130)</f>
        <v>-330</v>
      </c>
      <c r="K20" s="166">
        <f>SUM('13-10'!$K$22:$K$130)</f>
        <v>224</v>
      </c>
      <c r="L20" s="167">
        <f>SUM('13-10'!$L$22:$L$130)</f>
        <v>220.33333333333269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21</v>
      </c>
      <c r="F22" s="16">
        <f t="shared" ref="F22:F26" si="3">D22*E22</f>
        <v>105</v>
      </c>
      <c r="G22" s="7"/>
      <c r="H22" s="156" t="s">
        <v>6</v>
      </c>
      <c r="I22" s="154"/>
      <c r="J22" s="151"/>
      <c r="K22" s="152">
        <v>4</v>
      </c>
      <c r="L22" s="155">
        <f>'13-10'!$K22+('13-10'!$J22/90)</f>
        <v>4</v>
      </c>
      <c r="M22" s="3"/>
      <c r="N22" s="13">
        <v>1</v>
      </c>
      <c r="O22" s="1">
        <v>3</v>
      </c>
      <c r="P22" s="14">
        <f t="shared" ref="P22:P27" si="4">N22*O22</f>
        <v>3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9</v>
      </c>
      <c r="F23" s="16">
        <f t="shared" si="3"/>
        <v>90</v>
      </c>
      <c r="G23" s="7"/>
      <c r="H23" s="156" t="s">
        <v>6</v>
      </c>
      <c r="I23" s="154" t="s">
        <v>3037</v>
      </c>
      <c r="J23" s="151">
        <v>100</v>
      </c>
      <c r="K23" s="152">
        <v>65</v>
      </c>
      <c r="L23" s="155">
        <f>'13-10'!$K23+('13-10'!$J23/90)</f>
        <v>66.111111111111114</v>
      </c>
      <c r="M23" s="3"/>
      <c r="N23" s="13">
        <v>5</v>
      </c>
      <c r="O23" s="1">
        <v>5</v>
      </c>
      <c r="P23" s="14">
        <f t="shared" si="4"/>
        <v>25</v>
      </c>
      <c r="Q23" s="15">
        <v>10</v>
      </c>
      <c r="R23" s="1">
        <v>9</v>
      </c>
      <c r="S23" s="16">
        <f t="shared" si="5"/>
        <v>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40</v>
      </c>
      <c r="C24" s="14">
        <f t="shared" si="2"/>
        <v>400</v>
      </c>
      <c r="D24" s="15">
        <v>20</v>
      </c>
      <c r="E24" s="1">
        <v>10</v>
      </c>
      <c r="F24" s="16">
        <f t="shared" si="3"/>
        <v>200</v>
      </c>
      <c r="G24" s="7"/>
      <c r="H24" s="156" t="s">
        <v>6</v>
      </c>
      <c r="I24" s="154" t="s">
        <v>67</v>
      </c>
      <c r="J24" s="151">
        <v>225</v>
      </c>
      <c r="K24" s="152"/>
      <c r="L24" s="155">
        <f>'13-10'!$K24+('13-10'!$J24/90)</f>
        <v>2.5</v>
      </c>
      <c r="M24" s="3"/>
      <c r="N24" s="13">
        <v>10</v>
      </c>
      <c r="O24" s="1">
        <v>45</v>
      </c>
      <c r="P24" s="14">
        <f t="shared" si="4"/>
        <v>450</v>
      </c>
      <c r="Q24" s="15">
        <v>20</v>
      </c>
      <c r="R24" s="1">
        <v>19</v>
      </c>
      <c r="S24" s="16">
        <f t="shared" si="5"/>
        <v>380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/>
      <c r="F25" s="16">
        <f t="shared" si="3"/>
        <v>0</v>
      </c>
      <c r="G25" s="7"/>
      <c r="H25" s="156" t="s">
        <v>6</v>
      </c>
      <c r="I25" s="154" t="s">
        <v>1010</v>
      </c>
      <c r="J25" s="151">
        <v>1170</v>
      </c>
      <c r="K25" s="152"/>
      <c r="L25" s="155">
        <f>'13-10'!$K25+('13-10'!$J25/90)</f>
        <v>13</v>
      </c>
      <c r="M25" s="3"/>
      <c r="N25" s="13">
        <v>20</v>
      </c>
      <c r="O25" s="1">
        <v>13</v>
      </c>
      <c r="P25" s="14">
        <f t="shared" si="4"/>
        <v>260</v>
      </c>
      <c r="Q25" s="15">
        <v>50</v>
      </c>
      <c r="R25" s="1">
        <v>16</v>
      </c>
      <c r="S25" s="16">
        <f t="shared" si="5"/>
        <v>800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59</v>
      </c>
      <c r="F26" s="16">
        <f t="shared" si="3"/>
        <v>5900</v>
      </c>
      <c r="G26" s="7"/>
      <c r="H26" s="156" t="s">
        <v>6</v>
      </c>
      <c r="I26" s="154" t="s">
        <v>1010</v>
      </c>
      <c r="J26" s="151">
        <v>300</v>
      </c>
      <c r="K26" s="152"/>
      <c r="L26" s="155">
        <f>'13-10'!$K26+('13-10'!$J26/90)</f>
        <v>3.3333333333333335</v>
      </c>
      <c r="M26" s="3"/>
      <c r="N26" s="13">
        <v>50</v>
      </c>
      <c r="O26" s="1">
        <v>10</v>
      </c>
      <c r="P26" s="14">
        <f t="shared" si="4"/>
        <v>500</v>
      </c>
      <c r="Q26" s="15">
        <v>100</v>
      </c>
      <c r="R26" s="1">
        <v>42</v>
      </c>
      <c r="S26" s="16">
        <f t="shared" si="5"/>
        <v>4200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57" t="s">
        <v>11</v>
      </c>
      <c r="E27" s="157"/>
      <c r="F27" s="159">
        <f>SUM(F22:F26)</f>
        <v>6295</v>
      </c>
      <c r="G27" s="7"/>
      <c r="H27" s="156" t="s">
        <v>1796</v>
      </c>
      <c r="I27" s="154" t="s">
        <v>64</v>
      </c>
      <c r="J27" s="151"/>
      <c r="K27" s="152">
        <v>750</v>
      </c>
      <c r="L27" s="155">
        <f>'13-10'!$K27+('13-10'!$J27/90)</f>
        <v>750</v>
      </c>
      <c r="M27" s="3"/>
      <c r="N27" s="13">
        <v>100</v>
      </c>
      <c r="O27" s="1">
        <v>2</v>
      </c>
      <c r="P27" s="14">
        <f t="shared" si="4"/>
        <v>200</v>
      </c>
      <c r="Q27" s="157" t="s">
        <v>11</v>
      </c>
      <c r="R27" s="157"/>
      <c r="S27" s="159">
        <f>SUM(S22:S26)</f>
        <v>5550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572</v>
      </c>
      <c r="D28" s="1"/>
      <c r="E28" s="1"/>
      <c r="F28" s="1"/>
      <c r="G28" s="1"/>
      <c r="H28" s="156" t="s">
        <v>6</v>
      </c>
      <c r="I28" s="154" t="s">
        <v>614</v>
      </c>
      <c r="J28" s="151">
        <v>150</v>
      </c>
      <c r="K28" s="152">
        <v>32</v>
      </c>
      <c r="L28" s="155">
        <f>'13-10'!$K28+('13-10'!$J28/90)</f>
        <v>33.666666666666664</v>
      </c>
      <c r="M28" s="3"/>
      <c r="N28" s="157" t="s">
        <v>11</v>
      </c>
      <c r="O28" s="157"/>
      <c r="P28" s="158">
        <f>SUM(P22:P27)</f>
        <v>1438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4320</v>
      </c>
      <c r="G29" s="1"/>
      <c r="H29" s="156" t="s">
        <v>6</v>
      </c>
      <c r="I29" s="154" t="s">
        <v>3042</v>
      </c>
      <c r="J29" s="151">
        <v>200</v>
      </c>
      <c r="K29" s="152"/>
      <c r="L29" s="155">
        <f>'13-10'!$K29+('13-10'!$J29/90)</f>
        <v>2.2222222222222223</v>
      </c>
      <c r="M29" s="3"/>
      <c r="N29" s="1"/>
      <c r="O29" s="1"/>
      <c r="P29" s="18"/>
      <c r="Q29" s="233" t="s">
        <v>21</v>
      </c>
      <c r="R29" s="234"/>
      <c r="S29" s="159">
        <f>SUM('13-10'!$J$22:$J$130)</f>
        <v>-330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-363</v>
      </c>
      <c r="D30" s="1"/>
      <c r="E30" s="1"/>
      <c r="F30" s="8"/>
      <c r="G30" s="1"/>
      <c r="H30" s="156" t="s">
        <v>6</v>
      </c>
      <c r="I30" s="154" t="s">
        <v>3043</v>
      </c>
      <c r="J30" s="151">
        <v>400</v>
      </c>
      <c r="K30" s="152"/>
      <c r="L30" s="155">
        <f>'13-10'!$K30+('13-10'!$J30/90)</f>
        <v>4.4444444444444446</v>
      </c>
      <c r="M30" s="3"/>
      <c r="N30" s="233" t="s">
        <v>23</v>
      </c>
      <c r="O30" s="234"/>
      <c r="P30" s="158">
        <f>SUM('13-10'!$K$22:$K$130)</f>
        <v>224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3044</v>
      </c>
      <c r="J31" s="151"/>
      <c r="K31" s="152">
        <v>200</v>
      </c>
      <c r="L31" s="155">
        <f>'13-10'!$K31+('13-10'!$J31/90)</f>
        <v>200</v>
      </c>
      <c r="M31" s="3"/>
      <c r="N31" s="1"/>
      <c r="O31" s="1"/>
      <c r="P31" s="18"/>
      <c r="Q31" s="157" t="s">
        <v>25</v>
      </c>
      <c r="R31" s="157"/>
      <c r="S31" s="159">
        <f>S27-S29-F27</f>
        <v>-415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40</v>
      </c>
      <c r="I32" s="154" t="s">
        <v>95</v>
      </c>
      <c r="J32" s="151"/>
      <c r="K32" s="152">
        <v>-200</v>
      </c>
      <c r="L32" s="155">
        <f>'13-10'!$K32+('13-10'!$J32/90)</f>
        <v>-200</v>
      </c>
      <c r="M32" s="3"/>
      <c r="N32" s="157" t="s">
        <v>25</v>
      </c>
      <c r="O32" s="157"/>
      <c r="P32" s="158">
        <f>P28-P30-C28</f>
        <v>642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1097</v>
      </c>
      <c r="J33" s="151"/>
      <c r="K33" s="152">
        <v>36</v>
      </c>
      <c r="L33" s="155">
        <f>'13-10'!$K33+('13-10'!$J33/90)</f>
        <v>36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1347</v>
      </c>
      <c r="J34" s="151"/>
      <c r="K34" s="152">
        <v>4</v>
      </c>
      <c r="L34" s="155">
        <f>'13-10'!$K34+('13-10'!$J34/90)</f>
        <v>4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/>
      <c r="J35" s="151">
        <v>-310</v>
      </c>
      <c r="K35" s="152">
        <v>10</v>
      </c>
      <c r="L35" s="155">
        <f>'13-10'!$K35+('13-10'!$J35/90)</f>
        <v>6.5555555555555554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28</v>
      </c>
      <c r="I36" s="154" t="s">
        <v>680</v>
      </c>
      <c r="J36" s="151">
        <v>-900</v>
      </c>
      <c r="K36" s="152"/>
      <c r="L36" s="155">
        <f>'13-10'!$K36+('13-10'!$J36/90)</f>
        <v>-10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464</v>
      </c>
      <c r="J37" s="151">
        <v>300</v>
      </c>
      <c r="K37" s="152"/>
      <c r="L37" s="155">
        <f>'13-10'!$K37+('13-10'!$J37/90)</f>
        <v>3.3333333333333335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3045</v>
      </c>
      <c r="J38" s="151"/>
      <c r="K38" s="152">
        <v>8</v>
      </c>
      <c r="L38" s="155">
        <f>'13-10'!$K38+('13-10'!$J38/90)</f>
        <v>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3046</v>
      </c>
      <c r="J39" s="151"/>
      <c r="K39" s="152">
        <v>15</v>
      </c>
      <c r="L39" s="155">
        <f>'13-10'!$K39+('13-10'!$J39/90)</f>
        <v>15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3047</v>
      </c>
      <c r="J40" s="151"/>
      <c r="K40" s="152">
        <v>5</v>
      </c>
      <c r="L40" s="155">
        <f>'13-10'!$K40+('13-10'!$J40/90)</f>
        <v>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603</v>
      </c>
      <c r="J41" s="151">
        <v>-50</v>
      </c>
      <c r="K41" s="152">
        <v>10</v>
      </c>
      <c r="L41" s="155">
        <f>'13-10'!$K41+('13-10'!$J41/90)</f>
        <v>9.4444444444444446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1033</v>
      </c>
      <c r="J42" s="151"/>
      <c r="K42" s="152">
        <v>20</v>
      </c>
      <c r="L42" s="155">
        <f>'13-10'!$K42+('13-10'!$J42/90)</f>
        <v>20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2460</v>
      </c>
      <c r="J43" s="151"/>
      <c r="K43" s="152">
        <v>60</v>
      </c>
      <c r="L43" s="155">
        <f>'13-10'!$K43+('13-10'!$J43/90)</f>
        <v>60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2790</v>
      </c>
      <c r="J44" s="151">
        <v>-360</v>
      </c>
      <c r="K44" s="152">
        <v>10</v>
      </c>
      <c r="L44" s="155">
        <f>'13-10'!$K44+('13-10'!$J44/90)</f>
        <v>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3048</v>
      </c>
      <c r="J45" s="151"/>
      <c r="K45" s="152">
        <v>550</v>
      </c>
      <c r="L45" s="155">
        <f>'13-10'!$K45+('13-10'!$J45/90)</f>
        <v>550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3049</v>
      </c>
      <c r="J46" s="151">
        <v>350</v>
      </c>
      <c r="K46" s="152"/>
      <c r="L46" s="155">
        <f>'13-10'!$K46+('13-10'!$J46/90)</f>
        <v>3.8888888888888888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1841</v>
      </c>
      <c r="J47" s="151">
        <v>180</v>
      </c>
      <c r="K47" s="152">
        <v>10</v>
      </c>
      <c r="L47" s="155">
        <f>'13-10'!$K47+('13-10'!$J47/90)</f>
        <v>12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3050</v>
      </c>
      <c r="J48" s="151"/>
      <c r="K48" s="152">
        <v>10</v>
      </c>
      <c r="L48" s="155">
        <f>'13-10'!$K48+('13-10'!$J48/90)</f>
        <v>10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3051</v>
      </c>
      <c r="J49" s="151">
        <v>-600</v>
      </c>
      <c r="K49" s="152">
        <v>49</v>
      </c>
      <c r="L49" s="155">
        <f>'13-10'!$K49+('13-10'!$J49/90)</f>
        <v>42.333333333333336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3052</v>
      </c>
      <c r="J50" s="151">
        <v>240</v>
      </c>
      <c r="K50" s="152"/>
      <c r="L50" s="155">
        <f>'13-10'!$K50+('13-10'!$J50/90)</f>
        <v>2.6666666666666665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3053</v>
      </c>
      <c r="J51" s="151">
        <v>-100</v>
      </c>
      <c r="K51" s="152">
        <v>10</v>
      </c>
      <c r="L51" s="155">
        <f>'13-10'!$K51+('13-10'!$J51/90)</f>
        <v>8.8888888888888893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2571</v>
      </c>
      <c r="J52" s="151"/>
      <c r="K52" s="152">
        <v>500</v>
      </c>
      <c r="L52" s="155">
        <f>'13-10'!$K52+('13-10'!$J52/90)</f>
        <v>500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39</v>
      </c>
      <c r="J53" s="151">
        <v>-280</v>
      </c>
      <c r="K53" s="152">
        <v>10</v>
      </c>
      <c r="L53" s="155">
        <f>'13-10'!$K53+('13-10'!$J53/90)</f>
        <v>6.8888888888888893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3054</v>
      </c>
      <c r="J54" s="151">
        <v>-100</v>
      </c>
      <c r="K54" s="152">
        <v>10</v>
      </c>
      <c r="L54" s="155">
        <f>'13-10'!$K54+('13-10'!$J54/90)</f>
        <v>8.8888888888888893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465</v>
      </c>
      <c r="J55" s="151">
        <v>-50</v>
      </c>
      <c r="K55" s="152">
        <v>5</v>
      </c>
      <c r="L55" s="155">
        <f>'13-10'!$K55+('13-10'!$J55/90)</f>
        <v>4.4444444444444446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2026</v>
      </c>
      <c r="J56" s="151">
        <v>-100</v>
      </c>
      <c r="K56" s="152">
        <v>10</v>
      </c>
      <c r="L56" s="155">
        <f>'13-10'!$K56+('13-10'!$J56/90)</f>
        <v>8.8888888888888893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77</v>
      </c>
      <c r="J57" s="151">
        <v>270</v>
      </c>
      <c r="K57" s="152"/>
      <c r="L57" s="155">
        <f>'13-10'!$K57+('13-10'!$J57/90)</f>
        <v>3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496</v>
      </c>
      <c r="J58" s="151">
        <v>150</v>
      </c>
      <c r="K58" s="152"/>
      <c r="L58" s="155">
        <f>'13-10'!$K58+('13-10'!$J58/90)</f>
        <v>1.6666666666666667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1796</v>
      </c>
      <c r="I59" s="154" t="s">
        <v>1520</v>
      </c>
      <c r="J59" s="151"/>
      <c r="K59" s="152">
        <v>150</v>
      </c>
      <c r="L59" s="155">
        <f>'13-10'!$K59+('13-10'!$J59/90)</f>
        <v>150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2466</v>
      </c>
      <c r="J60" s="151">
        <v>-310</v>
      </c>
      <c r="K60" s="152">
        <v>50</v>
      </c>
      <c r="L60" s="155">
        <f>'13-10'!$K60+('13-10'!$J60/90)</f>
        <v>46.555555555555557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363</v>
      </c>
      <c r="J61" s="151">
        <v>225</v>
      </c>
      <c r="K61" s="152">
        <v>5</v>
      </c>
      <c r="L61" s="155">
        <f>'13-10'!$K61+('13-10'!$J61/90)</f>
        <v>7.5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3055</v>
      </c>
      <c r="J62" s="151"/>
      <c r="K62" s="152">
        <v>35</v>
      </c>
      <c r="L62" s="155">
        <f>'13-10'!$K62+('13-10'!$J62/90)</f>
        <v>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323</v>
      </c>
      <c r="J63" s="151">
        <v>110</v>
      </c>
      <c r="K63" s="152">
        <v>1</v>
      </c>
      <c r="L63" s="155">
        <f>'13-10'!$K63+('13-10'!$J63/90)</f>
        <v>2.2222222222222223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1530</v>
      </c>
      <c r="J64" s="151">
        <v>-500</v>
      </c>
      <c r="K64" s="152">
        <v>60</v>
      </c>
      <c r="L64" s="155">
        <f>'13-10'!$K64+('13-10'!$J64/90)</f>
        <v>54.444444444444443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472</v>
      </c>
      <c r="J65" s="151">
        <v>1080</v>
      </c>
      <c r="K65" s="152"/>
      <c r="L65" s="155">
        <f>'13-10'!$K65+('13-10'!$J65/90)</f>
        <v>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3056</v>
      </c>
      <c r="J66" s="151">
        <v>200</v>
      </c>
      <c r="K66" s="152"/>
      <c r="L66" s="155">
        <f>'13-10'!$K66+('13-10'!$J66/90)</f>
        <v>2.2222222222222223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1796</v>
      </c>
      <c r="I67" s="154" t="s">
        <v>3119</v>
      </c>
      <c r="J67" s="151">
        <v>-180</v>
      </c>
      <c r="K67" s="152">
        <v>230</v>
      </c>
      <c r="L67" s="155">
        <f>'13-10'!$K67+('13-10'!$J67/90)</f>
        <v>228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2265</v>
      </c>
      <c r="J68" s="151">
        <v>-720</v>
      </c>
      <c r="K68" s="152">
        <v>20</v>
      </c>
      <c r="L68" s="155">
        <f>'13-10'!$K68+('13-10'!$J68/90)</f>
        <v>12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73</v>
      </c>
      <c r="J69" s="151">
        <v>-675</v>
      </c>
      <c r="K69" s="152">
        <v>20</v>
      </c>
      <c r="L69" s="155">
        <f>'13-10'!$K69+('13-10'!$J69/90)</f>
        <v>12.5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154</v>
      </c>
      <c r="J70" s="151">
        <v>50</v>
      </c>
      <c r="K70" s="152"/>
      <c r="L70" s="155">
        <f>'13-10'!$K70+('13-10'!$J70/90)</f>
        <v>0.55555555555555558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699</v>
      </c>
      <c r="J71" s="151"/>
      <c r="K71" s="152">
        <v>85</v>
      </c>
      <c r="L71" s="155">
        <f>'13-10'!$K71+('13-10'!$J71/90)</f>
        <v>85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1213</v>
      </c>
      <c r="J72" s="151">
        <v>-500</v>
      </c>
      <c r="K72" s="152">
        <v>30</v>
      </c>
      <c r="L72" s="155">
        <f>'13-10'!$K72+('13-10'!$J72/90)</f>
        <v>24.444444444444443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3045</v>
      </c>
      <c r="J73" s="151"/>
      <c r="K73" s="152">
        <v>10</v>
      </c>
      <c r="L73" s="155">
        <f>'13-10'!$K73+('13-10'!$J73/90)</f>
        <v>10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>
        <v>300</v>
      </c>
      <c r="K74" s="152"/>
      <c r="L74" s="155">
        <f>'13-10'!$K74+('13-10'!$J74/90)</f>
        <v>3.3333333333333335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40</v>
      </c>
      <c r="I75" s="154" t="s">
        <v>239</v>
      </c>
      <c r="J75" s="151"/>
      <c r="K75" s="152">
        <v>-2400</v>
      </c>
      <c r="L75" s="155">
        <f>'13-10'!$K75+('13-10'!$J75/90)</f>
        <v>-2400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688</v>
      </c>
      <c r="J76" s="151"/>
      <c r="K76" s="152">
        <v>4</v>
      </c>
      <c r="L76" s="155">
        <f>'13-10'!$K76+('13-10'!$J76/90)</f>
        <v>4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389</v>
      </c>
      <c r="J77" s="151"/>
      <c r="K77" s="152">
        <v>20</v>
      </c>
      <c r="L77" s="155">
        <f>'13-10'!$K77+('13-10'!$J77/90)</f>
        <v>20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39</v>
      </c>
      <c r="J78" s="151">
        <v>70</v>
      </c>
      <c r="K78" s="152"/>
      <c r="L78" s="155">
        <f>'13-10'!$K78+('13-10'!$J78/90)</f>
        <v>0.77777777777777779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412</v>
      </c>
      <c r="J79" s="151"/>
      <c r="K79" s="152">
        <v>5</v>
      </c>
      <c r="L79" s="155">
        <f>'13-10'!$K79+('13-10'!$J79/90)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214</v>
      </c>
      <c r="J80" s="151"/>
      <c r="K80" s="152">
        <v>20</v>
      </c>
      <c r="L80" s="155">
        <f>'13-10'!$K80+('13-10'!$J80/90)</f>
        <v>20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3057</v>
      </c>
      <c r="J81" s="151">
        <v>100</v>
      </c>
      <c r="K81" s="152"/>
      <c r="L81" s="155">
        <f>'13-10'!$K81+('13-10'!$J81/90)</f>
        <v>1.1111111111111112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1637</v>
      </c>
      <c r="J82" s="151">
        <v>90</v>
      </c>
      <c r="K82" s="152">
        <v>82</v>
      </c>
      <c r="L82" s="155">
        <f>'13-10'!$K82+('13-10'!$J82/90)</f>
        <v>83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32</v>
      </c>
      <c r="J83" s="151">
        <v>200</v>
      </c>
      <c r="K83" s="152"/>
      <c r="L83" s="155">
        <f>'13-10'!$K83+('13-10'!$J83/90)</f>
        <v>2.2222222222222223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40</v>
      </c>
      <c r="I84" s="154" t="s">
        <v>3058</v>
      </c>
      <c r="J84" s="151">
        <v>-220</v>
      </c>
      <c r="K84" s="152">
        <v>-260</v>
      </c>
      <c r="L84" s="155">
        <f>'13-10'!$K84+('13-10'!$J84/90)</f>
        <v>-262.44444444444446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1763</v>
      </c>
      <c r="J85" s="151">
        <v>-300</v>
      </c>
      <c r="K85" s="152">
        <v>10</v>
      </c>
      <c r="L85" s="155">
        <f>'13-10'!$K85+('13-10'!$J85/90)</f>
        <v>6.6666666666666661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28</v>
      </c>
      <c r="I86" s="154" t="s">
        <v>1830</v>
      </c>
      <c r="J86" s="151">
        <v>-400</v>
      </c>
      <c r="K86" s="152"/>
      <c r="L86" s="155">
        <f>'13-10'!$K86+('13-10'!$J86/90)</f>
        <v>-4.4444444444444446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389</v>
      </c>
      <c r="J87" s="151">
        <v>300</v>
      </c>
      <c r="K87" s="152"/>
      <c r="L87" s="155">
        <f>'13-10'!$K87+('13-10'!$J87/90)</f>
        <v>3.3333333333333335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28</v>
      </c>
      <c r="I88" s="154" t="s">
        <v>335</v>
      </c>
      <c r="J88" s="151">
        <v>-60</v>
      </c>
      <c r="K88" s="152"/>
      <c r="L88" s="155">
        <f>'13-10'!$K88+('13-10'!$J88/90)</f>
        <v>-0.66666666666666663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1899</v>
      </c>
      <c r="J89" s="151">
        <v>170</v>
      </c>
      <c r="K89" s="152">
        <v>10</v>
      </c>
      <c r="L89" s="155">
        <f>'13-10'!$K89+('13-10'!$J89/90)</f>
        <v>11.888888888888889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1179</v>
      </c>
      <c r="J90" s="151">
        <v>100</v>
      </c>
      <c r="K90" s="152">
        <v>7</v>
      </c>
      <c r="L90" s="155">
        <f>'13-10'!$K90+('13-10'!$J90/90)</f>
        <v>8.1111111111111107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2415</v>
      </c>
      <c r="J91" s="151">
        <v>80</v>
      </c>
      <c r="K91" s="152">
        <v>30</v>
      </c>
      <c r="L91" s="155">
        <f>'13-10'!$K91+('13-10'!$J91/90)</f>
        <v>30.888888888888889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2772</v>
      </c>
      <c r="J92" s="151"/>
      <c r="K92" s="152">
        <v>35</v>
      </c>
      <c r="L92" s="155">
        <f>'13-10'!$K92+('13-10'!$J92/90)</f>
        <v>35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2772</v>
      </c>
      <c r="J93" s="151">
        <v>-300</v>
      </c>
      <c r="K93" s="152">
        <v>15</v>
      </c>
      <c r="L93" s="155">
        <f>'13-10'!$K93+('13-10'!$J93/90)</f>
        <v>11.666666666666666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3059</v>
      </c>
      <c r="J94" s="151"/>
      <c r="K94" s="152">
        <v>9</v>
      </c>
      <c r="L94" s="155">
        <f>'13-10'!$K94+('13-10'!$J94/90)</f>
        <v>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205</v>
      </c>
      <c r="J95" s="151">
        <v>675</v>
      </c>
      <c r="K95" s="152"/>
      <c r="L95" s="155">
        <f>'13-10'!$K95+('13-10'!$J95/90)</f>
        <v>7.5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103</v>
      </c>
      <c r="J96" s="151">
        <v>-270</v>
      </c>
      <c r="K96" s="152">
        <v>30</v>
      </c>
      <c r="L96" s="155">
        <f>'13-10'!$K96+('13-10'!$J96/90)</f>
        <v>27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40</v>
      </c>
      <c r="I97" s="154" t="s">
        <v>3060</v>
      </c>
      <c r="J97" s="151"/>
      <c r="K97" s="152">
        <v>-60</v>
      </c>
      <c r="L97" s="155">
        <f>'13-10'!$K97+('13-10'!$J97/90)</f>
        <v>-60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815</v>
      </c>
      <c r="J98" s="151">
        <v>350</v>
      </c>
      <c r="K98" s="152"/>
      <c r="L98" s="155">
        <f>'13-10'!$K98+('13-10'!$J98/90)</f>
        <v>3.8888888888888888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3061</v>
      </c>
      <c r="J99" s="151">
        <v>-540</v>
      </c>
      <c r="K99" s="152">
        <v>40</v>
      </c>
      <c r="L99" s="155">
        <f>'13-10'!$K99+('13-10'!$J99/90)</f>
        <v>34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299</v>
      </c>
      <c r="J100" s="151"/>
      <c r="K100" s="152">
        <v>15</v>
      </c>
      <c r="L100" s="155">
        <f>'13-10'!$K100+('13-10'!$J100/90)</f>
        <v>15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121</v>
      </c>
      <c r="J101" s="151">
        <v>-500</v>
      </c>
      <c r="K101" s="152">
        <v>10</v>
      </c>
      <c r="L101" s="155">
        <f>'13-10'!$K101+('13-10'!$J101/90)</f>
        <v>4.4444444444444446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1796</v>
      </c>
      <c r="I102" s="154" t="s">
        <v>292</v>
      </c>
      <c r="J102" s="151"/>
      <c r="K102" s="152">
        <v>200</v>
      </c>
      <c r="L102" s="155">
        <f>'13-10'!$K102+('13-10'!$J102/90)</f>
        <v>200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154</v>
      </c>
      <c r="J103" s="151">
        <v>-220</v>
      </c>
      <c r="K103" s="152">
        <v>10</v>
      </c>
      <c r="L103" s="155">
        <f>'13-10'!$K103+('13-10'!$J103/90)</f>
        <v>7.5555555555555554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28</v>
      </c>
      <c r="I104" s="154" t="s">
        <v>437</v>
      </c>
      <c r="J104" s="151">
        <v>-300</v>
      </c>
      <c r="K104" s="152"/>
      <c r="L104" s="155">
        <f>'13-10'!$K104+('13-10'!$J104/90)</f>
        <v>-3.3333333333333335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1796</v>
      </c>
      <c r="I105" s="154" t="s">
        <v>597</v>
      </c>
      <c r="J105" s="151">
        <v>800</v>
      </c>
      <c r="K105" s="152">
        <v>75</v>
      </c>
      <c r="L105" s="155">
        <f>'13-10'!$K105+('13-10'!$J105/90)</f>
        <v>83.888888888888886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275</v>
      </c>
      <c r="J106" s="151">
        <v>-125</v>
      </c>
      <c r="K106" s="152"/>
      <c r="L106" s="155">
        <f>'13-10'!$K106+('13-10'!$J106/90)</f>
        <v>-1.3888888888888888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141</v>
      </c>
      <c r="J107" s="151">
        <v>450</v>
      </c>
      <c r="K107" s="152"/>
      <c r="L107" s="155">
        <f>'13-10'!$K107+('13-10'!$J107/90)</f>
        <v>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151"/>
      <c r="E108" s="152"/>
      <c r="F108" s="9"/>
      <c r="G108" s="9"/>
      <c r="H108" s="156" t="s">
        <v>6</v>
      </c>
      <c r="I108" s="154" t="s">
        <v>56</v>
      </c>
      <c r="J108" s="151">
        <v>-1160</v>
      </c>
      <c r="K108" s="152">
        <v>70</v>
      </c>
      <c r="L108" s="155">
        <f>'13-10'!$K108+('13-10'!$J108/90)</f>
        <v>57.111111111111114</v>
      </c>
      <c r="M108" s="3"/>
      <c r="N108" s="45" t="s">
        <v>118</v>
      </c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154"/>
      <c r="D109" s="151"/>
      <c r="E109" s="152"/>
      <c r="F109" s="9"/>
      <c r="G109" s="9"/>
      <c r="H109" s="156" t="s">
        <v>6</v>
      </c>
      <c r="I109" s="154"/>
      <c r="J109" s="151">
        <v>-50</v>
      </c>
      <c r="K109" s="152">
        <v>5</v>
      </c>
      <c r="L109" s="155">
        <f>'13-10'!$K109+('13-10'!$J109/90)</f>
        <v>4.4444444444444446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154"/>
      <c r="D110" s="151"/>
      <c r="E110" s="152"/>
      <c r="F110" s="9"/>
      <c r="G110" s="9"/>
      <c r="H110" s="156" t="s">
        <v>6</v>
      </c>
      <c r="I110" s="154"/>
      <c r="J110" s="151">
        <v>130</v>
      </c>
      <c r="K110" s="152"/>
      <c r="L110" s="155">
        <f>'13-10'!$K110+('13-10'!$J110/90)</f>
        <v>1.4444444444444444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154"/>
      <c r="D111" s="151"/>
      <c r="E111" s="152"/>
      <c r="F111" s="9"/>
      <c r="G111" s="9"/>
      <c r="H111" s="156" t="s">
        <v>6</v>
      </c>
      <c r="I111" s="154" t="s">
        <v>214</v>
      </c>
      <c r="J111" s="151"/>
      <c r="K111" s="152">
        <v>10</v>
      </c>
      <c r="L111" s="155">
        <f>'13-10'!$K111+('13-10'!$J111/90)</f>
        <v>10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154"/>
      <c r="D112" s="151"/>
      <c r="E112" s="152"/>
      <c r="F112" s="9"/>
      <c r="G112" s="9"/>
      <c r="H112" s="156" t="s">
        <v>6</v>
      </c>
      <c r="I112" s="154" t="s">
        <v>412</v>
      </c>
      <c r="J112" s="151"/>
      <c r="K112" s="152">
        <v>5</v>
      </c>
      <c r="L112" s="155">
        <f>'13-10'!$K112+('13-10'!$J112/90)</f>
        <v>5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154"/>
      <c r="D113" s="151"/>
      <c r="E113" s="152"/>
      <c r="F113" s="9"/>
      <c r="G113" s="9"/>
      <c r="H113" s="156" t="s">
        <v>6</v>
      </c>
      <c r="I113" s="154" t="s">
        <v>3062</v>
      </c>
      <c r="J113" s="151">
        <v>120</v>
      </c>
      <c r="K113" s="152"/>
      <c r="L113" s="155">
        <f>'13-10'!$K113+('13-10'!$J113/90)</f>
        <v>1.3333333333333333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3045</v>
      </c>
      <c r="J114" s="151"/>
      <c r="K114" s="152">
        <v>228</v>
      </c>
      <c r="L114" s="155">
        <f>'13-10'!$K114+('13-10'!$J114/90)</f>
        <v>228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984</v>
      </c>
      <c r="J115" s="151">
        <v>-375</v>
      </c>
      <c r="K115" s="152">
        <v>60</v>
      </c>
      <c r="L115" s="155">
        <f>'13-10'!$K115+('13-10'!$J115/90)</f>
        <v>55.833333333333336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123</v>
      </c>
      <c r="J116" s="151"/>
      <c r="K116" s="152">
        <v>5</v>
      </c>
      <c r="L116" s="155">
        <f>'13-10'!$K116+('13-10'!$J116/90)</f>
        <v>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214</v>
      </c>
      <c r="J117" s="151"/>
      <c r="K117" s="152">
        <v>7</v>
      </c>
      <c r="L117" s="155">
        <f>'13-10'!$K117+('13-10'!$J117/90)</f>
        <v>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3063</v>
      </c>
      <c r="J118" s="151">
        <v>200</v>
      </c>
      <c r="K118" s="152"/>
      <c r="L118" s="155">
        <f>'13-10'!$K118+('13-10'!$J118/90)</f>
        <v>2.2222222222222223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3064</v>
      </c>
      <c r="J119" s="151">
        <v>90</v>
      </c>
      <c r="K119" s="152">
        <v>76</v>
      </c>
      <c r="L119" s="155">
        <f>'13-10'!$K119+('13-10'!$J119/90)</f>
        <v>77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40</v>
      </c>
      <c r="I120" s="154" t="s">
        <v>95</v>
      </c>
      <c r="J120" s="151"/>
      <c r="K120" s="152">
        <v>-75</v>
      </c>
      <c r="L120" s="155">
        <f>'13-10'!$K120+('13-10'!$J120/90)</f>
        <v>-75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3065</v>
      </c>
      <c r="J121" s="151">
        <v>70</v>
      </c>
      <c r="K121" s="152"/>
      <c r="L121" s="155">
        <f>'13-10'!$K121+('13-10'!$J121/90)</f>
        <v>0.77777777777777779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40</v>
      </c>
      <c r="I122" s="154" t="s">
        <v>3066</v>
      </c>
      <c r="J122" s="151"/>
      <c r="K122" s="152">
        <v>-1100</v>
      </c>
      <c r="L122" s="155">
        <f>'13-10'!$K122+('13-10'!$J122/90)</f>
        <v>-1100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28</v>
      </c>
      <c r="I123" s="154" t="s">
        <v>43</v>
      </c>
      <c r="J123" s="151"/>
      <c r="K123" s="152">
        <v>-20</v>
      </c>
      <c r="L123" s="155">
        <f>'13-10'!$K123+('13-10'!$J123/90)</f>
        <v>-20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50</v>
      </c>
      <c r="J124" s="151"/>
      <c r="K124" s="152">
        <v>64</v>
      </c>
      <c r="L124" s="155">
        <f>'13-10'!$K124+('13-10'!$J124/90)</f>
        <v>64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 t="s">
        <v>1073</v>
      </c>
      <c r="J125" s="151"/>
      <c r="K125" s="152">
        <v>18</v>
      </c>
      <c r="L125" s="155">
        <f>'13-10'!$K125+('13-10'!$J125/90)</f>
        <v>18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 t="s">
        <v>90</v>
      </c>
      <c r="J126" s="151">
        <v>180</v>
      </c>
      <c r="K126" s="152">
        <v>70</v>
      </c>
      <c r="L126" s="155">
        <f>'13-10'!$K126+('13-10'!$J126/90)</f>
        <v>72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3067</v>
      </c>
      <c r="J127" s="151">
        <v>50</v>
      </c>
      <c r="K127" s="152">
        <v>5</v>
      </c>
      <c r="L127" s="155">
        <f>'13-10'!$K127+('13-10'!$J127/90)</f>
        <v>5.5555555555555554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/>
      <c r="K128" s="152"/>
      <c r="L128" s="155">
        <f>'13-10'!$K128+('13-10'!$J128/90)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/>
      <c r="L129" s="155">
        <f>'13-10'!$K129+('13-10'!$J129/90)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/>
      <c r="K130" s="152"/>
      <c r="L130" s="155">
        <f>'13-10'!$K130+('13-10'!$J130/90)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D108:E111">
    <cfRule type="expression" dxfId="183" priority="9">
      <formula>$H108="جملة"</formula>
    </cfRule>
    <cfRule type="expression" dxfId="182" priority="10">
      <formula>$H108="مصاريف"</formula>
    </cfRule>
    <cfRule type="expression" dxfId="181" priority="11">
      <formula>$H108="سحب"</formula>
    </cfRule>
    <cfRule type="expression" dxfId="180" priority="12">
      <formula>$H108="بيع"</formula>
    </cfRule>
  </conditionalFormatting>
  <conditionalFormatting sqref="H22:H130 C109:C111 C112:E113 I114:L130">
    <cfRule type="expression" dxfId="179" priority="13">
      <formula>$H22="جملة"</formula>
    </cfRule>
    <cfRule type="expression" dxfId="178" priority="14">
      <formula>$H22="مصاريف"</formula>
    </cfRule>
    <cfRule type="expression" dxfId="177" priority="15">
      <formula>$H22="سحب"</formula>
    </cfRule>
    <cfRule type="expression" dxfId="176" priority="16">
      <formula>$H22="بيع"</formula>
    </cfRule>
  </conditionalFormatting>
  <conditionalFormatting sqref="H3:L18">
    <cfRule type="expression" dxfId="175" priority="29">
      <formula>$H3="جملة"</formula>
    </cfRule>
    <cfRule type="expression" dxfId="174" priority="30">
      <formula>$H3="مصاريف"</formula>
    </cfRule>
    <cfRule type="expression" dxfId="173" priority="31">
      <formula>$H3="سحب"</formula>
    </cfRule>
    <cfRule type="expression" dxfId="172" priority="32">
      <formula>$H3="بيع"</formula>
    </cfRule>
  </conditionalFormatting>
  <conditionalFormatting sqref="I109:I111 I112:K113">
    <cfRule type="expression" dxfId="171" priority="5">
      <formula>$H109="جملة"</formula>
    </cfRule>
    <cfRule type="expression" dxfId="170" priority="6">
      <formula>$H109="مصاريف"</formula>
    </cfRule>
    <cfRule type="expression" dxfId="169" priority="7">
      <formula>$H109="سحب"</formula>
    </cfRule>
    <cfRule type="expression" dxfId="168" priority="8">
      <formula>$H109="بيع"</formula>
    </cfRule>
  </conditionalFormatting>
  <conditionalFormatting sqref="I22:L108 L109:L113">
    <cfRule type="expression" dxfId="167" priority="33">
      <formula>$H22="جملة"</formula>
    </cfRule>
    <cfRule type="expression" dxfId="166" priority="34">
      <formula>$H22="مصاريف"</formula>
    </cfRule>
    <cfRule type="expression" dxfId="165" priority="35">
      <formula>$H22="سحب"</formula>
    </cfRule>
    <cfRule type="expression" dxfId="164" priority="36">
      <formula>$H22="بيع"</formula>
    </cfRule>
  </conditionalFormatting>
  <conditionalFormatting sqref="J109:K111">
    <cfRule type="expression" dxfId="163" priority="1">
      <formula>$H109="جملة"</formula>
    </cfRule>
    <cfRule type="expression" dxfId="162" priority="2">
      <formula>$H109="مصاريف"</formula>
    </cfRule>
    <cfRule type="expression" dxfId="161" priority="3">
      <formula>$H109="سحب"</formula>
    </cfRule>
    <cfRule type="expression" dxfId="160" priority="4">
      <formula>$H109="بيع"</formula>
    </cfRule>
  </conditionalFormatting>
  <dataValidations count="1">
    <dataValidation type="list" allowBlank="1" showInputMessage="1" showErrorMessage="1" sqref="H3:H18 H22:H130" xr:uid="{5BC7D1C9-4094-4249-90EB-7B401981395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1FB3-C77A-4557-B86E-FC0DE3447B10}">
  <sheetPr>
    <pageSetUpPr fitToPage="1"/>
  </sheetPr>
  <dimension ref="A1:Z172"/>
  <sheetViews>
    <sheetView rightToLeft="1" topLeftCell="A160" workbookViewId="0">
      <selection activeCell="J165" sqref="J16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2460</v>
      </c>
      <c r="K1" s="166">
        <f t="shared" si="0"/>
        <v>179</v>
      </c>
      <c r="L1" s="167">
        <f t="shared" si="0"/>
        <v>206.33333333333331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40</v>
      </c>
      <c r="I3" s="154" t="s">
        <v>3073</v>
      </c>
      <c r="J3" s="151">
        <v>3265</v>
      </c>
      <c r="K3" s="152">
        <v>214</v>
      </c>
      <c r="L3" s="155">
        <f t="shared" ref="L3:L18" si="1">K3+(J3/90)</f>
        <v>250.27777777777777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56</v>
      </c>
      <c r="J4" s="151">
        <v>-805</v>
      </c>
      <c r="K4" s="152">
        <v>-35</v>
      </c>
      <c r="L4" s="155">
        <f t="shared" si="1"/>
        <v>-43.944444444444443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/>
      <c r="J5" s="151"/>
      <c r="K5" s="152"/>
      <c r="L5" s="155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/>
      <c r="J6" s="151"/>
      <c r="K6" s="152"/>
      <c r="L6" s="155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/>
      <c r="J7" s="151"/>
      <c r="K7" s="152"/>
      <c r="L7" s="155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3038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SUM('14-10'!$J$22:$J$172)</f>
        <v>-1200</v>
      </c>
      <c r="K20" s="166">
        <f>SUM('14-10'!$K$22:$K$172)</f>
        <v>15</v>
      </c>
      <c r="L20" s="167">
        <f>SUM('14-10'!$L$22:$L$172)</f>
        <v>1.6666666666674246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15</v>
      </c>
      <c r="F22" s="16">
        <f t="shared" ref="F22:F26" si="3">D22*E22</f>
        <v>75</v>
      </c>
      <c r="G22" s="7"/>
      <c r="H22" s="156" t="s">
        <v>6</v>
      </c>
      <c r="I22" s="154" t="s">
        <v>844</v>
      </c>
      <c r="J22" s="151"/>
      <c r="K22" s="152">
        <v>205</v>
      </c>
      <c r="L22" s="155">
        <f>'14-10'!$K22+('14-10'!$J22/90)</f>
        <v>205</v>
      </c>
      <c r="M22" s="3"/>
      <c r="N22" s="13">
        <v>1</v>
      </c>
      <c r="O22" s="1">
        <v>10</v>
      </c>
      <c r="P22" s="14">
        <f t="shared" ref="P22:P27" si="4">N22*O22</f>
        <v>10</v>
      </c>
      <c r="Q22" s="15">
        <v>5</v>
      </c>
      <c r="R22" s="1">
        <v>16</v>
      </c>
      <c r="S22" s="16">
        <f t="shared" ref="S22:S26" si="5">Q22*R22</f>
        <v>80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6</v>
      </c>
      <c r="C23" s="14">
        <f t="shared" si="2"/>
        <v>30</v>
      </c>
      <c r="D23" s="15">
        <v>10</v>
      </c>
      <c r="E23" s="1">
        <v>9</v>
      </c>
      <c r="F23" s="16">
        <f t="shared" si="3"/>
        <v>90</v>
      </c>
      <c r="G23" s="7"/>
      <c r="H23" s="156" t="s">
        <v>40</v>
      </c>
      <c r="I23" s="154" t="s">
        <v>3073</v>
      </c>
      <c r="J23" s="151">
        <v>-3265</v>
      </c>
      <c r="K23" s="152">
        <v>-214</v>
      </c>
      <c r="L23" s="155">
        <f>'14-10'!$K23+('14-10'!$J23/90)</f>
        <v>-250.27777777777777</v>
      </c>
      <c r="M23" s="3"/>
      <c r="N23" s="13">
        <v>5</v>
      </c>
      <c r="O23" s="1">
        <v>10</v>
      </c>
      <c r="P23" s="14">
        <f t="shared" si="4"/>
        <v>50</v>
      </c>
      <c r="Q23" s="15">
        <v>10</v>
      </c>
      <c r="R23" s="1">
        <v>22</v>
      </c>
      <c r="S23" s="16">
        <f t="shared" si="5"/>
        <v>220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49</v>
      </c>
      <c r="C24" s="14">
        <f t="shared" si="2"/>
        <v>490</v>
      </c>
      <c r="D24" s="15">
        <v>20</v>
      </c>
      <c r="E24" s="1">
        <v>13</v>
      </c>
      <c r="F24" s="16">
        <f t="shared" si="3"/>
        <v>260</v>
      </c>
      <c r="G24" s="7"/>
      <c r="H24" s="156" t="s">
        <v>6</v>
      </c>
      <c r="I24" s="154"/>
      <c r="J24" s="151">
        <v>-330</v>
      </c>
      <c r="K24" s="152">
        <v>10</v>
      </c>
      <c r="L24" s="155">
        <f>'14-10'!$K24+('14-10'!$J24/90)</f>
        <v>6.3333333333333339</v>
      </c>
      <c r="M24" s="3"/>
      <c r="N24" s="13">
        <v>10</v>
      </c>
      <c r="O24" s="1">
        <v>49</v>
      </c>
      <c r="P24" s="14">
        <f t="shared" si="4"/>
        <v>490</v>
      </c>
      <c r="Q24" s="15">
        <v>20</v>
      </c>
      <c r="R24" s="1">
        <v>14</v>
      </c>
      <c r="S24" s="16">
        <f t="shared" si="5"/>
        <v>280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10</v>
      </c>
      <c r="C25" s="14">
        <f t="shared" si="2"/>
        <v>200</v>
      </c>
      <c r="D25" s="15">
        <v>50</v>
      </c>
      <c r="E25" s="1">
        <v>12</v>
      </c>
      <c r="F25" s="16">
        <f t="shared" si="3"/>
        <v>600</v>
      </c>
      <c r="G25" s="7"/>
      <c r="H25" s="156" t="s">
        <v>6</v>
      </c>
      <c r="I25" s="154" t="s">
        <v>1499</v>
      </c>
      <c r="J25" s="151"/>
      <c r="K25" s="152">
        <v>5</v>
      </c>
      <c r="L25" s="155">
        <f>'14-10'!$K25+('14-10'!$J25/90)</f>
        <v>5</v>
      </c>
      <c r="M25" s="3"/>
      <c r="N25" s="13">
        <v>20</v>
      </c>
      <c r="O25" s="1">
        <v>18</v>
      </c>
      <c r="P25" s="14">
        <f t="shared" si="4"/>
        <v>360</v>
      </c>
      <c r="Q25" s="15">
        <v>50</v>
      </c>
      <c r="R25" s="1">
        <v>18</v>
      </c>
      <c r="S25" s="16">
        <f t="shared" si="5"/>
        <v>900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74</v>
      </c>
      <c r="F26" s="16">
        <f t="shared" si="3"/>
        <v>7400</v>
      </c>
      <c r="G26" s="7"/>
      <c r="H26" s="156" t="s">
        <v>6</v>
      </c>
      <c r="I26" s="154" t="s">
        <v>1044</v>
      </c>
      <c r="J26" s="151"/>
      <c r="K26" s="152">
        <v>45</v>
      </c>
      <c r="L26" s="155">
        <f>'14-10'!$K26+('14-10'!$J26/90)</f>
        <v>45</v>
      </c>
      <c r="M26" s="3"/>
      <c r="N26" s="13">
        <v>50</v>
      </c>
      <c r="O26" s="1">
        <v>2</v>
      </c>
      <c r="P26" s="14">
        <f t="shared" si="4"/>
        <v>100</v>
      </c>
      <c r="Q26" s="15">
        <v>100</v>
      </c>
      <c r="R26" s="1">
        <v>62</v>
      </c>
      <c r="S26" s="16">
        <f t="shared" si="5"/>
        <v>6200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57" t="s">
        <v>11</v>
      </c>
      <c r="E27" s="157"/>
      <c r="F27" s="159">
        <f>SUM(F22:F26)</f>
        <v>8425</v>
      </c>
      <c r="G27" s="7"/>
      <c r="H27" s="156" t="s">
        <v>6</v>
      </c>
      <c r="I27" s="154" t="s">
        <v>3071</v>
      </c>
      <c r="J27" s="151">
        <v>270</v>
      </c>
      <c r="K27" s="152"/>
      <c r="L27" s="155">
        <f>'14-10'!$K27+('14-10'!$J27/90)</f>
        <v>3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7680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975</v>
      </c>
      <c r="D28" s="1"/>
      <c r="E28" s="1"/>
      <c r="F28" s="1"/>
      <c r="G28" s="1"/>
      <c r="H28" s="156" t="s">
        <v>6</v>
      </c>
      <c r="I28" s="154"/>
      <c r="J28" s="151">
        <v>-45</v>
      </c>
      <c r="K28" s="152">
        <v>35</v>
      </c>
      <c r="L28" s="155">
        <f>'14-10'!$K28+('14-10'!$J28/90)</f>
        <v>34.5</v>
      </c>
      <c r="M28" s="3"/>
      <c r="N28" s="157" t="s">
        <v>11</v>
      </c>
      <c r="O28" s="157"/>
      <c r="P28" s="158">
        <f>SUM(P22:P27)</f>
        <v>1010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2130</v>
      </c>
      <c r="G29" s="1"/>
      <c r="H29" s="156" t="s">
        <v>6</v>
      </c>
      <c r="I29" s="154" t="s">
        <v>3072</v>
      </c>
      <c r="J29" s="151">
        <v>1600</v>
      </c>
      <c r="K29" s="152"/>
      <c r="L29" s="155">
        <f>'14-10'!$K29+('14-10'!$J29/90)</f>
        <v>17.777777777777779</v>
      </c>
      <c r="M29" s="3"/>
      <c r="N29" s="1"/>
      <c r="O29" s="1"/>
      <c r="P29" s="18"/>
      <c r="Q29" s="233" t="s">
        <v>21</v>
      </c>
      <c r="R29" s="234"/>
      <c r="S29" s="159">
        <f>SUM('14-10'!$J$22:$J$172)</f>
        <v>-1200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403</v>
      </c>
      <c r="D30" s="1"/>
      <c r="E30" s="1"/>
      <c r="F30" s="8"/>
      <c r="G30" s="1"/>
      <c r="H30" s="156" t="s">
        <v>6</v>
      </c>
      <c r="I30" s="154" t="s">
        <v>257</v>
      </c>
      <c r="J30" s="151">
        <v>300</v>
      </c>
      <c r="K30" s="152">
        <v>20</v>
      </c>
      <c r="L30" s="155">
        <f>'14-10'!$K30+('14-10'!$J30/90)</f>
        <v>23.333333333333332</v>
      </c>
      <c r="M30" s="3"/>
      <c r="N30" s="233" t="s">
        <v>23</v>
      </c>
      <c r="O30" s="234"/>
      <c r="P30" s="158">
        <f>SUM('14-10'!$K$22:$K$172)</f>
        <v>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/>
      <c r="J31" s="151"/>
      <c r="K31" s="152"/>
      <c r="L31" s="155">
        <f>'14-10'!$K31+('14-10'!$J31/90)</f>
        <v>0</v>
      </c>
      <c r="M31" s="3"/>
      <c r="N31" s="1"/>
      <c r="O31" s="1"/>
      <c r="P31" s="18"/>
      <c r="Q31" s="157" t="s">
        <v>25</v>
      </c>
      <c r="R31" s="157"/>
      <c r="S31" s="159">
        <f>S27-S29-F27</f>
        <v>455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132</v>
      </c>
      <c r="J32" s="151">
        <v>400</v>
      </c>
      <c r="K32" s="152"/>
      <c r="L32" s="155">
        <f>'14-10'!$K32+('14-10'!$J32/90)</f>
        <v>4.4444444444444446</v>
      </c>
      <c r="M32" s="3"/>
      <c r="N32" s="157" t="s">
        <v>25</v>
      </c>
      <c r="O32" s="157"/>
      <c r="P32" s="158">
        <f>P28-P30-C28</f>
        <v>20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2812</v>
      </c>
      <c r="J33" s="151">
        <v>-270</v>
      </c>
      <c r="K33" s="152">
        <v>10</v>
      </c>
      <c r="L33" s="155">
        <f>'14-10'!$K33+('14-10'!$J33/90)</f>
        <v>7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137</v>
      </c>
      <c r="J34" s="151">
        <v>720</v>
      </c>
      <c r="K34" s="152"/>
      <c r="L34" s="155">
        <f>'14-10'!$K34+('14-10'!$J34/90)</f>
        <v>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1215</v>
      </c>
      <c r="J35" s="151">
        <v>340</v>
      </c>
      <c r="K35" s="152">
        <v>24</v>
      </c>
      <c r="L35" s="155">
        <f>'14-10'!$K35+('14-10'!$J35/90)</f>
        <v>27.777777777777779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/>
      <c r="J36" s="151"/>
      <c r="K36" s="152"/>
      <c r="L36" s="155">
        <f>'14-10'!$K36+('14-10'!$J36/90)</f>
        <v>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161</v>
      </c>
      <c r="J37" s="151">
        <v>100</v>
      </c>
      <c r="K37" s="152">
        <v>30</v>
      </c>
      <c r="L37" s="155">
        <f>'14-10'!$K37+('14-10'!$J37/90)</f>
        <v>31.111111111111111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/>
      <c r="J38" s="151">
        <v>180</v>
      </c>
      <c r="K38" s="152"/>
      <c r="L38" s="155">
        <f>'14-10'!$K38+('14-10'!$J38/90)</f>
        <v>2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1044</v>
      </c>
      <c r="J39" s="151"/>
      <c r="K39" s="152">
        <v>35</v>
      </c>
      <c r="L39" s="155">
        <f>'14-10'!$K39+('14-10'!$J39/90)</f>
        <v>35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40</v>
      </c>
      <c r="I40" s="154"/>
      <c r="J40" s="151">
        <v>0</v>
      </c>
      <c r="K40" s="152">
        <v>0</v>
      </c>
      <c r="L40" s="155">
        <f>'14-10'!$K40+('14-10'!$J40/90)</f>
        <v>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3069</v>
      </c>
      <c r="J41" s="151">
        <v>50</v>
      </c>
      <c r="K41" s="152">
        <v>5</v>
      </c>
      <c r="L41" s="155">
        <f>'14-10'!$K41+('14-10'!$J41/90)</f>
        <v>5.5555555555555554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1025</v>
      </c>
      <c r="J42" s="151">
        <v>100</v>
      </c>
      <c r="K42" s="152">
        <v>181</v>
      </c>
      <c r="L42" s="155">
        <f>'14-10'!$K42+('14-10'!$J42/90)</f>
        <v>182.11111111111111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40</v>
      </c>
      <c r="I43" s="154" t="s">
        <v>2531</v>
      </c>
      <c r="J43" s="151"/>
      <c r="K43" s="152">
        <v>-20</v>
      </c>
      <c r="L43" s="155">
        <f>'14-10'!$K43+('14-10'!$J43/90)</f>
        <v>-20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40</v>
      </c>
      <c r="I44" s="154" t="s">
        <v>3070</v>
      </c>
      <c r="J44" s="151"/>
      <c r="K44" s="152">
        <v>-60</v>
      </c>
      <c r="L44" s="155">
        <f>'14-10'!$K44+('14-10'!$J44/90)</f>
        <v>-60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40</v>
      </c>
      <c r="I45" s="154" t="s">
        <v>3079</v>
      </c>
      <c r="J45" s="151">
        <v>700</v>
      </c>
      <c r="K45" s="152">
        <v>-130</v>
      </c>
      <c r="L45" s="155">
        <f>'14-10'!$K45+('14-10'!$J45/90)</f>
        <v>-122.22222222222223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/>
      <c r="J46" s="151">
        <v>200</v>
      </c>
      <c r="K46" s="152"/>
      <c r="L46" s="155">
        <f>'14-10'!$K46+('14-10'!$J46/90)</f>
        <v>2.2222222222222223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1813</v>
      </c>
      <c r="J47" s="151">
        <v>720</v>
      </c>
      <c r="K47" s="152"/>
      <c r="L47" s="155">
        <f>'14-10'!$K47+('14-10'!$J47/90)</f>
        <v>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1796</v>
      </c>
      <c r="I48" s="154" t="s">
        <v>75</v>
      </c>
      <c r="J48" s="151"/>
      <c r="K48" s="152">
        <v>10</v>
      </c>
      <c r="L48" s="155">
        <f>'14-10'!$K48+('14-10'!$J48/90)</f>
        <v>10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783</v>
      </c>
      <c r="J49" s="151">
        <v>-570</v>
      </c>
      <c r="K49" s="152">
        <v>10</v>
      </c>
      <c r="L49" s="155">
        <f>'14-10'!$K49+('14-10'!$J49/90)</f>
        <v>3.666666666666667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95</v>
      </c>
      <c r="J50" s="151"/>
      <c r="K50" s="152">
        <v>143</v>
      </c>
      <c r="L50" s="155">
        <f>'14-10'!$K50+('14-10'!$J50/90)</f>
        <v>143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40</v>
      </c>
      <c r="I51" s="154" t="s">
        <v>95</v>
      </c>
      <c r="J51" s="151"/>
      <c r="K51" s="152">
        <v>-143</v>
      </c>
      <c r="L51" s="155">
        <f>'14-10'!$K51+('14-10'!$J51/90)</f>
        <v>-143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159</v>
      </c>
      <c r="J52" s="151">
        <v>-270</v>
      </c>
      <c r="K52" s="152">
        <v>50</v>
      </c>
      <c r="L52" s="155">
        <f>'14-10'!$K52+('14-10'!$J52/90)</f>
        <v>47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3074</v>
      </c>
      <c r="J53" s="151"/>
      <c r="K53" s="152">
        <v>20</v>
      </c>
      <c r="L53" s="155">
        <f>'14-10'!$K53+('14-10'!$J53/90)</f>
        <v>20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513</v>
      </c>
      <c r="J54" s="151">
        <v>250</v>
      </c>
      <c r="K54" s="152"/>
      <c r="L54" s="155">
        <f>'14-10'!$K54+('14-10'!$J54/90)</f>
        <v>2.7777777777777777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62</v>
      </c>
      <c r="J55" s="151">
        <v>240</v>
      </c>
      <c r="K55" s="152"/>
      <c r="L55" s="155">
        <f>'14-10'!$K55+('14-10'!$J55/90)</f>
        <v>2.6666666666666665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3075</v>
      </c>
      <c r="J56" s="151">
        <v>450</v>
      </c>
      <c r="K56" s="152"/>
      <c r="L56" s="155">
        <f>'14-10'!$K56+('14-10'!$J56/90)</f>
        <v>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3076</v>
      </c>
      <c r="J57" s="151"/>
      <c r="K57" s="152">
        <v>300</v>
      </c>
      <c r="L57" s="155">
        <f>'14-10'!$K57+('14-10'!$J57/90)</f>
        <v>300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40</v>
      </c>
      <c r="I58" s="154" t="s">
        <v>3077</v>
      </c>
      <c r="J58" s="151">
        <v>-450</v>
      </c>
      <c r="K58" s="152">
        <v>-20</v>
      </c>
      <c r="L58" s="155">
        <f>'14-10'!$K58+('14-10'!$J58/90)</f>
        <v>-25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2466</v>
      </c>
      <c r="J59" s="151">
        <v>200</v>
      </c>
      <c r="K59" s="152">
        <v>10</v>
      </c>
      <c r="L59" s="155">
        <f>'14-10'!$K59+('14-10'!$J59/90)</f>
        <v>12.222222222222221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3078</v>
      </c>
      <c r="J60" s="151">
        <v>350</v>
      </c>
      <c r="K60" s="152">
        <v>10</v>
      </c>
      <c r="L60" s="155">
        <f>'14-10'!$K60+('14-10'!$J60/90)</f>
        <v>13.888888888888889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32</v>
      </c>
      <c r="J61" s="151">
        <v>200</v>
      </c>
      <c r="K61" s="152"/>
      <c r="L61" s="155">
        <f>'14-10'!$K61+('14-10'!$J61/90)</f>
        <v>2.2222222222222223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319</v>
      </c>
      <c r="J62" s="151">
        <v>-270</v>
      </c>
      <c r="K62" s="152">
        <v>90</v>
      </c>
      <c r="L62" s="155">
        <f>'14-10'!$K62+('14-10'!$J62/90)</f>
        <v>87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1464</v>
      </c>
      <c r="J63" s="151"/>
      <c r="K63" s="152">
        <v>205</v>
      </c>
      <c r="L63" s="155">
        <f>'14-10'!$K63+('14-10'!$J63/90)</f>
        <v>205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1796</v>
      </c>
      <c r="I64" s="154" t="s">
        <v>64</v>
      </c>
      <c r="J64" s="151"/>
      <c r="K64" s="152">
        <v>1240</v>
      </c>
      <c r="L64" s="155">
        <f>'14-10'!$K64+('14-10'!$J64/90)</f>
        <v>1240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95</v>
      </c>
      <c r="J65" s="151"/>
      <c r="K65" s="152">
        <v>-700</v>
      </c>
      <c r="L65" s="155">
        <f>'14-10'!$K65+('14-10'!$J65/90)</f>
        <v>-700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209</v>
      </c>
      <c r="J66" s="151">
        <v>50</v>
      </c>
      <c r="K66" s="152"/>
      <c r="L66" s="155">
        <f>'14-10'!$K66+('14-10'!$J66/90)</f>
        <v>0.55555555555555558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2392</v>
      </c>
      <c r="J67" s="151">
        <v>200</v>
      </c>
      <c r="K67" s="152">
        <v>10</v>
      </c>
      <c r="L67" s="155">
        <f>'14-10'!$K67+('14-10'!$J67/90)</f>
        <v>12.222222222222221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658</v>
      </c>
      <c r="J68" s="151"/>
      <c r="K68" s="152">
        <v>32</v>
      </c>
      <c r="L68" s="155">
        <f>'14-10'!$K68+('14-10'!$J68/90)</f>
        <v>32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40</v>
      </c>
      <c r="I69" s="154"/>
      <c r="J69" s="151">
        <v>-450</v>
      </c>
      <c r="K69" s="152">
        <v>-70</v>
      </c>
      <c r="L69" s="155">
        <f>'14-10'!$K69+('14-10'!$J69/90)</f>
        <v>-75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28</v>
      </c>
      <c r="I70" s="154" t="s">
        <v>437</v>
      </c>
      <c r="J70" s="151">
        <v>-400</v>
      </c>
      <c r="K70" s="152"/>
      <c r="L70" s="155">
        <f>'14-10'!$K70+('14-10'!$J70/90)</f>
        <v>-4.4444444444444446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412</v>
      </c>
      <c r="J71" s="151">
        <v>-200</v>
      </c>
      <c r="K71" s="152">
        <v>5</v>
      </c>
      <c r="L71" s="155">
        <f>'14-10'!$K71+('14-10'!$J71/90)</f>
        <v>2.7777777777777777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129</v>
      </c>
      <c r="J72" s="151">
        <v>430</v>
      </c>
      <c r="K72" s="152">
        <v>50</v>
      </c>
      <c r="L72" s="155">
        <f>'14-10'!$K72+('14-10'!$J72/90)</f>
        <v>54.777777777777779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1497</v>
      </c>
      <c r="J73" s="151">
        <v>-270</v>
      </c>
      <c r="K73" s="152">
        <v>10</v>
      </c>
      <c r="L73" s="155">
        <f>'14-10'!$K73+('14-10'!$J73/90)</f>
        <v>7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643</v>
      </c>
      <c r="J74" s="151">
        <v>-270</v>
      </c>
      <c r="K74" s="152">
        <v>30</v>
      </c>
      <c r="L74" s="155">
        <f>'14-10'!$K74+('14-10'!$J74/90)</f>
        <v>27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154</v>
      </c>
      <c r="J75" s="151">
        <v>50</v>
      </c>
      <c r="K75" s="152"/>
      <c r="L75" s="155">
        <f>'14-10'!$K75+('14-10'!$J75/90)</f>
        <v>0.55555555555555558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2813</v>
      </c>
      <c r="J76" s="151">
        <v>-640</v>
      </c>
      <c r="K76" s="152">
        <v>10</v>
      </c>
      <c r="L76" s="155">
        <f>'14-10'!$K76+('14-10'!$J76/90)</f>
        <v>2.8888888888888893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1472</v>
      </c>
      <c r="J77" s="151">
        <v>-180</v>
      </c>
      <c r="K77" s="152">
        <v>10</v>
      </c>
      <c r="L77" s="155">
        <f>'14-10'!$K77+('14-10'!$J77/90)</f>
        <v>8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2906</v>
      </c>
      <c r="J78" s="151">
        <v>400</v>
      </c>
      <c r="K78" s="152"/>
      <c r="L78" s="155">
        <f>'14-10'!$K78+('14-10'!$J78/90)</f>
        <v>4.4444444444444446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3080</v>
      </c>
      <c r="J79" s="151">
        <v>180</v>
      </c>
      <c r="K79" s="152"/>
      <c r="L79" s="155">
        <f>'14-10'!$K79+('14-10'!$J79/90)</f>
        <v>2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26</v>
      </c>
      <c r="J80" s="151">
        <v>90</v>
      </c>
      <c r="K80" s="152"/>
      <c r="L80" s="155">
        <f>'14-10'!$K80+('14-10'!$J80/90)</f>
        <v>1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3081</v>
      </c>
      <c r="J81" s="151">
        <v>90</v>
      </c>
      <c r="K81" s="152">
        <v>6</v>
      </c>
      <c r="L81" s="155">
        <f>'14-10'!$K81+('14-10'!$J81/90)</f>
        <v>7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3082</v>
      </c>
      <c r="J82" s="151">
        <v>425</v>
      </c>
      <c r="K82" s="152"/>
      <c r="L82" s="155">
        <f>'14-10'!$K82+('14-10'!$J82/90)</f>
        <v>4.7222222222222223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941</v>
      </c>
      <c r="J83" s="151">
        <v>-180</v>
      </c>
      <c r="K83" s="152">
        <v>10</v>
      </c>
      <c r="L83" s="155">
        <f>'14-10'!$K83+('14-10'!$J83/90)</f>
        <v>8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28</v>
      </c>
      <c r="I84" s="154" t="s">
        <v>35</v>
      </c>
      <c r="J84" s="151">
        <v>-400</v>
      </c>
      <c r="K84" s="152"/>
      <c r="L84" s="155">
        <f>'14-10'!$K84+('14-10'!$J84/90)</f>
        <v>-4.4444444444444446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229</v>
      </c>
      <c r="J85" s="151">
        <v>-225</v>
      </c>
      <c r="K85" s="152"/>
      <c r="L85" s="155">
        <f>'14-10'!$K85+('14-10'!$J85/90)</f>
        <v>-2.5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1796</v>
      </c>
      <c r="I86" s="154" t="s">
        <v>2973</v>
      </c>
      <c r="J86" s="151"/>
      <c r="K86" s="152">
        <v>200</v>
      </c>
      <c r="L86" s="155">
        <f>'14-10'!$K86+('14-10'!$J86/90)</f>
        <v>200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3083</v>
      </c>
      <c r="J87" s="151">
        <v>450</v>
      </c>
      <c r="K87" s="152"/>
      <c r="L87" s="155">
        <f>'14-10'!$K87+('14-10'!$J87/90)</f>
        <v>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229</v>
      </c>
      <c r="J88" s="151">
        <v>-50</v>
      </c>
      <c r="K88" s="152"/>
      <c r="L88" s="155">
        <f>'14-10'!$K88+('14-10'!$J88/90)</f>
        <v>-0.55555555555555558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3084</v>
      </c>
      <c r="J89" s="151"/>
      <c r="K89" s="152">
        <v>29</v>
      </c>
      <c r="L89" s="155">
        <f>'14-10'!$K89+('14-10'!$J89/90)</f>
        <v>29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103</v>
      </c>
      <c r="J90" s="151">
        <v>-270</v>
      </c>
      <c r="K90" s="152">
        <v>10</v>
      </c>
      <c r="L90" s="155">
        <f>'14-10'!$K90+('14-10'!$J90/90)</f>
        <v>7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3085</v>
      </c>
      <c r="J91" s="151">
        <v>-100</v>
      </c>
      <c r="K91" s="152">
        <v>10</v>
      </c>
      <c r="L91" s="155">
        <f>'14-10'!$K91+('14-10'!$J91/90)</f>
        <v>8.8888888888888893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39</v>
      </c>
      <c r="J92" s="151"/>
      <c r="K92" s="152">
        <v>41</v>
      </c>
      <c r="L92" s="155">
        <f>'14-10'!$K92+('14-10'!$J92/90)</f>
        <v>41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132</v>
      </c>
      <c r="J93" s="151">
        <v>300</v>
      </c>
      <c r="K93" s="152"/>
      <c r="L93" s="155">
        <f>'14-10'!$K93+('14-10'!$J93/90)</f>
        <v>3.3333333333333335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/>
      <c r="J94" s="151">
        <v>-130</v>
      </c>
      <c r="K94" s="152">
        <v>10</v>
      </c>
      <c r="L94" s="155">
        <f>'14-10'!$K94+('14-10'!$J94/90)</f>
        <v>8.5555555555555554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1796</v>
      </c>
      <c r="I95" s="154" t="s">
        <v>75</v>
      </c>
      <c r="J95" s="151"/>
      <c r="K95" s="152">
        <v>89</v>
      </c>
      <c r="L95" s="155">
        <f>'14-10'!$K95+('14-10'!$J95/90)</f>
        <v>89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153</v>
      </c>
      <c r="J96" s="151">
        <v>-460</v>
      </c>
      <c r="K96" s="152">
        <v>30</v>
      </c>
      <c r="L96" s="155">
        <f>'14-10'!$K96+('14-10'!$J96/90)</f>
        <v>24.888888888888889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3086</v>
      </c>
      <c r="J97" s="151"/>
      <c r="K97" s="152">
        <v>10</v>
      </c>
      <c r="L97" s="155">
        <f>'14-10'!$K97+('14-10'!$J97/90)</f>
        <v>10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3087</v>
      </c>
      <c r="J98" s="151">
        <v>-730</v>
      </c>
      <c r="K98" s="152">
        <v>20</v>
      </c>
      <c r="L98" s="155">
        <f>'14-10'!$K98+('14-10'!$J98/90)</f>
        <v>11.888888888888889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1077</v>
      </c>
      <c r="J99" s="151">
        <v>350</v>
      </c>
      <c r="K99" s="152"/>
      <c r="L99" s="155">
        <f>'14-10'!$K99+('14-10'!$J99/90)</f>
        <v>3.8888888888888888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730</v>
      </c>
      <c r="J100" s="151"/>
      <c r="K100" s="152">
        <v>105</v>
      </c>
      <c r="L100" s="155">
        <f>'14-10'!$K100+('14-10'!$J100/90)</f>
        <v>105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2251</v>
      </c>
      <c r="J101" s="151"/>
      <c r="K101" s="152">
        <v>300</v>
      </c>
      <c r="L101" s="155">
        <f>'14-10'!$K101+('14-10'!$J101/90)</f>
        <v>300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721</v>
      </c>
      <c r="J102" s="151"/>
      <c r="K102" s="152">
        <v>35</v>
      </c>
      <c r="L102" s="155">
        <f>'14-10'!$K102+('14-10'!$J102/90)</f>
        <v>35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16</v>
      </c>
      <c r="J103" s="151">
        <v>200</v>
      </c>
      <c r="K103" s="152"/>
      <c r="L103" s="155">
        <f>'14-10'!$K103+('14-10'!$J103/90)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3089</v>
      </c>
      <c r="J104" s="151">
        <v>-200</v>
      </c>
      <c r="K104" s="152">
        <v>40</v>
      </c>
      <c r="L104" s="155">
        <f>'14-10'!$K104+('14-10'!$J104/90)</f>
        <v>37.777777777777779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3088</v>
      </c>
      <c r="J105" s="151"/>
      <c r="K105" s="152">
        <v>547</v>
      </c>
      <c r="L105" s="155">
        <f>'14-10'!$K105+('14-10'!$J105/90)</f>
        <v>547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1530</v>
      </c>
      <c r="J106" s="151">
        <v>360</v>
      </c>
      <c r="K106" s="152">
        <v>50</v>
      </c>
      <c r="L106" s="155">
        <f>'14-10'!$K106+('14-10'!$J106/90)</f>
        <v>54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3090</v>
      </c>
      <c r="J107" s="151">
        <v>250</v>
      </c>
      <c r="K107" s="152"/>
      <c r="L107" s="155">
        <f>'14-10'!$K107+('14-10'!$J107/90)</f>
        <v>2.7777777777777777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3091</v>
      </c>
      <c r="J108" s="151">
        <v>180</v>
      </c>
      <c r="K108" s="152"/>
      <c r="L108" s="155">
        <f>'14-10'!$K108+('14-10'!$J108/90)</f>
        <v>2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209</v>
      </c>
      <c r="J109" s="151">
        <v>100</v>
      </c>
      <c r="K109" s="152"/>
      <c r="L109" s="155">
        <f>'14-10'!$K109+('14-10'!$J109/90)</f>
        <v>1.1111111111111112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154</v>
      </c>
      <c r="J110" s="151">
        <v>480</v>
      </c>
      <c r="K110" s="152"/>
      <c r="L110" s="155">
        <f>'14-10'!$K110+('14-10'!$J110/90)</f>
        <v>5.333333333333333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141</v>
      </c>
      <c r="J111" s="151"/>
      <c r="K111" s="152">
        <v>30</v>
      </c>
      <c r="L111" s="155">
        <f>'14-10'!$K111+('14-10'!$J111/90)</f>
        <v>30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2359</v>
      </c>
      <c r="J112" s="151">
        <v>100</v>
      </c>
      <c r="K112" s="152">
        <v>140</v>
      </c>
      <c r="L112" s="155">
        <f>'14-10'!$K112+('14-10'!$J112/90)</f>
        <v>141.11111111111111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40</v>
      </c>
      <c r="I113" s="154" t="s">
        <v>239</v>
      </c>
      <c r="J113" s="151"/>
      <c r="K113" s="152">
        <v>-3400</v>
      </c>
      <c r="L113" s="155">
        <f>'14-10'!$K113+('14-10'!$J113/90)</f>
        <v>-3400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1102</v>
      </c>
      <c r="J114" s="151">
        <v>-630</v>
      </c>
      <c r="K114" s="152">
        <v>90</v>
      </c>
      <c r="L114" s="155">
        <f>'14-10'!$K114+('14-10'!$J114/90)</f>
        <v>83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63</v>
      </c>
      <c r="J115" s="151">
        <v>200</v>
      </c>
      <c r="K115" s="152"/>
      <c r="L115" s="155">
        <f>'14-10'!$K115+('14-10'!$J115/90)</f>
        <v>2.2222222222222223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79</v>
      </c>
      <c r="J116" s="151"/>
      <c r="K116" s="152">
        <v>20</v>
      </c>
      <c r="L116" s="155">
        <f>'14-10'!$K116+('14-10'!$J116/90)</f>
        <v>20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>
        <v>50</v>
      </c>
      <c r="K117" s="152"/>
      <c r="L117" s="155">
        <f>'14-10'!$K117+('14-10'!$J117/90)</f>
        <v>0.55555555555555558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56</v>
      </c>
      <c r="J118" s="151">
        <v>-1795</v>
      </c>
      <c r="K118" s="152">
        <v>120</v>
      </c>
      <c r="L118" s="155">
        <f>'14-10'!$K118+('14-10'!$J118/90)</f>
        <v>100.05555555555556</v>
      </c>
      <c r="M118" s="3"/>
      <c r="N118" s="45" t="s">
        <v>118</v>
      </c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900</v>
      </c>
      <c r="J119" s="151">
        <v>400</v>
      </c>
      <c r="K119" s="152"/>
      <c r="L119" s="155">
        <f>'14-10'!$K119+('14-10'!$J119/90)</f>
        <v>4.4444444444444446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16</v>
      </c>
      <c r="J120" s="151">
        <v>-50</v>
      </c>
      <c r="K120" s="152">
        <v>10</v>
      </c>
      <c r="L120" s="155">
        <f>'14-10'!$K120+('14-10'!$J120/90)</f>
        <v>9.4444444444444446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>
        <v>-300</v>
      </c>
      <c r="K121" s="152">
        <v>10</v>
      </c>
      <c r="L121" s="155">
        <f>'14-10'!$K121+('14-10'!$J121/90)</f>
        <v>6.6666666666666661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154</v>
      </c>
      <c r="J122" s="151">
        <v>25</v>
      </c>
      <c r="K122" s="152"/>
      <c r="L122" s="155">
        <f>'14-10'!$K122+('14-10'!$J122/90)</f>
        <v>0.27777777777777779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3092</v>
      </c>
      <c r="J123" s="151">
        <v>250</v>
      </c>
      <c r="K123" s="152"/>
      <c r="L123" s="155">
        <f>'14-10'!$K123+('14-10'!$J123/90)</f>
        <v>2.7777777777777777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146</v>
      </c>
      <c r="J124" s="151">
        <v>-660</v>
      </c>
      <c r="K124" s="152">
        <v>50</v>
      </c>
      <c r="L124" s="155">
        <f>'14-10'!$K124+('14-10'!$J124/90)</f>
        <v>42.666666666666664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>
        <v>-60</v>
      </c>
      <c r="K125" s="152">
        <v>5</v>
      </c>
      <c r="L125" s="155">
        <f>'14-10'!$K125+('14-10'!$J125/90)</f>
        <v>4.333333333333333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>
        <v>400</v>
      </c>
      <c r="K126" s="152"/>
      <c r="L126" s="155">
        <f>'14-10'!$K126+('14-10'!$J126/90)</f>
        <v>4.4444444444444446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3076</v>
      </c>
      <c r="J127" s="151">
        <v>250</v>
      </c>
      <c r="K127" s="152"/>
      <c r="L127" s="155">
        <f>'14-10'!$K127+('14-10'!$J127/90)</f>
        <v>2.7777777777777777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 t="s">
        <v>1813</v>
      </c>
      <c r="J128" s="151"/>
      <c r="K128" s="152">
        <v>140</v>
      </c>
      <c r="L128" s="155">
        <f>'14-10'!$K128+('14-10'!$J128/90)</f>
        <v>140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>
        <v>630</v>
      </c>
      <c r="K129" s="152"/>
      <c r="L129" s="155">
        <f>'14-10'!$K129+('14-10'!$J129/90)</f>
        <v>7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79</v>
      </c>
      <c r="J130" s="151"/>
      <c r="K130" s="152">
        <v>60</v>
      </c>
      <c r="L130" s="155">
        <f>'14-10'!$K130+('14-10'!$J130/90)</f>
        <v>60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 t="s">
        <v>492</v>
      </c>
      <c r="J131" s="151">
        <v>-270</v>
      </c>
      <c r="K131" s="152">
        <v>10</v>
      </c>
      <c r="L131" s="155">
        <f>'14-10'!$K131+('14-10'!$J131/90)</f>
        <v>7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 t="s">
        <v>2906</v>
      </c>
      <c r="J132" s="151"/>
      <c r="K132" s="152">
        <v>9</v>
      </c>
      <c r="L132" s="155">
        <f>'14-10'!$K132+('14-10'!$J132/90)</f>
        <v>9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 t="s">
        <v>3093</v>
      </c>
      <c r="J133" s="151">
        <v>360</v>
      </c>
      <c r="K133" s="152"/>
      <c r="L133" s="155">
        <f>'14-10'!$K133+('14-10'!$J133/90)</f>
        <v>4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 t="s">
        <v>371</v>
      </c>
      <c r="J134" s="151">
        <v>-50</v>
      </c>
      <c r="K134" s="152">
        <v>10</v>
      </c>
      <c r="L134" s="155">
        <f>'14-10'!$K134+('14-10'!$J134/90)</f>
        <v>9.4444444444444446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/>
      <c r="J135" s="151">
        <v>200</v>
      </c>
      <c r="K135" s="152"/>
      <c r="L135" s="155">
        <f>'14-10'!$K135+('14-10'!$J135/90)</f>
        <v>2.2222222222222223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 t="s">
        <v>214</v>
      </c>
      <c r="J136" s="151">
        <v>850</v>
      </c>
      <c r="K136" s="152">
        <v>100</v>
      </c>
      <c r="L136" s="155">
        <f>'14-10'!$K136+('14-10'!$J136/90)</f>
        <v>109.44444444444444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 t="s">
        <v>1082</v>
      </c>
      <c r="J137" s="151"/>
      <c r="K137" s="152">
        <v>15</v>
      </c>
      <c r="L137" s="155">
        <f>'14-10'!$K137+('14-10'!$J137/90)</f>
        <v>15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 t="s">
        <v>2927</v>
      </c>
      <c r="J138" s="151">
        <v>250</v>
      </c>
      <c r="K138" s="152"/>
      <c r="L138" s="155">
        <f>'14-10'!$K138+('14-10'!$J138/90)</f>
        <v>2.7777777777777777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 t="s">
        <v>46</v>
      </c>
      <c r="J139" s="151">
        <v>90</v>
      </c>
      <c r="K139" s="152">
        <v>10</v>
      </c>
      <c r="L139" s="155">
        <f>'14-10'!$K139+('14-10'!$J139/90)</f>
        <v>11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 t="s">
        <v>1044</v>
      </c>
      <c r="J140" s="151"/>
      <c r="K140" s="152">
        <v>22</v>
      </c>
      <c r="L140" s="155">
        <f>'14-10'!$K140+('14-10'!$J140/90)</f>
        <v>22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 t="s">
        <v>3094</v>
      </c>
      <c r="J141" s="151"/>
      <c r="K141" s="152">
        <v>120</v>
      </c>
      <c r="L141" s="155">
        <f>'14-10'!$K141+('14-10'!$J141/90)</f>
        <v>120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 t="s">
        <v>16</v>
      </c>
      <c r="J142" s="151"/>
      <c r="K142" s="152">
        <v>95</v>
      </c>
      <c r="L142" s="155">
        <f>'14-10'!$K142+('14-10'!$J142/90)</f>
        <v>95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28</v>
      </c>
      <c r="I143" s="154" t="s">
        <v>43</v>
      </c>
      <c r="J143" s="151">
        <v>-2000</v>
      </c>
      <c r="K143" s="152"/>
      <c r="L143" s="155">
        <f>'14-10'!$K143+('14-10'!$J143/90)</f>
        <v>-22.222222222222221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 t="s">
        <v>470</v>
      </c>
      <c r="J144" s="151">
        <v>120</v>
      </c>
      <c r="K144" s="152"/>
      <c r="L144" s="155">
        <f>'14-10'!$K144+('14-10'!$J144/90)</f>
        <v>1.3333333333333333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 t="s">
        <v>1025</v>
      </c>
      <c r="J145" s="151">
        <v>-150</v>
      </c>
      <c r="K145" s="152">
        <v>20</v>
      </c>
      <c r="L145" s="155">
        <f>'14-10'!$K145+('14-10'!$J145/90)</f>
        <v>18.333333333333332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 t="s">
        <v>1228</v>
      </c>
      <c r="J146" s="151">
        <v>260</v>
      </c>
      <c r="K146" s="152"/>
      <c r="L146" s="155">
        <f>'14-10'!$K146+('14-10'!$J146/90)</f>
        <v>2.8888888888888888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28</v>
      </c>
      <c r="I147" s="154" t="s">
        <v>3095</v>
      </c>
      <c r="J147" s="151">
        <v>-300</v>
      </c>
      <c r="K147" s="152"/>
      <c r="L147" s="155">
        <f>'14-10'!$K147+('14-10'!$J147/90)</f>
        <v>-3.3333333333333335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>
        <v>90</v>
      </c>
      <c r="K148" s="152"/>
      <c r="L148" s="155">
        <f>'14-10'!$K148+('14-10'!$J148/90)</f>
        <v>1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 t="s">
        <v>3096</v>
      </c>
      <c r="J149" s="151">
        <v>-270</v>
      </c>
      <c r="K149" s="152">
        <v>10</v>
      </c>
      <c r="L149" s="155">
        <f>'14-10'!$K149+('14-10'!$J149/90)</f>
        <v>7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 t="s">
        <v>3097</v>
      </c>
      <c r="J150" s="151">
        <v>-135</v>
      </c>
      <c r="K150" s="152"/>
      <c r="L150" s="155">
        <f>'14-10'!$K150+('14-10'!$J150/90)</f>
        <v>-1.5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 t="s">
        <v>418</v>
      </c>
      <c r="J151" s="151">
        <v>-135</v>
      </c>
      <c r="K151" s="152"/>
      <c r="L151" s="155">
        <f>'14-10'!$K151+('14-10'!$J151/90)</f>
        <v>-1.5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 t="s">
        <v>1533</v>
      </c>
      <c r="J152" s="151">
        <v>-180</v>
      </c>
      <c r="K152" s="152">
        <v>55</v>
      </c>
      <c r="L152" s="155">
        <f>'14-10'!$K152+('14-10'!$J152/90)</f>
        <v>53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/>
      <c r="J153" s="151">
        <v>100</v>
      </c>
      <c r="K153" s="152"/>
      <c r="L153" s="155">
        <f>'14-10'!$K153+('14-10'!$J153/90)</f>
        <v>1.1111111111111112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 t="s">
        <v>207</v>
      </c>
      <c r="J154" s="151"/>
      <c r="K154" s="152">
        <v>10</v>
      </c>
      <c r="L154" s="155">
        <f>'14-10'!$K154+('14-10'!$J154/90)</f>
        <v>10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 t="s">
        <v>3098</v>
      </c>
      <c r="J155" s="151">
        <v>70</v>
      </c>
      <c r="K155" s="152">
        <v>5</v>
      </c>
      <c r="L155" s="155">
        <f>'14-10'!$K155+('14-10'!$J155/90)</f>
        <v>5.7777777777777777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 t="s">
        <v>3099</v>
      </c>
      <c r="J156" s="151">
        <v>-520</v>
      </c>
      <c r="K156" s="152">
        <v>10</v>
      </c>
      <c r="L156" s="155">
        <f>'14-10'!$K156+('14-10'!$J156/90)</f>
        <v>4.2222222222222223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 t="s">
        <v>360</v>
      </c>
      <c r="J157" s="151">
        <v>-180</v>
      </c>
      <c r="K157" s="152">
        <v>10</v>
      </c>
      <c r="L157" s="155">
        <f>'14-10'!$K157+('14-10'!$J157/90)</f>
        <v>8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6</v>
      </c>
      <c r="I158" s="154" t="s">
        <v>3100</v>
      </c>
      <c r="J158" s="151">
        <v>10900</v>
      </c>
      <c r="K158" s="152"/>
      <c r="L158" s="155">
        <f>'14-10'!$K158+('14-10'!$J158/90)</f>
        <v>121.11111111111111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 t="s">
        <v>813</v>
      </c>
      <c r="J159" s="151"/>
      <c r="K159" s="152">
        <v>65</v>
      </c>
      <c r="L159" s="155">
        <f>'14-10'!$K159+('14-10'!$J159/90)</f>
        <v>65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/>
      <c r="J160" s="151">
        <v>180</v>
      </c>
      <c r="K160" s="152"/>
      <c r="L160" s="155">
        <f>'14-10'!$K160+('14-10'!$J160/90)</f>
        <v>2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>
        <v>60</v>
      </c>
      <c r="K161" s="152"/>
      <c r="L161" s="155">
        <f>'14-10'!$K161+('14-10'!$J161/90)</f>
        <v>0.66666666666666663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40</v>
      </c>
      <c r="I162" s="154" t="s">
        <v>239</v>
      </c>
      <c r="J162" s="151">
        <v>-10000</v>
      </c>
      <c r="K162" s="152">
        <v>-1200</v>
      </c>
      <c r="L162" s="155">
        <f>'14-10'!$K162+('14-10'!$J162/90)</f>
        <v>-1311.1111111111111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 t="s">
        <v>1446</v>
      </c>
      <c r="J163" s="151">
        <v>100</v>
      </c>
      <c r="K163" s="152"/>
      <c r="L163" s="155">
        <f>'14-10'!$K163+('14-10'!$J163/90)</f>
        <v>1.1111111111111112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 t="s">
        <v>3101</v>
      </c>
      <c r="J164" s="151">
        <v>-230</v>
      </c>
      <c r="K164" s="152">
        <v>5</v>
      </c>
      <c r="L164" s="155">
        <f>'14-10'!$K164+('14-10'!$J164/90)</f>
        <v>2.4444444444444446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 t="s">
        <v>56</v>
      </c>
      <c r="J165" s="151">
        <v>-550</v>
      </c>
      <c r="K165" s="152">
        <v>324</v>
      </c>
      <c r="L165" s="155">
        <f>'14-10'!$K165+('14-10'!$J165/90)</f>
        <v>317.88888888888891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156" t="s">
        <v>6</v>
      </c>
      <c r="I166" s="154"/>
      <c r="J166" s="151"/>
      <c r="K166" s="152"/>
      <c r="L166" s="155">
        <f>'14-10'!$K166+('14-10'!$J166/90)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156" t="s">
        <v>6</v>
      </c>
      <c r="I167" s="154"/>
      <c r="J167" s="151"/>
      <c r="K167" s="152"/>
      <c r="L167" s="155">
        <f>'14-10'!$K167+('14-10'!$J167/90)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156" t="s">
        <v>6</v>
      </c>
      <c r="I168" s="154"/>
      <c r="J168" s="151"/>
      <c r="K168" s="152"/>
      <c r="L168" s="155">
        <f>'14-10'!$K168+('14-10'!$J168/90)</f>
        <v>0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156" t="s">
        <v>6</v>
      </c>
      <c r="I169" s="154"/>
      <c r="J169" s="151"/>
      <c r="K169" s="152"/>
      <c r="L169" s="155">
        <f>'14-10'!$K169+('14-10'!$J169/90)</f>
        <v>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156" t="s">
        <v>6</v>
      </c>
      <c r="I170" s="154"/>
      <c r="J170" s="151"/>
      <c r="K170" s="152"/>
      <c r="L170" s="155">
        <f>'14-10'!$K170+('14-10'!$J170/90)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156" t="s">
        <v>6</v>
      </c>
      <c r="I171" s="154"/>
      <c r="J171" s="151"/>
      <c r="K171" s="152"/>
      <c r="L171" s="155">
        <f>'14-10'!$K171+('14-10'!$J171/90)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156" t="s">
        <v>6</v>
      </c>
      <c r="I172" s="154"/>
      <c r="J172" s="151"/>
      <c r="K172" s="152"/>
      <c r="L172" s="155">
        <f>'14-10'!$K172+('14-10'!$J172/90)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:H172 I40:L172">
    <cfRule type="expression" dxfId="159" priority="5">
      <formula>$H22="جملة"</formula>
    </cfRule>
    <cfRule type="expression" dxfId="158" priority="6">
      <formula>$H22="مصاريف"</formula>
    </cfRule>
    <cfRule type="expression" dxfId="157" priority="7">
      <formula>$H22="سحب"</formula>
    </cfRule>
    <cfRule type="expression" dxfId="156" priority="8">
      <formula>$H22="بيع"</formula>
    </cfRule>
  </conditionalFormatting>
  <conditionalFormatting sqref="H3:L18">
    <cfRule type="expression" dxfId="155" priority="9">
      <formula>$H3="جملة"</formula>
    </cfRule>
    <cfRule type="expression" dxfId="154" priority="10">
      <formula>$H3="مصاريف"</formula>
    </cfRule>
    <cfRule type="expression" dxfId="153" priority="11">
      <formula>$H3="سحب"</formula>
    </cfRule>
    <cfRule type="expression" dxfId="152" priority="12">
      <formula>$H3="بيع"</formula>
    </cfRule>
  </conditionalFormatting>
  <conditionalFormatting sqref="I22:L23 I24:I39 L24:L39">
    <cfRule type="expression" dxfId="151" priority="13">
      <formula>$H22="جملة"</formula>
    </cfRule>
    <cfRule type="expression" dxfId="150" priority="14">
      <formula>$H22="مصاريف"</formula>
    </cfRule>
    <cfRule type="expression" dxfId="149" priority="15">
      <formula>$H22="سحب"</formula>
    </cfRule>
    <cfRule type="expression" dxfId="148" priority="16">
      <formula>$H22="بيع"</formula>
    </cfRule>
  </conditionalFormatting>
  <conditionalFormatting sqref="J24:K39">
    <cfRule type="expression" dxfId="147" priority="1">
      <formula>$H24="جملة"</formula>
    </cfRule>
    <cfRule type="expression" dxfId="146" priority="2">
      <formula>$H24="مصاريف"</formula>
    </cfRule>
    <cfRule type="expression" dxfId="145" priority="3">
      <formula>$H24="سحب"</formula>
    </cfRule>
    <cfRule type="expression" dxfId="144" priority="4">
      <formula>$H24="بيع"</formula>
    </cfRule>
  </conditionalFormatting>
  <dataValidations count="1">
    <dataValidation type="list" allowBlank="1" showInputMessage="1" showErrorMessage="1" sqref="H3:H18 H22:H172" xr:uid="{E988FEA7-A43F-4D55-9A2C-B3665ED77042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0420A-CFF3-4191-AC93-580A75DCDAE4}">
  <sheetPr>
    <pageSetUpPr fitToPage="1"/>
  </sheetPr>
  <dimension ref="A1:Z133"/>
  <sheetViews>
    <sheetView rightToLeft="1" topLeftCell="B115" workbookViewId="0">
      <selection activeCell="I129" sqref="I12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-2500</v>
      </c>
      <c r="K1" s="166">
        <f t="shared" si="0"/>
        <v>-50</v>
      </c>
      <c r="L1" s="167">
        <f t="shared" si="0"/>
        <v>-77.777777777777771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28</v>
      </c>
      <c r="I3" s="154" t="s">
        <v>3103</v>
      </c>
      <c r="J3" s="151"/>
      <c r="K3" s="152">
        <v>-50</v>
      </c>
      <c r="L3" s="155">
        <f t="shared" ref="L3:L18" si="1">K3+(J3/90)</f>
        <v>-50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28</v>
      </c>
      <c r="I4" s="154" t="s">
        <v>648</v>
      </c>
      <c r="J4" s="151">
        <v>-2500</v>
      </c>
      <c r="K4" s="152"/>
      <c r="L4" s="155">
        <f t="shared" si="1"/>
        <v>-27.777777777777779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/>
      <c r="J5" s="151"/>
      <c r="K5" s="152"/>
      <c r="L5" s="155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/>
      <c r="J6" s="151"/>
      <c r="K6" s="152"/>
      <c r="L6" s="155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/>
      <c r="J7" s="151"/>
      <c r="K7" s="152"/>
      <c r="L7" s="155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3068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SUM('15-10'!$J$22:$J$133)</f>
        <v>6295</v>
      </c>
      <c r="K20" s="166">
        <f>SUM('15-10'!$K$22:$K$133)</f>
        <v>-80</v>
      </c>
      <c r="L20" s="167">
        <f>SUM('15-10'!$L$22:$L$133)</f>
        <v>-10.05555555555577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5</v>
      </c>
      <c r="C22" s="14">
        <f t="shared" ref="C22:C27" si="2">A22*B22</f>
        <v>5</v>
      </c>
      <c r="D22" s="15">
        <v>5</v>
      </c>
      <c r="E22" s="1">
        <v>11</v>
      </c>
      <c r="F22" s="16">
        <f t="shared" ref="F22:F26" si="3">D22*E22</f>
        <v>55</v>
      </c>
      <c r="G22" s="7"/>
      <c r="H22" s="156" t="s">
        <v>40</v>
      </c>
      <c r="I22" s="154" t="s">
        <v>849</v>
      </c>
      <c r="J22" s="151"/>
      <c r="K22" s="152">
        <v>2100</v>
      </c>
      <c r="L22" s="155">
        <f>'15-10'!$K22+('15-10'!$J22/90)</f>
        <v>2100</v>
      </c>
      <c r="M22" s="3"/>
      <c r="N22" s="13">
        <v>1</v>
      </c>
      <c r="O22" s="1">
        <v>2</v>
      </c>
      <c r="P22" s="14">
        <f t="shared" ref="P22:P27" si="4">N22*O22</f>
        <v>2</v>
      </c>
      <c r="Q22" s="15">
        <v>5</v>
      </c>
      <c r="R22" s="1">
        <v>105</v>
      </c>
      <c r="S22" s="16">
        <f t="shared" ref="S22:S26" si="5">Q22*R22</f>
        <v>525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9</v>
      </c>
      <c r="C23" s="14">
        <f t="shared" si="2"/>
        <v>45</v>
      </c>
      <c r="D23" s="15">
        <v>10</v>
      </c>
      <c r="E23" s="1">
        <v>7</v>
      </c>
      <c r="F23" s="16">
        <f t="shared" si="3"/>
        <v>70</v>
      </c>
      <c r="G23" s="7"/>
      <c r="H23" s="156" t="s">
        <v>28</v>
      </c>
      <c r="I23" s="154" t="s">
        <v>3104</v>
      </c>
      <c r="J23" s="151"/>
      <c r="K23" s="152">
        <v>-2187</v>
      </c>
      <c r="L23" s="155">
        <f>'15-10'!$K23+('15-10'!$J23/90)</f>
        <v>-2187</v>
      </c>
      <c r="M23" s="3"/>
      <c r="N23" s="13">
        <v>5</v>
      </c>
      <c r="O23" s="1">
        <v>7</v>
      </c>
      <c r="P23" s="14">
        <f t="shared" si="4"/>
        <v>35</v>
      </c>
      <c r="Q23" s="15">
        <v>10</v>
      </c>
      <c r="R23" s="1">
        <v>98</v>
      </c>
      <c r="S23" s="16">
        <f t="shared" si="5"/>
        <v>980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44</v>
      </c>
      <c r="C24" s="14">
        <f t="shared" si="2"/>
        <v>440</v>
      </c>
      <c r="D24" s="15">
        <v>20</v>
      </c>
      <c r="E24" s="1"/>
      <c r="F24" s="16">
        <f t="shared" si="3"/>
        <v>0</v>
      </c>
      <c r="G24" s="7"/>
      <c r="H24" s="156" t="s">
        <v>6</v>
      </c>
      <c r="I24" s="154" t="s">
        <v>154</v>
      </c>
      <c r="J24" s="151">
        <v>100</v>
      </c>
      <c r="K24" s="152"/>
      <c r="L24" s="155">
        <f>'15-10'!$K24+('15-10'!$J24/90)</f>
        <v>1.1111111111111112</v>
      </c>
      <c r="M24" s="3"/>
      <c r="N24" s="13">
        <v>10</v>
      </c>
      <c r="O24" s="1">
        <v>45</v>
      </c>
      <c r="P24" s="14">
        <f t="shared" si="4"/>
        <v>450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20</v>
      </c>
      <c r="C25" s="14">
        <f t="shared" si="2"/>
        <v>400</v>
      </c>
      <c r="D25" s="15">
        <v>50</v>
      </c>
      <c r="E25" s="1">
        <v>8</v>
      </c>
      <c r="F25" s="16">
        <f t="shared" si="3"/>
        <v>400</v>
      </c>
      <c r="G25" s="7"/>
      <c r="H25" s="156" t="s">
        <v>6</v>
      </c>
      <c r="I25" s="154"/>
      <c r="J25" s="151">
        <v>240</v>
      </c>
      <c r="K25" s="152"/>
      <c r="L25" s="155">
        <f>'15-10'!$K25+('15-10'!$J25/90)</f>
        <v>2.6666666666666665</v>
      </c>
      <c r="M25" s="3"/>
      <c r="N25" s="13">
        <v>20</v>
      </c>
      <c r="O25" s="1">
        <v>12</v>
      </c>
      <c r="P25" s="14">
        <f t="shared" si="4"/>
        <v>240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42</v>
      </c>
      <c r="F26" s="16">
        <f t="shared" si="3"/>
        <v>4200</v>
      </c>
      <c r="G26" s="7"/>
      <c r="H26" s="156" t="s">
        <v>6</v>
      </c>
      <c r="I26" s="154" t="s">
        <v>1022</v>
      </c>
      <c r="J26" s="151">
        <v>-250</v>
      </c>
      <c r="K26" s="152">
        <v>10</v>
      </c>
      <c r="L26" s="155">
        <f>'15-10'!$K26+('15-10'!$J26/90)</f>
        <v>7.2222222222222223</v>
      </c>
      <c r="M26" s="3"/>
      <c r="N26" s="13">
        <v>50</v>
      </c>
      <c r="O26" s="1">
        <v>7</v>
      </c>
      <c r="P26" s="14">
        <f t="shared" si="4"/>
        <v>350</v>
      </c>
      <c r="Q26" s="15">
        <v>100</v>
      </c>
      <c r="R26" s="1">
        <v>105</v>
      </c>
      <c r="S26" s="16">
        <f t="shared" si="5"/>
        <v>10500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57" t="s">
        <v>11</v>
      </c>
      <c r="E27" s="157"/>
      <c r="F27" s="159">
        <f>SUM(F22:F26)</f>
        <v>4725</v>
      </c>
      <c r="G27" s="7"/>
      <c r="H27" s="156" t="s">
        <v>6</v>
      </c>
      <c r="I27" s="154" t="s">
        <v>3044</v>
      </c>
      <c r="J27" s="151"/>
      <c r="K27" s="152">
        <v>45</v>
      </c>
      <c r="L27" s="155">
        <f>'15-10'!$K27+('15-10'!$J27/90)</f>
        <v>45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12265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940</v>
      </c>
      <c r="D28" s="1"/>
      <c r="E28" s="1"/>
      <c r="F28" s="1"/>
      <c r="G28" s="1"/>
      <c r="H28" s="156" t="s">
        <v>40</v>
      </c>
      <c r="I28" s="154" t="s">
        <v>95</v>
      </c>
      <c r="J28" s="151"/>
      <c r="K28" s="152">
        <v>-45</v>
      </c>
      <c r="L28" s="155">
        <f>'15-10'!$K28+('15-10'!$J28/90)</f>
        <v>-45</v>
      </c>
      <c r="M28" s="3"/>
      <c r="N28" s="157" t="s">
        <v>11</v>
      </c>
      <c r="O28" s="157"/>
      <c r="P28" s="158">
        <f>SUM(P22:P27)</f>
        <v>1077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-3700</v>
      </c>
      <c r="G29" s="1"/>
      <c r="H29" s="156" t="s">
        <v>6</v>
      </c>
      <c r="I29" s="154" t="s">
        <v>1454</v>
      </c>
      <c r="J29" s="151"/>
      <c r="K29" s="152">
        <v>100</v>
      </c>
      <c r="L29" s="155">
        <f>'15-10'!$K29+('15-10'!$J29/90)</f>
        <v>100</v>
      </c>
      <c r="M29" s="3"/>
      <c r="N29" s="1"/>
      <c r="O29" s="1"/>
      <c r="P29" s="18"/>
      <c r="Q29" s="233" t="s">
        <v>21</v>
      </c>
      <c r="R29" s="234"/>
      <c r="S29" s="159">
        <f>SUM('15-10'!$J$22:$J$133)</f>
        <v>6295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-35</v>
      </c>
      <c r="D30" s="1"/>
      <c r="E30" s="1"/>
      <c r="F30" s="8"/>
      <c r="G30" s="1"/>
      <c r="H30" s="156" t="s">
        <v>28</v>
      </c>
      <c r="I30" s="154" t="s">
        <v>3103</v>
      </c>
      <c r="J30" s="151"/>
      <c r="K30" s="152">
        <v>8</v>
      </c>
      <c r="L30" s="155">
        <f>'15-10'!$K30+('15-10'!$J30/90)</f>
        <v>8</v>
      </c>
      <c r="M30" s="3"/>
      <c r="N30" s="233" t="s">
        <v>23</v>
      </c>
      <c r="O30" s="234"/>
      <c r="P30" s="158">
        <f>SUM('15-10'!$K$22:$K$133)</f>
        <v>-80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97</v>
      </c>
      <c r="J31" s="151">
        <v>-250</v>
      </c>
      <c r="K31" s="152">
        <v>5</v>
      </c>
      <c r="L31" s="155">
        <f>'15-10'!$K31+('15-10'!$J31/90)</f>
        <v>2.2222222222222223</v>
      </c>
      <c r="M31" s="3"/>
      <c r="N31" s="1"/>
      <c r="O31" s="1"/>
      <c r="P31" s="18"/>
      <c r="Q31" s="157" t="s">
        <v>25</v>
      </c>
      <c r="R31" s="157"/>
      <c r="S31" s="159">
        <f>S27-S29-F27</f>
        <v>1245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2359</v>
      </c>
      <c r="J32" s="151"/>
      <c r="K32" s="152">
        <v>25</v>
      </c>
      <c r="L32" s="155">
        <f>'15-10'!$K32+('15-10'!$J32/90)</f>
        <v>25</v>
      </c>
      <c r="M32" s="3"/>
      <c r="N32" s="157" t="s">
        <v>25</v>
      </c>
      <c r="O32" s="157"/>
      <c r="P32" s="158">
        <f>P28-P30-C28</f>
        <v>217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3105</v>
      </c>
      <c r="J33" s="151"/>
      <c r="K33" s="152">
        <v>110</v>
      </c>
      <c r="L33" s="155">
        <f>'15-10'!$K33+('15-10'!$J33/90)</f>
        <v>110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3106</v>
      </c>
      <c r="J34" s="151"/>
      <c r="K34" s="152">
        <v>140</v>
      </c>
      <c r="L34" s="155">
        <f>'15-10'!$K34+('15-10'!$J34/90)</f>
        <v>140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/>
      <c r="J35" s="151">
        <v>-130</v>
      </c>
      <c r="K35" s="152">
        <v>10</v>
      </c>
      <c r="L35" s="155">
        <f>'15-10'!$K35+('15-10'!$J35/90)</f>
        <v>8.5555555555555554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3107</v>
      </c>
      <c r="J36" s="151"/>
      <c r="K36" s="152">
        <v>200</v>
      </c>
      <c r="L36" s="155">
        <f>'15-10'!$K36+('15-10'!$J36/90)</f>
        <v>200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3108</v>
      </c>
      <c r="J37" s="151"/>
      <c r="K37" s="152">
        <v>1</v>
      </c>
      <c r="L37" s="155">
        <f>'15-10'!$K37+('15-10'!$J37/90)</f>
        <v>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138</v>
      </c>
      <c r="J38" s="151">
        <v>-500</v>
      </c>
      <c r="K38" s="152">
        <v>10</v>
      </c>
      <c r="L38" s="155">
        <f>'15-10'!$K38+('15-10'!$J38/90)</f>
        <v>4.4444444444444446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1246</v>
      </c>
      <c r="J39" s="151">
        <v>400</v>
      </c>
      <c r="K39" s="152"/>
      <c r="L39" s="155">
        <f>'15-10'!$K39+('15-10'!$J39/90)</f>
        <v>4.4444444444444446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1384</v>
      </c>
      <c r="J40" s="151">
        <v>150</v>
      </c>
      <c r="K40" s="152"/>
      <c r="L40" s="155">
        <f>'15-10'!$K40+('15-10'!$J40/90)</f>
        <v>1.6666666666666667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27</v>
      </c>
      <c r="J41" s="151">
        <v>345</v>
      </c>
      <c r="K41" s="152"/>
      <c r="L41" s="155">
        <f>'15-10'!$K41+('15-10'!$J41/90)</f>
        <v>3.8333333333333335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868</v>
      </c>
      <c r="J42" s="151">
        <v>-360</v>
      </c>
      <c r="K42" s="152">
        <v>20</v>
      </c>
      <c r="L42" s="155">
        <f>'15-10'!$K42+('15-10'!$J42/90)</f>
        <v>16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141</v>
      </c>
      <c r="J43" s="151">
        <v>-270</v>
      </c>
      <c r="K43" s="152">
        <v>10</v>
      </c>
      <c r="L43" s="155">
        <f>'15-10'!$K43+('15-10'!$J43/90)</f>
        <v>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404</v>
      </c>
      <c r="J44" s="151">
        <v>-225</v>
      </c>
      <c r="K44" s="152">
        <v>5</v>
      </c>
      <c r="L44" s="155">
        <f>'15-10'!$K44+('15-10'!$J44/90)</f>
        <v>2.5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/>
      <c r="J45" s="151">
        <v>70</v>
      </c>
      <c r="K45" s="152"/>
      <c r="L45" s="155">
        <f>'15-10'!$K45+('15-10'!$J45/90)</f>
        <v>0.77777777777777779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658</v>
      </c>
      <c r="J46" s="151">
        <v>100</v>
      </c>
      <c r="K46" s="152">
        <v>40</v>
      </c>
      <c r="L46" s="155">
        <f>'15-10'!$K46+('15-10'!$J46/90)</f>
        <v>41.111111111111114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3109</v>
      </c>
      <c r="J47" s="151">
        <v>-540</v>
      </c>
      <c r="K47" s="152">
        <v>10</v>
      </c>
      <c r="L47" s="155">
        <f>'15-10'!$K47+('15-10'!$J47/90)</f>
        <v>4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153</v>
      </c>
      <c r="J48" s="151">
        <v>180</v>
      </c>
      <c r="K48" s="152">
        <v>25</v>
      </c>
      <c r="L48" s="155">
        <f>'15-10'!$K48+('15-10'!$J48/90)</f>
        <v>27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2466</v>
      </c>
      <c r="J49" s="151"/>
      <c r="K49" s="152">
        <v>80</v>
      </c>
      <c r="L49" s="155">
        <f>'15-10'!$K49+('15-10'!$J49/90)</f>
        <v>80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76</v>
      </c>
      <c r="J50" s="151">
        <v>-360</v>
      </c>
      <c r="K50" s="152">
        <v>10</v>
      </c>
      <c r="L50" s="155">
        <f>'15-10'!$K50+('15-10'!$J50/90)</f>
        <v>6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/>
      <c r="J51" s="151">
        <v>-300</v>
      </c>
      <c r="K51" s="152">
        <v>5</v>
      </c>
      <c r="L51" s="155">
        <f>'15-10'!$K51+('15-10'!$J51/90)</f>
        <v>1.6666666666666665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3110</v>
      </c>
      <c r="J52" s="151"/>
      <c r="K52" s="152">
        <v>130</v>
      </c>
      <c r="L52" s="155">
        <f>'15-10'!$K52+('15-10'!$J52/90)</f>
        <v>130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1698</v>
      </c>
      <c r="J53" s="151">
        <v>-180</v>
      </c>
      <c r="K53" s="152">
        <v>15</v>
      </c>
      <c r="L53" s="155">
        <f>'15-10'!$K53+('15-10'!$J53/90)</f>
        <v>13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1983</v>
      </c>
      <c r="J54" s="151">
        <v>-50</v>
      </c>
      <c r="K54" s="152">
        <v>5</v>
      </c>
      <c r="L54" s="155">
        <f>'15-10'!$K54+('15-10'!$J54/90)</f>
        <v>4.4444444444444446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240</v>
      </c>
      <c r="J55" s="151"/>
      <c r="K55" s="152">
        <v>-25</v>
      </c>
      <c r="L55" s="155">
        <f>'15-10'!$K55+('15-10'!$J55/90)</f>
        <v>-25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1019</v>
      </c>
      <c r="J56" s="151">
        <v>-50</v>
      </c>
      <c r="K56" s="152">
        <v>5</v>
      </c>
      <c r="L56" s="155">
        <f>'15-10'!$K56+('15-10'!$J56/90)</f>
        <v>4.4444444444444446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837</v>
      </c>
      <c r="J57" s="151">
        <v>-200</v>
      </c>
      <c r="K57" s="152">
        <v>5</v>
      </c>
      <c r="L57" s="155">
        <f>'15-10'!$K57+('15-10'!$J57/90)</f>
        <v>2.7777777777777777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28</v>
      </c>
      <c r="I58" s="154" t="s">
        <v>437</v>
      </c>
      <c r="J58" s="151">
        <v>-400</v>
      </c>
      <c r="K58" s="152"/>
      <c r="L58" s="155">
        <f>'15-10'!$K58+('15-10'!$J58/90)</f>
        <v>-4.4444444444444446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3111</v>
      </c>
      <c r="J59" s="151">
        <v>-200</v>
      </c>
      <c r="K59" s="152">
        <v>35</v>
      </c>
      <c r="L59" s="155">
        <f>'15-10'!$K59+('15-10'!$J59/90)</f>
        <v>32.777777777777779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348</v>
      </c>
      <c r="J60" s="151">
        <v>-100</v>
      </c>
      <c r="K60" s="152">
        <v>89</v>
      </c>
      <c r="L60" s="155">
        <f>'15-10'!$K60+('15-10'!$J60/90)</f>
        <v>87.888888888888886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864</v>
      </c>
      <c r="J61" s="151">
        <v>130</v>
      </c>
      <c r="K61" s="152"/>
      <c r="L61" s="155">
        <f>'15-10'!$K61+('15-10'!$J61/90)</f>
        <v>1.4444444444444444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28</v>
      </c>
      <c r="I62" s="154" t="s">
        <v>35</v>
      </c>
      <c r="J62" s="151">
        <v>-300</v>
      </c>
      <c r="K62" s="152"/>
      <c r="L62" s="155">
        <f>'15-10'!$K62+('15-10'!$J62/90)</f>
        <v>-3.3333333333333335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351</v>
      </c>
      <c r="J63" s="151">
        <v>-100</v>
      </c>
      <c r="K63" s="152">
        <v>15</v>
      </c>
      <c r="L63" s="155">
        <f>'15-10'!$K63+('15-10'!$J63/90)</f>
        <v>13.888888888888889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40</v>
      </c>
      <c r="I64" s="154" t="s">
        <v>849</v>
      </c>
      <c r="J64" s="151">
        <v>2000</v>
      </c>
      <c r="K64" s="152"/>
      <c r="L64" s="155">
        <f>'15-10'!$K64+('15-10'!$J64/90)</f>
        <v>22.222222222222221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427</v>
      </c>
      <c r="J65" s="151">
        <v>-270</v>
      </c>
      <c r="K65" s="152">
        <v>35</v>
      </c>
      <c r="L65" s="155">
        <f>'15-10'!$K65+('15-10'!$J65/90)</f>
        <v>32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449</v>
      </c>
      <c r="J66" s="151">
        <v>-360</v>
      </c>
      <c r="K66" s="152">
        <v>65</v>
      </c>
      <c r="L66" s="155">
        <f>'15-10'!$K66+('15-10'!$J66/90)</f>
        <v>61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/>
      <c r="J67" s="151">
        <v>-225</v>
      </c>
      <c r="K67" s="152">
        <v>15</v>
      </c>
      <c r="L67" s="155">
        <f>'15-10'!$K67+('15-10'!$J67/90)</f>
        <v>12.5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578</v>
      </c>
      <c r="J68" s="151">
        <v>-270</v>
      </c>
      <c r="K68" s="152">
        <v>10</v>
      </c>
      <c r="L68" s="155">
        <f>'15-10'!$K68+('15-10'!$J68/90)</f>
        <v>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223</v>
      </c>
      <c r="J69" s="151"/>
      <c r="K69" s="152">
        <v>30</v>
      </c>
      <c r="L69" s="155">
        <f>'15-10'!$K69+('15-10'!$J69/90)</f>
        <v>30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40</v>
      </c>
      <c r="I70" s="154" t="s">
        <v>1955</v>
      </c>
      <c r="J70" s="151"/>
      <c r="K70" s="152">
        <v>-100</v>
      </c>
      <c r="L70" s="155">
        <f>'15-10'!$K70+('15-10'!$J70/90)</f>
        <v>-100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37</v>
      </c>
      <c r="J71" s="151"/>
      <c r="K71" s="152">
        <v>1</v>
      </c>
      <c r="L71" s="155">
        <f>'15-10'!$K71+('15-10'!$J71/90)</f>
        <v>1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154</v>
      </c>
      <c r="J72" s="151">
        <v>50</v>
      </c>
      <c r="K72" s="152"/>
      <c r="L72" s="155">
        <f>'15-10'!$K72+('15-10'!$J72/90)</f>
        <v>0.55555555555555558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776</v>
      </c>
      <c r="J73" s="151"/>
      <c r="K73" s="152">
        <v>15</v>
      </c>
      <c r="L73" s="155">
        <f>'15-10'!$K73+('15-10'!$J73/90)</f>
        <v>15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513</v>
      </c>
      <c r="J74" s="151">
        <v>40</v>
      </c>
      <c r="K74" s="152"/>
      <c r="L74" s="155">
        <f>'15-10'!$K74+('15-10'!$J74/90)</f>
        <v>0.44444444444444442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153</v>
      </c>
      <c r="J75" s="151">
        <v>-70</v>
      </c>
      <c r="K75" s="152">
        <v>15</v>
      </c>
      <c r="L75" s="155">
        <f>'15-10'!$K75+('15-10'!$J75/90)</f>
        <v>14.222222222222221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1999</v>
      </c>
      <c r="J76" s="151">
        <v>400</v>
      </c>
      <c r="K76" s="152"/>
      <c r="L76" s="155">
        <f>'15-10'!$K76+('15-10'!$J76/90)</f>
        <v>4.4444444444444446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3112</v>
      </c>
      <c r="J77" s="151">
        <v>-315</v>
      </c>
      <c r="K77" s="152">
        <v>35</v>
      </c>
      <c r="L77" s="155">
        <f>'15-10'!$K77+('15-10'!$J77/90)</f>
        <v>31.5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3113</v>
      </c>
      <c r="J78" s="151"/>
      <c r="K78" s="152">
        <v>90</v>
      </c>
      <c r="L78" s="155">
        <f>'15-10'!$K78+('15-10'!$J78/90)</f>
        <v>90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/>
      <c r="J79" s="151">
        <v>130</v>
      </c>
      <c r="K79" s="152"/>
      <c r="L79" s="155">
        <f>'15-10'!$K79+('15-10'!$J79/90)</f>
        <v>1.4444444444444444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3114</v>
      </c>
      <c r="J80" s="151"/>
      <c r="K80" s="152">
        <v>-60</v>
      </c>
      <c r="L80" s="155">
        <f>'15-10'!$K80+('15-10'!$J80/90)</f>
        <v>-60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/>
      <c r="J81" s="151">
        <v>200</v>
      </c>
      <c r="K81" s="152"/>
      <c r="L81" s="155">
        <f>'15-10'!$K81+('15-10'!$J81/90)</f>
        <v>2.2222222222222223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673</v>
      </c>
      <c r="J82" s="151">
        <v>400</v>
      </c>
      <c r="K82" s="152">
        <v>5</v>
      </c>
      <c r="L82" s="155">
        <f>'15-10'!$K82+('15-10'!$J82/90)</f>
        <v>9.4444444444444446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684</v>
      </c>
      <c r="J83" s="151">
        <v>180</v>
      </c>
      <c r="K83" s="152"/>
      <c r="L83" s="155">
        <f>'15-10'!$K83+('15-10'!$J83/90)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1206</v>
      </c>
      <c r="J84" s="151">
        <v>70</v>
      </c>
      <c r="K84" s="152"/>
      <c r="L84" s="155">
        <f>'15-10'!$K84+('15-10'!$J84/90)</f>
        <v>0.77777777777777779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684</v>
      </c>
      <c r="J85" s="151">
        <v>200</v>
      </c>
      <c r="K85" s="152"/>
      <c r="L85" s="155">
        <f>'15-10'!$K85+('15-10'!$J85/90)</f>
        <v>2.2222222222222223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/>
      <c r="J86" s="151">
        <v>-300</v>
      </c>
      <c r="K86" s="152">
        <v>5</v>
      </c>
      <c r="L86" s="155">
        <f>'15-10'!$K86+('15-10'!$J86/90)</f>
        <v>1.6666666666666665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299</v>
      </c>
      <c r="J87" s="151"/>
      <c r="K87" s="152">
        <v>4</v>
      </c>
      <c r="L87" s="155">
        <f>'15-10'!$K87+('15-10'!$J87/90)</f>
        <v>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465</v>
      </c>
      <c r="J88" s="151">
        <v>-50</v>
      </c>
      <c r="K88" s="152">
        <v>5</v>
      </c>
      <c r="L88" s="155">
        <f>'15-10'!$K88+('15-10'!$J88/90)</f>
        <v>4.4444444444444446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3115</v>
      </c>
      <c r="J89" s="151"/>
      <c r="K89" s="152">
        <v>41</v>
      </c>
      <c r="L89" s="155">
        <f>'15-10'!$K89+('15-10'!$J89/90)</f>
        <v>41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363</v>
      </c>
      <c r="J90" s="151">
        <f>8800-160</f>
        <v>8640</v>
      </c>
      <c r="K90" s="152">
        <v>120</v>
      </c>
      <c r="L90" s="155">
        <f>'15-10'!$K90+('15-10'!$J90/90)</f>
        <v>216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/>
      <c r="J91" s="151"/>
      <c r="K91" s="152">
        <v>6</v>
      </c>
      <c r="L91" s="155">
        <f>'15-10'!$K91+('15-10'!$J91/90)</f>
        <v>6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/>
      <c r="J92" s="151">
        <v>250</v>
      </c>
      <c r="K92" s="152"/>
      <c r="L92" s="155">
        <f>'15-10'!$K92+('15-10'!$J92/90)</f>
        <v>2.7777777777777777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209</v>
      </c>
      <c r="J93" s="151">
        <v>50</v>
      </c>
      <c r="K93" s="152"/>
      <c r="L93" s="155">
        <f>'15-10'!$K93+('15-10'!$J93/90)</f>
        <v>0.55555555555555558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136</v>
      </c>
      <c r="J94" s="151">
        <v>-50</v>
      </c>
      <c r="K94" s="152">
        <v>5</v>
      </c>
      <c r="L94" s="155">
        <f>'15-10'!$K94+('15-10'!$J94/90)</f>
        <v>4.4444444444444446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73</v>
      </c>
      <c r="J95" s="151">
        <v>-250</v>
      </c>
      <c r="K95" s="152">
        <v>10</v>
      </c>
      <c r="L95" s="155">
        <f>'15-10'!$K95+('15-10'!$J95/90)</f>
        <v>7.2222222222222223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40</v>
      </c>
      <c r="I96" s="154" t="s">
        <v>239</v>
      </c>
      <c r="J96" s="151"/>
      <c r="K96" s="152">
        <v>-1000</v>
      </c>
      <c r="L96" s="155">
        <f>'15-10'!$K96+('15-10'!$J96/90)</f>
        <v>-1000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754</v>
      </c>
      <c r="J97" s="151">
        <v>-140</v>
      </c>
      <c r="K97" s="152">
        <v>20</v>
      </c>
      <c r="L97" s="155">
        <f>'15-10'!$K97+('15-10'!$J97/90)</f>
        <v>18.444444444444443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56</v>
      </c>
      <c r="J98" s="151">
        <v>280</v>
      </c>
      <c r="K98" s="152">
        <v>-246</v>
      </c>
      <c r="L98" s="155">
        <f>'15-10'!$K98+('15-10'!$J98/90)</f>
        <v>-242.88888888888889</v>
      </c>
      <c r="M98" s="3"/>
      <c r="N98" s="45" t="s">
        <v>118</v>
      </c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1796</v>
      </c>
      <c r="I99" s="154" t="s">
        <v>453</v>
      </c>
      <c r="J99" s="151"/>
      <c r="K99" s="152">
        <v>253</v>
      </c>
      <c r="L99" s="155">
        <f>'15-10'!$K99+('15-10'!$J99/90)</f>
        <v>253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/>
      <c r="J100" s="151">
        <v>100</v>
      </c>
      <c r="K100" s="152"/>
      <c r="L100" s="155">
        <f>'15-10'!$K100+('15-10'!$J100/90)</f>
        <v>1.1111111111111112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3117</v>
      </c>
      <c r="J101" s="151">
        <v>250</v>
      </c>
      <c r="K101" s="152"/>
      <c r="L101" s="155">
        <f>'15-10'!$K101+('15-10'!$J101/90)</f>
        <v>2.7777777777777777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90</v>
      </c>
      <c r="J102" s="151">
        <v>-270</v>
      </c>
      <c r="K102" s="152">
        <v>150</v>
      </c>
      <c r="L102" s="155">
        <f>'15-10'!$K102+('15-10'!$J102/90)</f>
        <v>147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/>
      <c r="J103" s="151">
        <v>100</v>
      </c>
      <c r="K103" s="152"/>
      <c r="L103" s="155">
        <f>'15-10'!$K103+('15-10'!$J103/90)</f>
        <v>1.1111111111111112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229</v>
      </c>
      <c r="J104" s="151">
        <v>-310</v>
      </c>
      <c r="K104" s="152">
        <v>-10</v>
      </c>
      <c r="L104" s="155">
        <f>'15-10'!$K104+('15-10'!$J104/90)</f>
        <v>-13.444444444444445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28</v>
      </c>
      <c r="I105" s="154" t="s">
        <v>437</v>
      </c>
      <c r="J105" s="151">
        <v>-300</v>
      </c>
      <c r="K105" s="152"/>
      <c r="L105" s="155">
        <f>'15-10'!$K105+('15-10'!$J105/90)</f>
        <v>-3.3333333333333335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3118</v>
      </c>
      <c r="J106" s="151">
        <v>180</v>
      </c>
      <c r="K106" s="152"/>
      <c r="L106" s="155">
        <f>'15-10'!$K106+('15-10'!$J106/90)</f>
        <v>2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363</v>
      </c>
      <c r="J107" s="151"/>
      <c r="K107" s="152">
        <v>20</v>
      </c>
      <c r="L107" s="155">
        <f>'15-10'!$K107+('15-10'!$J107/90)</f>
        <v>20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776</v>
      </c>
      <c r="J108" s="151">
        <v>-315</v>
      </c>
      <c r="K108" s="152">
        <v>10</v>
      </c>
      <c r="L108" s="155">
        <f>'15-10'!$K108+('15-10'!$J108/90)</f>
        <v>6.5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39</v>
      </c>
      <c r="J109" s="151">
        <v>-50</v>
      </c>
      <c r="K109" s="152">
        <v>20</v>
      </c>
      <c r="L109" s="155">
        <f>'15-10'!$K109+('15-10'!$J109/90)</f>
        <v>19.444444444444443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1796</v>
      </c>
      <c r="I110" s="154" t="s">
        <v>878</v>
      </c>
      <c r="J110" s="151"/>
      <c r="K110" s="152">
        <v>50</v>
      </c>
      <c r="L110" s="155">
        <f>'15-10'!$K110+('15-10'!$J110/90)</f>
        <v>50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1796</v>
      </c>
      <c r="I111" s="154" t="s">
        <v>881</v>
      </c>
      <c r="J111" s="151"/>
      <c r="K111" s="152">
        <v>100</v>
      </c>
      <c r="L111" s="155">
        <f>'15-10'!$K111+('15-10'!$J111/90)</f>
        <v>100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40</v>
      </c>
      <c r="I112" s="154" t="s">
        <v>95</v>
      </c>
      <c r="J112" s="151"/>
      <c r="K112" s="152">
        <v>-100</v>
      </c>
      <c r="L112" s="155">
        <f>'15-10'!$K112+('15-10'!$J112/90)</f>
        <v>-100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/>
      <c r="K113" s="152">
        <v>2</v>
      </c>
      <c r="L113" s="155">
        <f>'15-10'!$K113+('15-10'!$J113/90)</f>
        <v>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1366</v>
      </c>
      <c r="J114" s="151"/>
      <c r="K114" s="152">
        <v>10</v>
      </c>
      <c r="L114" s="155">
        <f>'15-10'!$K114+('15-10'!$J114/90)</f>
        <v>10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3120</v>
      </c>
      <c r="J115" s="151">
        <v>-200</v>
      </c>
      <c r="K115" s="152">
        <v>20</v>
      </c>
      <c r="L115" s="155">
        <f>'15-10'!$K115+('15-10'!$J115/90)</f>
        <v>17.777777777777779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1796</v>
      </c>
      <c r="I116" s="154" t="s">
        <v>3121</v>
      </c>
      <c r="J116" s="151">
        <v>180</v>
      </c>
      <c r="K116" s="152">
        <v>125</v>
      </c>
      <c r="L116" s="155">
        <f>'15-10'!$K116+('15-10'!$J116/90)</f>
        <v>127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3122</v>
      </c>
      <c r="J117" s="151"/>
      <c r="K117" s="152">
        <v>7</v>
      </c>
      <c r="L117" s="155">
        <f>'15-10'!$K117+('15-10'!$J117/90)</f>
        <v>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1043</v>
      </c>
      <c r="J118" s="151">
        <v>110</v>
      </c>
      <c r="K118" s="152">
        <v>70</v>
      </c>
      <c r="L118" s="155">
        <f>'15-10'!$K118+('15-10'!$J118/90)</f>
        <v>71.222222222222229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138</v>
      </c>
      <c r="J119" s="151">
        <v>100</v>
      </c>
      <c r="K119" s="152">
        <v>6</v>
      </c>
      <c r="L119" s="155">
        <f>'15-10'!$K119+('15-10'!$J119/90)</f>
        <v>7.1111111111111107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76</v>
      </c>
      <c r="J120" s="151">
        <v>180</v>
      </c>
      <c r="K120" s="152"/>
      <c r="L120" s="155">
        <f>'15-10'!$K120+('15-10'!$J120/90)</f>
        <v>2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1796</v>
      </c>
      <c r="I121" s="154" t="s">
        <v>881</v>
      </c>
      <c r="J121" s="151"/>
      <c r="K121" s="152">
        <v>105</v>
      </c>
      <c r="L121" s="155">
        <f>'15-10'!$K121+('15-10'!$J121/90)</f>
        <v>105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40</v>
      </c>
      <c r="I122" s="154" t="s">
        <v>95</v>
      </c>
      <c r="J122" s="151"/>
      <c r="K122" s="152">
        <v>-105</v>
      </c>
      <c r="L122" s="155">
        <f>'15-10'!$K122+('15-10'!$J122/90)</f>
        <v>-105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1073</v>
      </c>
      <c r="J123" s="151">
        <v>-65</v>
      </c>
      <c r="K123" s="152">
        <v>10</v>
      </c>
      <c r="L123" s="155">
        <f>'15-10'!$K123+('15-10'!$J123/90)</f>
        <v>9.2777777777777786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1846</v>
      </c>
      <c r="J124" s="151">
        <v>-270</v>
      </c>
      <c r="K124" s="152">
        <v>5</v>
      </c>
      <c r="L124" s="155">
        <f>'15-10'!$K124+('15-10'!$J124/90)</f>
        <v>2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>
        <v>-200</v>
      </c>
      <c r="K125" s="152">
        <v>5</v>
      </c>
      <c r="L125" s="155">
        <f>'15-10'!$K125+('15-10'!$J125/90)</f>
        <v>2.7777777777777777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>
        <v>-150</v>
      </c>
      <c r="K126" s="152">
        <v>5</v>
      </c>
      <c r="L126" s="155">
        <f>'15-10'!$K126+('15-10'!$J126/90)</f>
        <v>3.333333333333333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>
        <v>-315</v>
      </c>
      <c r="K127" s="152">
        <v>25</v>
      </c>
      <c r="L127" s="155">
        <f>'15-10'!$K127+('15-10'!$J127/90)</f>
        <v>21.5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40</v>
      </c>
      <c r="I128" s="154" t="s">
        <v>239</v>
      </c>
      <c r="J128" s="151"/>
      <c r="K128" s="152">
        <v>-1000</v>
      </c>
      <c r="L128" s="155">
        <f>'15-10'!$K128+('15-10'!$J128/90)</f>
        <v>-1000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/>
      <c r="L129" s="155">
        <f>'15-10'!$K129+('15-10'!$J129/90)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/>
      <c r="K130" s="152"/>
      <c r="L130" s="155">
        <f>'15-10'!$K130+('15-10'!$J130/90)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/>
      <c r="K131" s="152"/>
      <c r="L131" s="155">
        <f>'15-10'!$K131+('15-10'!$J131/90)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/>
      <c r="K132" s="152"/>
      <c r="L132" s="155">
        <f>'15-10'!$K132+('15-10'!$J132/90)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/>
      <c r="L133" s="155">
        <f>'15-10'!$K133+('15-10'!$J133/90)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43" priority="5">
      <formula>$H3="جملة"</formula>
    </cfRule>
    <cfRule type="expression" dxfId="142" priority="6">
      <formula>$H3="مصاريف"</formula>
    </cfRule>
    <cfRule type="expression" dxfId="141" priority="7">
      <formula>$H3="سحب"</formula>
    </cfRule>
    <cfRule type="expression" dxfId="140" priority="8">
      <formula>$H3="بيع"</formula>
    </cfRule>
  </conditionalFormatting>
  <conditionalFormatting sqref="H22:L133">
    <cfRule type="expression" dxfId="139" priority="1">
      <formula>$H22="جملة"</formula>
    </cfRule>
    <cfRule type="expression" dxfId="138" priority="2">
      <formula>$H22="مصاريف"</formula>
    </cfRule>
    <cfRule type="expression" dxfId="137" priority="3">
      <formula>$H22="سحب"</formula>
    </cfRule>
    <cfRule type="expression" dxfId="136" priority="4">
      <formula>$H22="بيع"</formula>
    </cfRule>
  </conditionalFormatting>
  <dataValidations count="1">
    <dataValidation type="list" allowBlank="1" showInputMessage="1" showErrorMessage="1" sqref="H3:H18 H22:H133" xr:uid="{256990C7-3236-405A-A981-DF4FA6BF87DF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A446-9F74-4565-9A9E-A9598DF8E170}">
  <sheetPr>
    <pageSetUpPr fitToPage="1"/>
  </sheetPr>
  <dimension ref="A1:Z135"/>
  <sheetViews>
    <sheetView rightToLeft="1" topLeftCell="A123" workbookViewId="0">
      <selection activeCell="I135" sqref="I135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-910</v>
      </c>
      <c r="K1" s="166">
        <f t="shared" si="0"/>
        <v>-89</v>
      </c>
      <c r="L1" s="167">
        <f t="shared" si="0"/>
        <v>-99.111111111111114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28</v>
      </c>
      <c r="I3" s="154" t="s">
        <v>437</v>
      </c>
      <c r="J3" s="151">
        <v>-400</v>
      </c>
      <c r="K3" s="152"/>
      <c r="L3" s="155">
        <f t="shared" ref="L3:L18" si="1">K3+(J3/90)</f>
        <v>-4.4444444444444446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1137</v>
      </c>
      <c r="J4" s="151"/>
      <c r="K4" s="152">
        <v>1</v>
      </c>
      <c r="L4" s="155">
        <f t="shared" si="1"/>
        <v>1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28</v>
      </c>
      <c r="I5" s="154" t="s">
        <v>436</v>
      </c>
      <c r="J5" s="151">
        <v>-1000</v>
      </c>
      <c r="K5" s="152"/>
      <c r="L5" s="155">
        <f t="shared" si="1"/>
        <v>-11.111111111111111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52</v>
      </c>
      <c r="J6" s="151">
        <v>250</v>
      </c>
      <c r="K6" s="152"/>
      <c r="L6" s="155">
        <f t="shared" si="1"/>
        <v>2.7777777777777777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1672</v>
      </c>
      <c r="J7" s="151"/>
      <c r="K7" s="152">
        <v>-50</v>
      </c>
      <c r="L7" s="155">
        <f t="shared" si="1"/>
        <v>-50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3124</v>
      </c>
      <c r="J8" s="151">
        <v>250</v>
      </c>
      <c r="K8" s="152"/>
      <c r="L8" s="155">
        <f t="shared" si="1"/>
        <v>2.7777777777777777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56</v>
      </c>
      <c r="J9" s="151">
        <v>-10</v>
      </c>
      <c r="K9" s="152">
        <v>-40</v>
      </c>
      <c r="L9" s="155">
        <f t="shared" si="1"/>
        <v>-40.111111111111114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3102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SUM('16-10'!$J$22:$J$135)</f>
        <v>-1400</v>
      </c>
      <c r="K20" s="166">
        <f>SUM('16-10'!$K$22:$K$135)</f>
        <v>-15</v>
      </c>
      <c r="L20" s="167">
        <f>SUM('16-10'!$L$22:$L$135)</f>
        <v>-30.555555555555657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6</v>
      </c>
      <c r="C22" s="14">
        <f t="shared" ref="C22:C27" si="2">A22*B22</f>
        <v>6</v>
      </c>
      <c r="D22" s="15">
        <v>5</v>
      </c>
      <c r="E22" s="1">
        <v>98</v>
      </c>
      <c r="F22" s="16">
        <f t="shared" ref="F22:F26" si="3">D22*E22</f>
        <v>490</v>
      </c>
      <c r="G22" s="7"/>
      <c r="H22" s="156" t="s">
        <v>6</v>
      </c>
      <c r="I22" s="154" t="s">
        <v>776</v>
      </c>
      <c r="J22" s="151"/>
      <c r="K22" s="152">
        <v>5</v>
      </c>
      <c r="L22" s="155">
        <f>'16-10'!$K22+('16-10'!$J22/90)</f>
        <v>5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82</v>
      </c>
      <c r="S22" s="16">
        <f t="shared" ref="S22:S26" si="5">Q22*R22</f>
        <v>410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90</v>
      </c>
      <c r="F23" s="16">
        <f t="shared" si="3"/>
        <v>900</v>
      </c>
      <c r="G23" s="7"/>
      <c r="H23" s="156" t="s">
        <v>28</v>
      </c>
      <c r="I23" s="154" t="s">
        <v>43</v>
      </c>
      <c r="J23" s="151"/>
      <c r="K23" s="152">
        <v>-20</v>
      </c>
      <c r="L23" s="155">
        <f>'16-10'!$K23+('16-10'!$J23/90)</f>
        <v>-20</v>
      </c>
      <c r="M23" s="3"/>
      <c r="N23" s="13">
        <v>5</v>
      </c>
      <c r="O23" s="1">
        <v>1</v>
      </c>
      <c r="P23" s="14">
        <f t="shared" si="4"/>
        <v>5</v>
      </c>
      <c r="Q23" s="15">
        <v>10</v>
      </c>
      <c r="R23" s="1">
        <v>44</v>
      </c>
      <c r="S23" s="16">
        <f t="shared" si="5"/>
        <v>440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47</v>
      </c>
      <c r="C24" s="14">
        <f t="shared" si="2"/>
        <v>470</v>
      </c>
      <c r="D24" s="15">
        <v>20</v>
      </c>
      <c r="E24" s="1">
        <v>1</v>
      </c>
      <c r="F24" s="16">
        <f t="shared" si="3"/>
        <v>20</v>
      </c>
      <c r="G24" s="7"/>
      <c r="H24" s="156" t="s">
        <v>6</v>
      </c>
      <c r="I24" s="154" t="s">
        <v>556</v>
      </c>
      <c r="J24" s="151">
        <v>60</v>
      </c>
      <c r="K24" s="152"/>
      <c r="L24" s="155">
        <f>'16-10'!$K24+('16-10'!$J24/90)</f>
        <v>0.66666666666666663</v>
      </c>
      <c r="M24" s="3"/>
      <c r="N24" s="13">
        <v>10</v>
      </c>
      <c r="O24" s="1">
        <v>61</v>
      </c>
      <c r="P24" s="14">
        <f t="shared" si="4"/>
        <v>610</v>
      </c>
      <c r="Q24" s="15">
        <v>20</v>
      </c>
      <c r="R24" s="1">
        <v>3</v>
      </c>
      <c r="S24" s="16">
        <f t="shared" si="5"/>
        <v>60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13</v>
      </c>
      <c r="C25" s="14">
        <f t="shared" si="2"/>
        <v>260</v>
      </c>
      <c r="D25" s="15">
        <v>50</v>
      </c>
      <c r="E25" s="1">
        <v>2</v>
      </c>
      <c r="F25" s="16">
        <f t="shared" si="3"/>
        <v>100</v>
      </c>
      <c r="G25" s="7"/>
      <c r="H25" s="156" t="s">
        <v>6</v>
      </c>
      <c r="I25" s="154" t="s">
        <v>161</v>
      </c>
      <c r="J25" s="151"/>
      <c r="K25" s="152">
        <v>20</v>
      </c>
      <c r="L25" s="155">
        <f>'16-10'!$K25+('16-10'!$J25/90)</f>
        <v>20</v>
      </c>
      <c r="M25" s="3"/>
      <c r="N25" s="13">
        <v>20</v>
      </c>
      <c r="O25" s="1">
        <v>7</v>
      </c>
      <c r="P25" s="14">
        <f t="shared" si="4"/>
        <v>140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86</v>
      </c>
      <c r="F26" s="16">
        <f t="shared" si="3"/>
        <v>8600</v>
      </c>
      <c r="G26" s="7"/>
      <c r="H26" s="156" t="s">
        <v>6</v>
      </c>
      <c r="I26" s="154" t="s">
        <v>39</v>
      </c>
      <c r="J26" s="151">
        <v>260</v>
      </c>
      <c r="K26" s="152">
        <v>15</v>
      </c>
      <c r="L26" s="155">
        <f>'16-10'!$K26+('16-10'!$J26/90)</f>
        <v>17.888888888888889</v>
      </c>
      <c r="M26" s="3"/>
      <c r="N26" s="13">
        <v>50</v>
      </c>
      <c r="O26" s="1">
        <v>11</v>
      </c>
      <c r="P26" s="14">
        <f t="shared" si="4"/>
        <v>550</v>
      </c>
      <c r="Q26" s="15">
        <v>100</v>
      </c>
      <c r="R26" s="1">
        <v>78</v>
      </c>
      <c r="S26" s="16">
        <f t="shared" si="5"/>
        <v>7800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57" t="s">
        <v>11</v>
      </c>
      <c r="E27" s="157"/>
      <c r="F27" s="159">
        <f>SUM(F22:F26)</f>
        <v>10110</v>
      </c>
      <c r="G27" s="7"/>
      <c r="H27" s="156" t="s">
        <v>6</v>
      </c>
      <c r="I27" s="154" t="s">
        <v>905</v>
      </c>
      <c r="J27" s="151">
        <v>140</v>
      </c>
      <c r="K27" s="152"/>
      <c r="L27" s="155">
        <f>'16-10'!$K27+('16-10'!$J27/90)</f>
        <v>1.5555555555555556</v>
      </c>
      <c r="M27" s="3"/>
      <c r="N27" s="13">
        <v>100</v>
      </c>
      <c r="O27" s="1">
        <v>27</v>
      </c>
      <c r="P27" s="14">
        <f t="shared" si="4"/>
        <v>2700</v>
      </c>
      <c r="Q27" s="157" t="s">
        <v>11</v>
      </c>
      <c r="R27" s="157"/>
      <c r="S27" s="159">
        <f>SUM(S22:S26)</f>
        <v>8710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771</v>
      </c>
      <c r="D28" s="1"/>
      <c r="E28" s="1"/>
      <c r="F28" s="1"/>
      <c r="G28" s="1"/>
      <c r="H28" s="156" t="s">
        <v>6</v>
      </c>
      <c r="I28" s="154" t="s">
        <v>76</v>
      </c>
      <c r="J28" s="151">
        <v>180</v>
      </c>
      <c r="K28" s="152"/>
      <c r="L28" s="155">
        <f>'16-10'!$K28+('16-10'!$J28/90)</f>
        <v>2</v>
      </c>
      <c r="M28" s="3"/>
      <c r="N28" s="157" t="s">
        <v>11</v>
      </c>
      <c r="O28" s="157"/>
      <c r="P28" s="158">
        <f>SUM(P22:P27)</f>
        <v>4006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5385</v>
      </c>
      <c r="G29" s="1"/>
      <c r="H29" s="156" t="s">
        <v>6</v>
      </c>
      <c r="I29" s="154" t="s">
        <v>85</v>
      </c>
      <c r="J29" s="151">
        <v>-900</v>
      </c>
      <c r="K29" s="152">
        <v>10</v>
      </c>
      <c r="L29" s="155">
        <f>'16-10'!$K29+('16-10'!$J29/90)</f>
        <v>0</v>
      </c>
      <c r="M29" s="3"/>
      <c r="N29" s="1"/>
      <c r="O29" s="1"/>
      <c r="P29" s="18"/>
      <c r="Q29" s="233" t="s">
        <v>21</v>
      </c>
      <c r="R29" s="234"/>
      <c r="S29" s="159">
        <f>SUM('16-10'!$J$22:$J$135)</f>
        <v>-1400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-169</v>
      </c>
      <c r="D30" s="1"/>
      <c r="E30" s="1"/>
      <c r="F30" s="8"/>
      <c r="G30" s="1"/>
      <c r="H30" s="156" t="s">
        <v>6</v>
      </c>
      <c r="I30" s="154" t="s">
        <v>134</v>
      </c>
      <c r="J30" s="151">
        <v>250</v>
      </c>
      <c r="K30" s="152"/>
      <c r="L30" s="155">
        <f>'16-10'!$K30+('16-10'!$J30/90)</f>
        <v>2.7777777777777777</v>
      </c>
      <c r="M30" s="3"/>
      <c r="N30" s="233" t="s">
        <v>23</v>
      </c>
      <c r="O30" s="234"/>
      <c r="P30" s="158">
        <f>SUM('16-10'!$K$22:$K$135)</f>
        <v>-15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445</v>
      </c>
      <c r="J31" s="151">
        <v>-270</v>
      </c>
      <c r="K31" s="152">
        <v>150</v>
      </c>
      <c r="L31" s="155">
        <f>'16-10'!$K31+('16-10'!$J31/90)</f>
        <v>147</v>
      </c>
      <c r="M31" s="3"/>
      <c r="N31" s="1"/>
      <c r="O31" s="1"/>
      <c r="P31" s="18"/>
      <c r="Q31" s="157" t="s">
        <v>25</v>
      </c>
      <c r="R31" s="157"/>
      <c r="S31" s="159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3125</v>
      </c>
      <c r="J32" s="151">
        <v>250</v>
      </c>
      <c r="K32" s="152"/>
      <c r="L32" s="155">
        <f>'16-10'!$K32+('16-10'!$J32/90)</f>
        <v>2.7777777777777777</v>
      </c>
      <c r="M32" s="3"/>
      <c r="N32" s="157" t="s">
        <v>25</v>
      </c>
      <c r="O32" s="157"/>
      <c r="P32" s="158">
        <f>P28-P30-C28</f>
        <v>3250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229</v>
      </c>
      <c r="J33" s="151">
        <v>-360</v>
      </c>
      <c r="K33" s="152">
        <v>-20</v>
      </c>
      <c r="L33" s="155">
        <f>'16-10'!$K33+('16-10'!$J33/90)</f>
        <v>-24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1497</v>
      </c>
      <c r="J34" s="151"/>
      <c r="K34" s="152">
        <v>28</v>
      </c>
      <c r="L34" s="155">
        <f>'16-10'!$K34+('16-10'!$J34/90)</f>
        <v>28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3126</v>
      </c>
      <c r="J35" s="151"/>
      <c r="K35" s="152">
        <v>10</v>
      </c>
      <c r="L35" s="155">
        <f>'16-10'!$K35+('16-10'!$J35/90)</f>
        <v>10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3127</v>
      </c>
      <c r="J36" s="151">
        <v>100</v>
      </c>
      <c r="K36" s="152"/>
      <c r="L36" s="155">
        <f>'16-10'!$K36+('16-10'!$J36/90)</f>
        <v>1.1111111111111112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103</v>
      </c>
      <c r="J37" s="151">
        <v>-600</v>
      </c>
      <c r="K37" s="152">
        <v>10</v>
      </c>
      <c r="L37" s="155">
        <f>'16-10'!$K37+('16-10'!$J37/90)</f>
        <v>3.333333333333333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603</v>
      </c>
      <c r="J38" s="151">
        <v>100</v>
      </c>
      <c r="K38" s="152">
        <v>10</v>
      </c>
      <c r="L38" s="155">
        <f>'16-10'!$K38+('16-10'!$J38/90)</f>
        <v>11.111111111111111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90</v>
      </c>
      <c r="J39" s="151"/>
      <c r="K39" s="152">
        <v>20</v>
      </c>
      <c r="L39" s="155">
        <f>'16-10'!$K39+('16-10'!$J39/90)</f>
        <v>20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3128</v>
      </c>
      <c r="J40" s="151">
        <v>-225</v>
      </c>
      <c r="K40" s="152">
        <v>10</v>
      </c>
      <c r="L40" s="155">
        <f>'16-10'!$K40+('16-10'!$J40/90)</f>
        <v>7.5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2022</v>
      </c>
      <c r="J41" s="151">
        <v>-400</v>
      </c>
      <c r="K41" s="152">
        <v>10</v>
      </c>
      <c r="L41" s="155">
        <f>'16-10'!$K41+('16-10'!$J41/90)</f>
        <v>5.5555555555555554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/>
      <c r="J42" s="151">
        <v>350</v>
      </c>
      <c r="K42" s="152"/>
      <c r="L42" s="155">
        <f>'16-10'!$K42+('16-10'!$J42/90)</f>
        <v>3.8888888888888888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/>
      <c r="J43" s="151"/>
      <c r="K43" s="152">
        <v>5</v>
      </c>
      <c r="L43" s="155">
        <f>'16-10'!$K43+('16-10'!$J43/90)</f>
        <v>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588</v>
      </c>
      <c r="J44" s="151">
        <v>270</v>
      </c>
      <c r="K44" s="152"/>
      <c r="L44" s="155">
        <f>'16-10'!$K44+('16-10'!$J44/90)</f>
        <v>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389</v>
      </c>
      <c r="J45" s="151">
        <v>270</v>
      </c>
      <c r="K45" s="152"/>
      <c r="L45" s="155">
        <f>'16-10'!$K45+('16-10'!$J45/90)</f>
        <v>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418</v>
      </c>
      <c r="J46" s="151">
        <v>135</v>
      </c>
      <c r="K46" s="152"/>
      <c r="L46" s="155">
        <f>'16-10'!$K46+('16-10'!$J46/90)</f>
        <v>1.5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/>
      <c r="J47" s="151">
        <v>350</v>
      </c>
      <c r="K47" s="152"/>
      <c r="L47" s="155">
        <f>'16-10'!$K47+('16-10'!$J47/90)</f>
        <v>3.8888888888888888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737</v>
      </c>
      <c r="J48" s="151"/>
      <c r="K48" s="152">
        <v>-35</v>
      </c>
      <c r="L48" s="155">
        <f>'16-10'!$K48+('16-10'!$J48/90)</f>
        <v>-35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776</v>
      </c>
      <c r="J49" s="151"/>
      <c r="K49" s="152">
        <v>15</v>
      </c>
      <c r="L49" s="155">
        <f>'16-10'!$K49+('16-10'!$J49/90)</f>
        <v>15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/>
      <c r="J50" s="151">
        <v>130</v>
      </c>
      <c r="K50" s="152"/>
      <c r="L50" s="155">
        <f>'16-10'!$K50+('16-10'!$J50/90)</f>
        <v>1.4444444444444444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40</v>
      </c>
      <c r="I51" s="154" t="s">
        <v>75</v>
      </c>
      <c r="J51" s="151"/>
      <c r="K51" s="152">
        <v>-250</v>
      </c>
      <c r="L51" s="155">
        <f>'16-10'!$K51+('16-10'!$J51/90)</f>
        <v>-250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1796</v>
      </c>
      <c r="I52" s="154" t="s">
        <v>75</v>
      </c>
      <c r="J52" s="151"/>
      <c r="K52" s="152">
        <v>34</v>
      </c>
      <c r="L52" s="155">
        <f>'16-10'!$K52+('16-10'!$J52/90)</f>
        <v>34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28</v>
      </c>
      <c r="I53" s="154" t="s">
        <v>3129</v>
      </c>
      <c r="J53" s="151">
        <v>-10</v>
      </c>
      <c r="K53" s="152">
        <v>-23</v>
      </c>
      <c r="L53" s="155">
        <f>'16-10'!$K53+('16-10'!$J53/90)</f>
        <v>-23.111111111111111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1497</v>
      </c>
      <c r="J54" s="151">
        <v>-200</v>
      </c>
      <c r="K54" s="152">
        <v>30</v>
      </c>
      <c r="L54" s="155">
        <f>'16-10'!$K54+('16-10'!$J54/90)</f>
        <v>27.777777777777779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73</v>
      </c>
      <c r="J55" s="151">
        <v>900</v>
      </c>
      <c r="K55" s="152"/>
      <c r="L55" s="155">
        <f>'16-10'!$K55+('16-10'!$J55/90)</f>
        <v>10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214</v>
      </c>
      <c r="J56" s="151">
        <v>500</v>
      </c>
      <c r="K56" s="152"/>
      <c r="L56" s="155">
        <f>'16-10'!$K56+('16-10'!$J56/90)</f>
        <v>5.5555555555555554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/>
      <c r="J57" s="151"/>
      <c r="K57" s="152">
        <v>1</v>
      </c>
      <c r="L57" s="155">
        <f>'16-10'!$K57+('16-10'!$J57/90)</f>
        <v>1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/>
      <c r="J58" s="151">
        <v>250</v>
      </c>
      <c r="K58" s="152"/>
      <c r="L58" s="155">
        <f>'16-10'!$K58+('16-10'!$J58/90)</f>
        <v>2.7777777777777777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370</v>
      </c>
      <c r="J59" s="151"/>
      <c r="K59" s="152">
        <v>4</v>
      </c>
      <c r="L59" s="155">
        <f>'16-10'!$K59+('16-10'!$J59/90)</f>
        <v>4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/>
      <c r="J60" s="151">
        <v>-370</v>
      </c>
      <c r="K60" s="152">
        <v>5</v>
      </c>
      <c r="L60" s="155">
        <f>'16-10'!$K60+('16-10'!$J60/90)</f>
        <v>0.88888888888888928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/>
      <c r="J61" s="151">
        <v>300</v>
      </c>
      <c r="K61" s="152"/>
      <c r="L61" s="155">
        <f>'16-10'!$K61+('16-10'!$J61/90)</f>
        <v>3.3333333333333335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1553</v>
      </c>
      <c r="J62" s="151"/>
      <c r="K62" s="152">
        <v>-10</v>
      </c>
      <c r="L62" s="155">
        <f>'16-10'!$K62+('16-10'!$J62/90)</f>
        <v>-10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/>
      <c r="J63" s="151">
        <v>220</v>
      </c>
      <c r="K63" s="152"/>
      <c r="L63" s="155">
        <f>'16-10'!$K63+('16-10'!$J63/90)</f>
        <v>2.4444444444444446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/>
      <c r="J64" s="151">
        <v>225</v>
      </c>
      <c r="K64" s="152"/>
      <c r="L64" s="155">
        <f>'16-10'!$K64+('16-10'!$J64/90)</f>
        <v>2.5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/>
      <c r="J65" s="151">
        <v>190</v>
      </c>
      <c r="K65" s="152"/>
      <c r="L65" s="155">
        <f>'16-10'!$K65+('16-10'!$J65/90)</f>
        <v>2.1111111111111112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1796</v>
      </c>
      <c r="I66" s="154" t="s">
        <v>1482</v>
      </c>
      <c r="J66" s="151"/>
      <c r="K66" s="152">
        <v>400</v>
      </c>
      <c r="L66" s="155">
        <f>'16-10'!$K66+('16-10'!$J66/90)</f>
        <v>400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3130</v>
      </c>
      <c r="J67" s="151">
        <v>85</v>
      </c>
      <c r="K67" s="152"/>
      <c r="L67" s="155">
        <f>'16-10'!$K67+('16-10'!$J67/90)</f>
        <v>0.94444444444444442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/>
      <c r="J68" s="151">
        <v>180</v>
      </c>
      <c r="K68" s="152"/>
      <c r="L68" s="155">
        <f>'16-10'!$K68+('16-10'!$J68/90)</f>
        <v>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/>
      <c r="J69" s="151">
        <v>150</v>
      </c>
      <c r="K69" s="152"/>
      <c r="L69" s="155">
        <f>'16-10'!$K69+('16-10'!$J69/90)</f>
        <v>1.6666666666666667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/>
      <c r="J70" s="151">
        <v>-45</v>
      </c>
      <c r="K70" s="152">
        <v>7</v>
      </c>
      <c r="L70" s="155">
        <f>'16-10'!$K70+('16-10'!$J70/90)</f>
        <v>6.5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3131</v>
      </c>
      <c r="J71" s="151"/>
      <c r="K71" s="152">
        <v>30</v>
      </c>
      <c r="L71" s="155">
        <f>'16-10'!$K71+('16-10'!$J71/90)</f>
        <v>30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3132</v>
      </c>
      <c r="J72" s="151"/>
      <c r="K72" s="152">
        <v>343</v>
      </c>
      <c r="L72" s="155">
        <f>'16-10'!$K72+('16-10'!$J72/90)</f>
        <v>343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316</v>
      </c>
      <c r="J73" s="151">
        <v>-360</v>
      </c>
      <c r="K73" s="152">
        <v>20</v>
      </c>
      <c r="L73" s="155">
        <f>'16-10'!$K73+('16-10'!$J73/90)</f>
        <v>16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1813</v>
      </c>
      <c r="J74" s="151">
        <v>-400</v>
      </c>
      <c r="K74" s="152">
        <v>5</v>
      </c>
      <c r="L74" s="155">
        <f>'16-10'!$K74+('16-10'!$J74/90)</f>
        <v>0.55555555555555536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1813</v>
      </c>
      <c r="J75" s="151">
        <v>-20</v>
      </c>
      <c r="K75" s="152">
        <v>10</v>
      </c>
      <c r="L75" s="155">
        <f>'16-10'!$K75+('16-10'!$J75/90)</f>
        <v>9.7777777777777786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1796</v>
      </c>
      <c r="I76" s="154" t="s">
        <v>3133</v>
      </c>
      <c r="J76" s="151"/>
      <c r="K76" s="152">
        <v>1000</v>
      </c>
      <c r="L76" s="155">
        <f>'16-10'!$K76+('16-10'!$J76/90)</f>
        <v>1000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128</v>
      </c>
      <c r="J77" s="151">
        <v>-360</v>
      </c>
      <c r="K77" s="152">
        <v>10</v>
      </c>
      <c r="L77" s="155">
        <f>'16-10'!$K77+('16-10'!$J77/90)</f>
        <v>6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/>
      <c r="J78" s="151">
        <v>150</v>
      </c>
      <c r="K78" s="152"/>
      <c r="L78" s="155">
        <f>'16-10'!$K78+('16-10'!$J78/90)</f>
        <v>1.6666666666666667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348</v>
      </c>
      <c r="J79" s="151">
        <v>-130</v>
      </c>
      <c r="K79" s="152">
        <v>90</v>
      </c>
      <c r="L79" s="155">
        <f>'16-10'!$K79+('16-10'!$J79/90)</f>
        <v>88.555555555555557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/>
      <c r="J80" s="151">
        <v>470</v>
      </c>
      <c r="K80" s="152"/>
      <c r="L80" s="155">
        <f>'16-10'!$K80+('16-10'!$J80/90)</f>
        <v>5.2222222222222223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2187</v>
      </c>
      <c r="J81" s="151">
        <v>100</v>
      </c>
      <c r="K81" s="152"/>
      <c r="L81" s="155">
        <f>'16-10'!$K81+('16-10'!$J81/90)</f>
        <v>1.1111111111111112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418</v>
      </c>
      <c r="J82" s="151">
        <v>-315</v>
      </c>
      <c r="K82" s="152">
        <v>5</v>
      </c>
      <c r="L82" s="155">
        <f>'16-10'!$K82+('16-10'!$J82/90)</f>
        <v>1.5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1796</v>
      </c>
      <c r="I83" s="154" t="s">
        <v>292</v>
      </c>
      <c r="J83" s="151"/>
      <c r="K83" s="152">
        <v>200</v>
      </c>
      <c r="L83" s="155">
        <f>'16-10'!$K83+('16-10'!$J83/90)</f>
        <v>200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28</v>
      </c>
      <c r="I84" s="154" t="s">
        <v>437</v>
      </c>
      <c r="J84" s="151">
        <v>-300</v>
      </c>
      <c r="K84" s="152"/>
      <c r="L84" s="155">
        <f>'16-10'!$K84+('16-10'!$J84/90)</f>
        <v>-3.3333333333333335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28</v>
      </c>
      <c r="I85" s="154" t="s">
        <v>953</v>
      </c>
      <c r="J85" s="151">
        <v>-900</v>
      </c>
      <c r="K85" s="152">
        <v>-40</v>
      </c>
      <c r="L85" s="155">
        <f>'16-10'!$K85+('16-10'!$J85/90)</f>
        <v>-50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153</v>
      </c>
      <c r="J86" s="151"/>
      <c r="K86" s="152">
        <v>15</v>
      </c>
      <c r="L86" s="155">
        <f>'16-10'!$K86+('16-10'!$J86/90)</f>
        <v>15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780</v>
      </c>
      <c r="J87" s="151">
        <v>80</v>
      </c>
      <c r="K87" s="152"/>
      <c r="L87" s="155">
        <f>'16-10'!$K87+('16-10'!$J87/90)</f>
        <v>0.88888888888888884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3134</v>
      </c>
      <c r="J88" s="151"/>
      <c r="K88" s="152">
        <v>10</v>
      </c>
      <c r="L88" s="155">
        <f>'16-10'!$K88+('16-10'!$J88/90)</f>
        <v>10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984</v>
      </c>
      <c r="J89" s="151">
        <v>-470</v>
      </c>
      <c r="K89" s="152">
        <v>10</v>
      </c>
      <c r="L89" s="155">
        <f>'16-10'!$K89+('16-10'!$J89/90)</f>
        <v>4.7777777777777777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833</v>
      </c>
      <c r="J90" s="151">
        <v>-540</v>
      </c>
      <c r="K90" s="152">
        <v>10</v>
      </c>
      <c r="L90" s="155">
        <f>'16-10'!$K90+('16-10'!$J90/90)</f>
        <v>4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984</v>
      </c>
      <c r="J91" s="151">
        <v>-270</v>
      </c>
      <c r="K91" s="152">
        <v>140</v>
      </c>
      <c r="L91" s="155">
        <f>'16-10'!$K91+('16-10'!$J91/90)</f>
        <v>137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/>
      <c r="J92" s="151">
        <v>200</v>
      </c>
      <c r="K92" s="152"/>
      <c r="L92" s="155">
        <f>'16-10'!$K92+('16-10'!$J92/90)</f>
        <v>2.2222222222222223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/>
      <c r="J93" s="151"/>
      <c r="K93" s="152">
        <v>11</v>
      </c>
      <c r="L93" s="155">
        <f>'16-10'!$K93+('16-10'!$J93/90)</f>
        <v>11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1796</v>
      </c>
      <c r="I94" s="154" t="s">
        <v>750</v>
      </c>
      <c r="J94" s="151">
        <v>-100</v>
      </c>
      <c r="K94" s="152">
        <v>145</v>
      </c>
      <c r="L94" s="155">
        <f>'16-10'!$K94+('16-10'!$J94/90)</f>
        <v>143.88888888888889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3135</v>
      </c>
      <c r="J95" s="151">
        <v>-300</v>
      </c>
      <c r="K95" s="152">
        <v>10</v>
      </c>
      <c r="L95" s="155">
        <f>'16-10'!$K95+('16-10'!$J95/90)</f>
        <v>6.6666666666666661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1796</v>
      </c>
      <c r="I96" s="154" t="s">
        <v>1309</v>
      </c>
      <c r="J96" s="151"/>
      <c r="K96" s="152">
        <v>362</v>
      </c>
      <c r="L96" s="155">
        <f>'16-10'!$K96+('16-10'!$J96/90)</f>
        <v>362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40</v>
      </c>
      <c r="I97" s="154" t="s">
        <v>95</v>
      </c>
      <c r="J97" s="151"/>
      <c r="K97" s="152">
        <v>-362</v>
      </c>
      <c r="L97" s="155">
        <f>'16-10'!$K97+('16-10'!$J97/90)</f>
        <v>-362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275</v>
      </c>
      <c r="J98" s="151"/>
      <c r="K98" s="152">
        <v>130</v>
      </c>
      <c r="L98" s="155">
        <f>'16-10'!$K98+('16-10'!$J98/90)</f>
        <v>130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40</v>
      </c>
      <c r="I99" s="154" t="s">
        <v>95</v>
      </c>
      <c r="J99" s="151"/>
      <c r="K99" s="152">
        <v>-130</v>
      </c>
      <c r="L99" s="155">
        <f>'16-10'!$K99+('16-10'!$J99/90)</f>
        <v>-130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850</v>
      </c>
      <c r="J100" s="151">
        <v>100</v>
      </c>
      <c r="K100" s="152">
        <v>15</v>
      </c>
      <c r="L100" s="155">
        <f>'16-10'!$K100+('16-10'!$J100/90)</f>
        <v>16.111111111111111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445</v>
      </c>
      <c r="J101" s="151"/>
      <c r="K101" s="152">
        <v>79</v>
      </c>
      <c r="L101" s="155">
        <f>'16-10'!$K101+('16-10'!$J101/90)</f>
        <v>79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/>
      <c r="J102" s="151">
        <v>-300</v>
      </c>
      <c r="K102" s="152">
        <v>10</v>
      </c>
      <c r="L102" s="155">
        <f>'16-10'!$K102+('16-10'!$J102/90)</f>
        <v>6.6666666666666661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3136</v>
      </c>
      <c r="J103" s="151">
        <v>-375</v>
      </c>
      <c r="K103" s="152">
        <v>10</v>
      </c>
      <c r="L103" s="155">
        <f>'16-10'!$K103+('16-10'!$J103/90)</f>
        <v>5.833333333333333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209</v>
      </c>
      <c r="J104" s="151">
        <v>160</v>
      </c>
      <c r="K104" s="152"/>
      <c r="L104" s="155">
        <f>'16-10'!$K104+('16-10'!$J104/90)</f>
        <v>1.7777777777777777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1530</v>
      </c>
      <c r="J105" s="151"/>
      <c r="K105" s="152">
        <v>64</v>
      </c>
      <c r="L105" s="155">
        <f>'16-10'!$K105+('16-10'!$J105/90)</f>
        <v>64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>
        <v>90</v>
      </c>
      <c r="K106" s="152"/>
      <c r="L106" s="155">
        <f>'16-10'!$K106+('16-10'!$J106/90)</f>
        <v>1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3137</v>
      </c>
      <c r="J107" s="151">
        <v>225</v>
      </c>
      <c r="K107" s="152"/>
      <c r="L107" s="155">
        <f>'16-10'!$K107+('16-10'!$J107/90)</f>
        <v>2.5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83</v>
      </c>
      <c r="J108" s="151"/>
      <c r="K108" s="152">
        <v>9</v>
      </c>
      <c r="L108" s="155">
        <f>'16-10'!$K108+('16-10'!$J108/90)</f>
        <v>9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39</v>
      </c>
      <c r="J109" s="151"/>
      <c r="K109" s="152">
        <v>18</v>
      </c>
      <c r="L109" s="155">
        <f>'16-10'!$K109+('16-10'!$J109/90)</f>
        <v>18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780</v>
      </c>
      <c r="J110" s="151">
        <v>40</v>
      </c>
      <c r="K110" s="152"/>
      <c r="L110" s="155">
        <f>'16-10'!$K110+('16-10'!$J110/90)</f>
        <v>0.44444444444444442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>
        <v>200</v>
      </c>
      <c r="K111" s="152"/>
      <c r="L111" s="155">
        <f>'16-10'!$K111+('16-10'!$J111/90)</f>
        <v>2.2222222222222223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/>
      <c r="J112" s="151">
        <v>-425</v>
      </c>
      <c r="K112" s="152">
        <v>20</v>
      </c>
      <c r="L112" s="155">
        <f>'16-10'!$K112+('16-10'!$J112/90)</f>
        <v>15.277777777777779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>
        <v>320</v>
      </c>
      <c r="K113" s="152"/>
      <c r="L113" s="155">
        <f>'16-10'!$K113+('16-10'!$J113/90)</f>
        <v>3.5555555555555554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>
        <v>100</v>
      </c>
      <c r="K114" s="152"/>
      <c r="L114" s="155">
        <f>'16-10'!$K114+('16-10'!$J114/90)</f>
        <v>1.1111111111111112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/>
      <c r="J115" s="151"/>
      <c r="K115" s="152">
        <v>20</v>
      </c>
      <c r="L115" s="155">
        <f>'16-10'!$K115+('16-10'!$J115/90)</f>
        <v>20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/>
      <c r="J116" s="151"/>
      <c r="K116" s="152">
        <v>65</v>
      </c>
      <c r="L116" s="155">
        <f>'16-10'!$K116+('16-10'!$J116/90)</f>
        <v>65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1796</v>
      </c>
      <c r="I117" s="154" t="s">
        <v>1520</v>
      </c>
      <c r="J117" s="151"/>
      <c r="K117" s="152">
        <v>200</v>
      </c>
      <c r="L117" s="155">
        <f>'16-10'!$K117+('16-10'!$J117/90)</f>
        <v>200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/>
      <c r="J118" s="151">
        <v>50</v>
      </c>
      <c r="K118" s="152">
        <v>41</v>
      </c>
      <c r="L118" s="155">
        <f>'16-10'!$K118+('16-10'!$J118/90)</f>
        <v>41.555555555555557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788</v>
      </c>
      <c r="J119" s="151">
        <v>230</v>
      </c>
      <c r="K119" s="152"/>
      <c r="L119" s="155">
        <f>'16-10'!$K119+('16-10'!$J119/90)</f>
        <v>2.5555555555555554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470</v>
      </c>
      <c r="J120" s="151">
        <v>30</v>
      </c>
      <c r="K120" s="152">
        <v>10</v>
      </c>
      <c r="L120" s="155">
        <f>'16-10'!$K120+('16-10'!$J120/90)</f>
        <v>10.333333333333334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>
        <v>-300</v>
      </c>
      <c r="K121" s="152">
        <v>10</v>
      </c>
      <c r="L121" s="155">
        <f>'16-10'!$K121+('16-10'!$J121/90)</f>
        <v>6.6666666666666661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2515</v>
      </c>
      <c r="J122" s="151"/>
      <c r="K122" s="152">
        <v>15</v>
      </c>
      <c r="L122" s="155">
        <f>'16-10'!$K122+('16-10'!$J122/90)</f>
        <v>15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>
        <v>500</v>
      </c>
      <c r="K123" s="152"/>
      <c r="L123" s="155">
        <f>'16-10'!$K123+('16-10'!$J123/90)</f>
        <v>5.5555555555555554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337</v>
      </c>
      <c r="J124" s="151"/>
      <c r="K124" s="152">
        <v>100</v>
      </c>
      <c r="L124" s="155">
        <f>'16-10'!$K124+('16-10'!$J124/90)</f>
        <v>100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 t="s">
        <v>737</v>
      </c>
      <c r="J125" s="151">
        <v>-450</v>
      </c>
      <c r="K125" s="152">
        <v>40</v>
      </c>
      <c r="L125" s="155">
        <f>'16-10'!$K125+('16-10'!$J125/90)</f>
        <v>35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28</v>
      </c>
      <c r="I126" s="154" t="s">
        <v>1110</v>
      </c>
      <c r="J126" s="151"/>
      <c r="K126" s="152">
        <v>-20</v>
      </c>
      <c r="L126" s="155">
        <f>'16-10'!$K126+('16-10'!$J126/90)</f>
        <v>-20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28</v>
      </c>
      <c r="I127" s="154" t="s">
        <v>2659</v>
      </c>
      <c r="J127" s="151"/>
      <c r="K127" s="152">
        <v>-10</v>
      </c>
      <c r="L127" s="155">
        <f>'16-10'!$K127+('16-10'!$J127/90)</f>
        <v>-10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 t="s">
        <v>56</v>
      </c>
      <c r="J128" s="151">
        <v>-595</v>
      </c>
      <c r="K128" s="152">
        <v>-26</v>
      </c>
      <c r="L128" s="155">
        <f>'16-10'!$K128+('16-10'!$J128/90)</f>
        <v>-32.611111111111114</v>
      </c>
      <c r="M128" s="3"/>
      <c r="N128" s="45" t="s">
        <v>118</v>
      </c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40</v>
      </c>
      <c r="I129" s="154" t="s">
        <v>239</v>
      </c>
      <c r="J129" s="151"/>
      <c r="K129" s="152">
        <v>-3150</v>
      </c>
      <c r="L129" s="155">
        <f>'16-10'!$K129+('16-10'!$J129/90)</f>
        <v>-3150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970</v>
      </c>
      <c r="J130" s="151"/>
      <c r="K130" s="152"/>
      <c r="L130" s="155">
        <f>'16-10'!$K130+('16-10'!$J130/90)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/>
      <c r="K131" s="152"/>
      <c r="L131" s="155">
        <f>'16-10'!$K131+('16-10'!$J131/90)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/>
      <c r="K132" s="152"/>
      <c r="L132" s="155">
        <f>'16-10'!$K132+('16-10'!$J132/90)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/>
      <c r="L133" s="155">
        <f>'16-10'!$K133+('16-10'!$J133/90)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/>
      <c r="J134" s="151"/>
      <c r="K134" s="152"/>
      <c r="L134" s="155">
        <f>'16-10'!$K134+('16-10'!$J134/90)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/>
      <c r="J135" s="151"/>
      <c r="K135" s="152"/>
      <c r="L135" s="155">
        <f>'16-10'!$K135+('16-10'!$J135/90)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35" priority="5">
      <formula>$H3="جملة"</formula>
    </cfRule>
    <cfRule type="expression" dxfId="134" priority="6">
      <formula>$H3="مصاريف"</formula>
    </cfRule>
    <cfRule type="expression" dxfId="133" priority="7">
      <formula>$H3="سحب"</formula>
    </cfRule>
    <cfRule type="expression" dxfId="132" priority="8">
      <formula>$H3="بيع"</formula>
    </cfRule>
  </conditionalFormatting>
  <conditionalFormatting sqref="H22:L135">
    <cfRule type="expression" dxfId="131" priority="1">
      <formula>$H22="جملة"</formula>
    </cfRule>
    <cfRule type="expression" dxfId="130" priority="2">
      <formula>$H22="مصاريف"</formula>
    </cfRule>
    <cfRule type="expression" dxfId="129" priority="3">
      <formula>$H22="سحب"</formula>
    </cfRule>
    <cfRule type="expression" dxfId="128" priority="4">
      <formula>$H22="بيع"</formula>
    </cfRule>
  </conditionalFormatting>
  <dataValidations count="1">
    <dataValidation type="list" allowBlank="1" showInputMessage="1" showErrorMessage="1" sqref="H3:H18 H22:H135" xr:uid="{0312CC44-ACC8-43BA-B9DF-4BE57FA8D3CE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B295-6B3A-4693-A37A-4FE211C05F22}">
  <sheetPr>
    <pageSetUpPr fitToPage="1"/>
  </sheetPr>
  <dimension ref="A1:Z129"/>
  <sheetViews>
    <sheetView rightToLeft="1" topLeftCell="A117" workbookViewId="0">
      <selection activeCell="I129" sqref="I12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930</v>
      </c>
      <c r="K1" s="166">
        <f t="shared" si="0"/>
        <v>824</v>
      </c>
      <c r="L1" s="167">
        <f t="shared" si="0"/>
        <v>834.33333333333337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430</v>
      </c>
      <c r="J3" s="151">
        <v>350</v>
      </c>
      <c r="K3" s="152"/>
      <c r="L3" s="155">
        <f t="shared" ref="L3:L18" si="1">K3+(J3/90)</f>
        <v>3.8888888888888888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1256</v>
      </c>
      <c r="J4" s="151"/>
      <c r="K4" s="152">
        <v>795</v>
      </c>
      <c r="L4" s="155">
        <f t="shared" si="1"/>
        <v>795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3139</v>
      </c>
      <c r="J5" s="151">
        <v>350</v>
      </c>
      <c r="K5" s="152">
        <v>10</v>
      </c>
      <c r="L5" s="155">
        <f t="shared" si="1"/>
        <v>13.888888888888889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684</v>
      </c>
      <c r="J6" s="151">
        <v>380</v>
      </c>
      <c r="K6" s="152"/>
      <c r="L6" s="155">
        <f t="shared" si="1"/>
        <v>4.2222222222222223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132</v>
      </c>
      <c r="J7" s="151">
        <v>-150</v>
      </c>
      <c r="K7" s="152">
        <v>10</v>
      </c>
      <c r="L7" s="155">
        <f t="shared" si="1"/>
        <v>8.3333333333333339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56</v>
      </c>
      <c r="J8" s="151"/>
      <c r="K8" s="152">
        <v>9</v>
      </c>
      <c r="L8" s="155">
        <f t="shared" si="1"/>
        <v>9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3123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SUM('17-10'!$J$22:$J$129)</f>
        <v>-4580</v>
      </c>
      <c r="K20" s="166">
        <f>SUM('17-10'!$K$22:$K$129)</f>
        <v>-1010</v>
      </c>
      <c r="L20" s="167">
        <f>SUM('17-10'!$L$22:$L$129)</f>
        <v>-1060.8888888888905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82</v>
      </c>
      <c r="F22" s="16">
        <f t="shared" ref="F22:F26" si="3">D22*E22</f>
        <v>410</v>
      </c>
      <c r="G22" s="7"/>
      <c r="H22" s="156" t="s">
        <v>6</v>
      </c>
      <c r="I22" s="154" t="s">
        <v>1765</v>
      </c>
      <c r="J22" s="151">
        <v>270</v>
      </c>
      <c r="K22" s="152">
        <v>25</v>
      </c>
      <c r="L22" s="155">
        <f>'17-10'!$K22+('17-10'!$J22/90)</f>
        <v>28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74</v>
      </c>
      <c r="S22" s="16">
        <f t="shared" ref="S22:S26" si="5">Q22*R22</f>
        <v>370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2</v>
      </c>
      <c r="C23" s="14">
        <f t="shared" si="2"/>
        <v>10</v>
      </c>
      <c r="D23" s="15">
        <v>10</v>
      </c>
      <c r="E23" s="1">
        <v>33</v>
      </c>
      <c r="F23" s="16">
        <f t="shared" si="3"/>
        <v>330</v>
      </c>
      <c r="G23" s="43"/>
      <c r="H23" s="156" t="s">
        <v>28</v>
      </c>
      <c r="I23" s="154" t="s">
        <v>35</v>
      </c>
      <c r="J23" s="151">
        <v>-300</v>
      </c>
      <c r="K23" s="152"/>
      <c r="L23" s="155">
        <f>'17-10'!$K23+('17-10'!$J23/90)</f>
        <v>-3.3333333333333335</v>
      </c>
      <c r="M23" s="3"/>
      <c r="N23" s="13">
        <v>5</v>
      </c>
      <c r="O23" s="1">
        <v>6</v>
      </c>
      <c r="P23" s="14">
        <f t="shared" si="4"/>
        <v>30</v>
      </c>
      <c r="Q23" s="15">
        <v>10</v>
      </c>
      <c r="R23" s="1">
        <v>121</v>
      </c>
      <c r="S23" s="16">
        <f t="shared" si="5"/>
        <v>1210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63</v>
      </c>
      <c r="C24" s="14">
        <f t="shared" si="2"/>
        <v>630</v>
      </c>
      <c r="D24" s="15">
        <v>20</v>
      </c>
      <c r="E24" s="1"/>
      <c r="F24" s="16">
        <f t="shared" si="3"/>
        <v>0</v>
      </c>
      <c r="G24" s="7"/>
      <c r="H24" s="156" t="s">
        <v>6</v>
      </c>
      <c r="I24" s="154" t="s">
        <v>540</v>
      </c>
      <c r="J24" s="151">
        <v>270</v>
      </c>
      <c r="K24" s="152"/>
      <c r="L24" s="155">
        <f>'17-10'!$K24+('17-10'!$J24/90)</f>
        <v>3</v>
      </c>
      <c r="M24" s="3"/>
      <c r="N24" s="13">
        <v>10</v>
      </c>
      <c r="O24" s="1">
        <v>59</v>
      </c>
      <c r="P24" s="14">
        <f t="shared" si="4"/>
        <v>590</v>
      </c>
      <c r="Q24" s="15">
        <v>20</v>
      </c>
      <c r="R24" s="1">
        <v>4</v>
      </c>
      <c r="S24" s="16">
        <f t="shared" si="5"/>
        <v>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7</v>
      </c>
      <c r="C25" s="14">
        <f t="shared" si="2"/>
        <v>140</v>
      </c>
      <c r="D25" s="15">
        <v>50</v>
      </c>
      <c r="E25" s="1"/>
      <c r="F25" s="16">
        <f t="shared" si="3"/>
        <v>0</v>
      </c>
      <c r="G25" s="7"/>
      <c r="H25" s="156" t="s">
        <v>6</v>
      </c>
      <c r="I25" s="154" t="s">
        <v>3087</v>
      </c>
      <c r="J25" s="151">
        <v>470</v>
      </c>
      <c r="K25" s="152"/>
      <c r="L25" s="155">
        <f>'17-10'!$K25+('17-10'!$J25/90)</f>
        <v>5.2222222222222223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>
        <v>4</v>
      </c>
      <c r="S25" s="16">
        <f t="shared" si="5"/>
        <v>200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89</v>
      </c>
      <c r="F26" s="16">
        <f t="shared" si="3"/>
        <v>8900</v>
      </c>
      <c r="G26" s="7"/>
      <c r="H26" s="156" t="s">
        <v>6</v>
      </c>
      <c r="I26" s="154" t="s">
        <v>3140</v>
      </c>
      <c r="J26" s="151">
        <v>700</v>
      </c>
      <c r="K26" s="152"/>
      <c r="L26" s="155">
        <f>'17-10'!$K26+('17-10'!$J26/90)</f>
        <v>7.7777777777777777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32</v>
      </c>
      <c r="S26" s="16">
        <f t="shared" si="5"/>
        <v>3200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8</v>
      </c>
      <c r="C27" s="14">
        <f t="shared" si="2"/>
        <v>800</v>
      </c>
      <c r="D27" s="157" t="s">
        <v>11</v>
      </c>
      <c r="E27" s="157"/>
      <c r="F27" s="159">
        <f>SUM(F22:F26)</f>
        <v>9640</v>
      </c>
      <c r="G27" s="7"/>
      <c r="H27" s="156" t="s">
        <v>6</v>
      </c>
      <c r="I27" s="154" t="s">
        <v>958</v>
      </c>
      <c r="J27" s="151">
        <v>-25</v>
      </c>
      <c r="K27" s="152">
        <v>5</v>
      </c>
      <c r="L27" s="155">
        <f>'17-10'!$K27+('17-10'!$J27/90)</f>
        <v>4.7222222222222223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5060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1580</v>
      </c>
      <c r="D28" s="1"/>
      <c r="E28" s="1"/>
      <c r="F28" s="1"/>
      <c r="G28" s="1"/>
      <c r="H28" s="156" t="s">
        <v>6</v>
      </c>
      <c r="I28" s="154"/>
      <c r="J28" s="151">
        <v>250</v>
      </c>
      <c r="K28" s="152"/>
      <c r="L28" s="155">
        <f>'17-10'!$K28+('17-10'!$J28/90)</f>
        <v>2.7777777777777777</v>
      </c>
      <c r="M28" s="3"/>
      <c r="N28" s="157" t="s">
        <v>11</v>
      </c>
      <c r="O28" s="157"/>
      <c r="P28" s="158">
        <f>SUM(P22:P27)</f>
        <v>670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-470</v>
      </c>
      <c r="G29" s="1"/>
      <c r="H29" s="156" t="s">
        <v>28</v>
      </c>
      <c r="I29" s="154" t="s">
        <v>437</v>
      </c>
      <c r="J29" s="151">
        <v>-400</v>
      </c>
      <c r="K29" s="152"/>
      <c r="L29" s="155">
        <f>'17-10'!$K29+('17-10'!$J29/90)</f>
        <v>-4.4444444444444446</v>
      </c>
      <c r="M29" s="3"/>
      <c r="N29" s="1"/>
      <c r="O29" s="1"/>
      <c r="P29" s="18"/>
      <c r="Q29" s="233" t="s">
        <v>21</v>
      </c>
      <c r="R29" s="234"/>
      <c r="S29" s="159">
        <f>SUM('17-10'!$J$22:$J$129)</f>
        <v>-4580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809</v>
      </c>
      <c r="D30" s="1"/>
      <c r="E30" s="1"/>
      <c r="F30" s="8"/>
      <c r="G30" s="1"/>
      <c r="H30" s="156" t="s">
        <v>6</v>
      </c>
      <c r="I30" s="154" t="s">
        <v>154</v>
      </c>
      <c r="J30" s="151">
        <v>80</v>
      </c>
      <c r="K30" s="152"/>
      <c r="L30" s="155">
        <f>'17-10'!$K30+('17-10'!$J30/90)</f>
        <v>0.88888888888888884</v>
      </c>
      <c r="M30" s="3"/>
      <c r="N30" s="233" t="s">
        <v>23</v>
      </c>
      <c r="O30" s="234"/>
      <c r="P30" s="158">
        <f>SUM('17-10'!$K$22:$K$129)</f>
        <v>-1010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6</v>
      </c>
      <c r="I31" s="154" t="s">
        <v>2822</v>
      </c>
      <c r="J31" s="151">
        <v>430</v>
      </c>
      <c r="K31" s="152"/>
      <c r="L31" s="155">
        <f>'17-10'!$K31+('17-10'!$J31/90)</f>
        <v>4.7777777777777777</v>
      </c>
      <c r="M31" s="3"/>
      <c r="N31" s="1"/>
      <c r="O31" s="1"/>
      <c r="P31" s="18"/>
      <c r="Q31" s="157" t="s">
        <v>25</v>
      </c>
      <c r="R31" s="157"/>
      <c r="S31" s="159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2822</v>
      </c>
      <c r="J32" s="151">
        <v>-160</v>
      </c>
      <c r="K32" s="152">
        <v>10</v>
      </c>
      <c r="L32" s="155">
        <f>'17-10'!$K32+('17-10'!$J32/90)</f>
        <v>8.2222222222222214</v>
      </c>
      <c r="M32" s="3"/>
      <c r="N32" s="157" t="s">
        <v>25</v>
      </c>
      <c r="O32" s="157"/>
      <c r="P32" s="158">
        <f>P28-P30-C28</f>
        <v>100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1002</v>
      </c>
      <c r="J33" s="151">
        <v>-540</v>
      </c>
      <c r="K33" s="152">
        <v>60</v>
      </c>
      <c r="L33" s="155">
        <f>'17-10'!$K33+('17-10'!$J33/90)</f>
        <v>54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1336</v>
      </c>
      <c r="J34" s="151"/>
      <c r="K34" s="152">
        <v>275</v>
      </c>
      <c r="L34" s="155">
        <f>'17-10'!$K34+('17-10'!$J34/90)</f>
        <v>275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637</v>
      </c>
      <c r="J35" s="151"/>
      <c r="K35" s="152">
        <v>1500</v>
      </c>
      <c r="L35" s="155">
        <f>'17-10'!$K35+('17-10'!$J35/90)</f>
        <v>1500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3141</v>
      </c>
      <c r="J36" s="151"/>
      <c r="K36" s="152">
        <v>20</v>
      </c>
      <c r="L36" s="155">
        <f>'17-10'!$K36+('17-10'!$J36/90)</f>
        <v>20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37</v>
      </c>
      <c r="J37" s="151">
        <v>90</v>
      </c>
      <c r="K37" s="152"/>
      <c r="L37" s="155">
        <f>'17-10'!$K37+('17-10'!$J37/90)</f>
        <v>1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121</v>
      </c>
      <c r="J38" s="151">
        <v>1200</v>
      </c>
      <c r="K38" s="152"/>
      <c r="L38" s="155">
        <f>'17-10'!$K38+('17-10'!$J38/90)</f>
        <v>13.333333333333334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936</v>
      </c>
      <c r="J39" s="151"/>
      <c r="K39" s="152">
        <v>230</v>
      </c>
      <c r="L39" s="155">
        <f>'17-10'!$K39+('17-10'!$J39/90)</f>
        <v>230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3142</v>
      </c>
      <c r="J40" s="151">
        <v>-100</v>
      </c>
      <c r="K40" s="152">
        <v>210</v>
      </c>
      <c r="L40" s="155">
        <f>'17-10'!$K40+('17-10'!$J40/90)</f>
        <v>208.88888888888889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/>
      <c r="J41" s="151">
        <v>130</v>
      </c>
      <c r="K41" s="152"/>
      <c r="L41" s="155">
        <f>'17-10'!$K41+('17-10'!$J41/90)</f>
        <v>1.4444444444444444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28</v>
      </c>
      <c r="I42" s="154" t="s">
        <v>3143</v>
      </c>
      <c r="J42" s="151"/>
      <c r="K42" s="152">
        <v>-20</v>
      </c>
      <c r="L42" s="155">
        <f>'17-10'!$K42+('17-10'!$J42/90)</f>
        <v>-20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18</v>
      </c>
      <c r="J43" s="151">
        <v>585</v>
      </c>
      <c r="K43" s="152"/>
      <c r="L43" s="155">
        <f>'17-10'!$K43+('17-10'!$J43/90)</f>
        <v>6.5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28</v>
      </c>
      <c r="I44" s="154" t="s">
        <v>43</v>
      </c>
      <c r="J44" s="151">
        <v>-2000</v>
      </c>
      <c r="K44" s="152"/>
      <c r="L44" s="155">
        <f>'17-10'!$K44+('17-10'!$J44/90)</f>
        <v>-22.222222222222221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631</v>
      </c>
      <c r="J45" s="151">
        <v>-100</v>
      </c>
      <c r="K45" s="152">
        <v>10</v>
      </c>
      <c r="L45" s="155">
        <f>'17-10'!$K45+('17-10'!$J45/90)</f>
        <v>8.8888888888888893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123</v>
      </c>
      <c r="J46" s="151"/>
      <c r="K46" s="152">
        <v>1</v>
      </c>
      <c r="L46" s="155">
        <f>'17-10'!$K46+('17-10'!$J46/90)</f>
        <v>1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2976</v>
      </c>
      <c r="J47" s="151">
        <v>600</v>
      </c>
      <c r="K47" s="152"/>
      <c r="L47" s="155">
        <f>'17-10'!$K47+('17-10'!$J47/90)</f>
        <v>6.666666666666667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40</v>
      </c>
      <c r="I48" s="154" t="s">
        <v>3144</v>
      </c>
      <c r="J48" s="151"/>
      <c r="K48" s="152">
        <v>11</v>
      </c>
      <c r="L48" s="155">
        <f>'17-10'!$K48+('17-10'!$J48/90)</f>
        <v>11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363</v>
      </c>
      <c r="J49" s="151"/>
      <c r="K49" s="152">
        <v>100</v>
      </c>
      <c r="L49" s="155">
        <f>'17-10'!$K49+('17-10'!$J49/90)</f>
        <v>100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699</v>
      </c>
      <c r="J50" s="151"/>
      <c r="K50" s="152">
        <v>50</v>
      </c>
      <c r="L50" s="155">
        <f>'17-10'!$K50+('17-10'!$J50/90)</f>
        <v>50</v>
      </c>
      <c r="M50" s="3"/>
      <c r="N50" s="45" t="s">
        <v>3145</v>
      </c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/>
      <c r="J51" s="151">
        <v>600</v>
      </c>
      <c r="K51" s="152"/>
      <c r="L51" s="155">
        <f>'17-10'!$K51+('17-10'!$J51/90)</f>
        <v>6.666666666666667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154</v>
      </c>
      <c r="J52" s="151">
        <v>200</v>
      </c>
      <c r="K52" s="152"/>
      <c r="L52" s="155">
        <f>'17-10'!$K52+('17-10'!$J52/90)</f>
        <v>2.2222222222222223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1497</v>
      </c>
      <c r="J53" s="151"/>
      <c r="K53" s="152">
        <v>5</v>
      </c>
      <c r="L53" s="155">
        <f>'17-10'!$K53+('17-10'!$J53/90)</f>
        <v>5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1796</v>
      </c>
      <c r="I54" s="154" t="s">
        <v>75</v>
      </c>
      <c r="J54" s="151"/>
      <c r="K54" s="152">
        <v>55</v>
      </c>
      <c r="L54" s="155">
        <f>'17-10'!$K54+('17-10'!$J54/90)</f>
        <v>55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78</v>
      </c>
      <c r="J55" s="151"/>
      <c r="K55" s="152">
        <v>14</v>
      </c>
      <c r="L55" s="155">
        <f>'17-10'!$K55+('17-10'!$J55/90)</f>
        <v>14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/>
      <c r="J56" s="151">
        <v>200</v>
      </c>
      <c r="K56" s="152"/>
      <c r="L56" s="155">
        <f>'17-10'!$K56+('17-10'!$J56/90)</f>
        <v>2.2222222222222223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3146</v>
      </c>
      <c r="J57" s="151">
        <v>-180</v>
      </c>
      <c r="K57" s="152">
        <v>10</v>
      </c>
      <c r="L57" s="155">
        <f>'17-10'!$K57+('17-10'!$J57/90)</f>
        <v>8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1025</v>
      </c>
      <c r="J58" s="151">
        <v>720</v>
      </c>
      <c r="K58" s="152">
        <v>20</v>
      </c>
      <c r="L58" s="155">
        <f>'17-10'!$K58+('17-10'!$J58/90)</f>
        <v>28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161</v>
      </c>
      <c r="J59" s="151">
        <v>-180</v>
      </c>
      <c r="K59" s="152">
        <v>30</v>
      </c>
      <c r="L59" s="155">
        <f>'17-10'!$K59+('17-10'!$J59/90)</f>
        <v>28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132</v>
      </c>
      <c r="J60" s="151">
        <v>300</v>
      </c>
      <c r="K60" s="152"/>
      <c r="L60" s="155">
        <f>'17-10'!$K60+('17-10'!$J60/90)</f>
        <v>3.3333333333333335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/>
      <c r="J61" s="151">
        <v>-50</v>
      </c>
      <c r="K61" s="152">
        <v>2</v>
      </c>
      <c r="L61" s="155">
        <f>'17-10'!$K61+('17-10'!$J61/90)</f>
        <v>1.4444444444444444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/>
      <c r="J62" s="151"/>
      <c r="K62" s="152">
        <v>60</v>
      </c>
      <c r="L62" s="155">
        <f>'17-10'!$K62+('17-10'!$J62/90)</f>
        <v>60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3148</v>
      </c>
      <c r="J63" s="151">
        <v>200</v>
      </c>
      <c r="K63" s="152">
        <v>20</v>
      </c>
      <c r="L63" s="155">
        <f>'17-10'!$K63+('17-10'!$J63/90)</f>
        <v>22.222222222222221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147</v>
      </c>
      <c r="J64" s="151">
        <v>300</v>
      </c>
      <c r="K64" s="152"/>
      <c r="L64" s="155">
        <f>'17-10'!$K64+('17-10'!$J64/90)</f>
        <v>3.3333333333333335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1796</v>
      </c>
      <c r="I65" s="154" t="s">
        <v>373</v>
      </c>
      <c r="J65" s="151">
        <v>200</v>
      </c>
      <c r="K65" s="152">
        <v>520</v>
      </c>
      <c r="L65" s="155">
        <f>'17-10'!$K65+('17-10'!$J65/90)</f>
        <v>522.22222222222217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783</v>
      </c>
      <c r="J66" s="151">
        <v>320</v>
      </c>
      <c r="K66" s="152"/>
      <c r="L66" s="155">
        <f>'17-10'!$K66+('17-10'!$J66/90)</f>
        <v>3.5555555555555554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847</v>
      </c>
      <c r="J67" s="151">
        <v>-400</v>
      </c>
      <c r="K67" s="152">
        <v>10</v>
      </c>
      <c r="L67" s="155">
        <f>'17-10'!$K67+('17-10'!$J67/90)</f>
        <v>5.5555555555555554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1796</v>
      </c>
      <c r="I68" s="154" t="s">
        <v>75</v>
      </c>
      <c r="J68" s="151">
        <v>-300</v>
      </c>
      <c r="K68" s="152">
        <v>120</v>
      </c>
      <c r="L68" s="155">
        <f>'17-10'!$K68+('17-10'!$J68/90)</f>
        <v>116.66666666666667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1110</v>
      </c>
      <c r="J69" s="151">
        <v>200</v>
      </c>
      <c r="K69" s="152"/>
      <c r="L69" s="155">
        <f>'17-10'!$K69+('17-10'!$J69/90)</f>
        <v>2.2222222222222223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984</v>
      </c>
      <c r="J70" s="151">
        <v>-100</v>
      </c>
      <c r="K70" s="152">
        <v>80</v>
      </c>
      <c r="L70" s="155">
        <f>'17-10'!$K70+('17-10'!$J70/90)</f>
        <v>78.888888888888886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376</v>
      </c>
      <c r="J71" s="151">
        <v>-100</v>
      </c>
      <c r="K71" s="152">
        <v>10</v>
      </c>
      <c r="L71" s="155">
        <f>'17-10'!$K71+('17-10'!$J71/90)</f>
        <v>8.8888888888888893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3149</v>
      </c>
      <c r="J72" s="151">
        <v>60</v>
      </c>
      <c r="K72" s="152"/>
      <c r="L72" s="155">
        <f>'17-10'!$K72+('17-10'!$J72/90)</f>
        <v>0.66666666666666663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366</v>
      </c>
      <c r="J73" s="151">
        <v>140</v>
      </c>
      <c r="K73" s="152"/>
      <c r="L73" s="155">
        <f>'17-10'!$K73+('17-10'!$J73/90)</f>
        <v>1.5555555555555556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>
        <v>450</v>
      </c>
      <c r="K74" s="152">
        <v>20</v>
      </c>
      <c r="L74" s="155">
        <f>'17-10'!$K74+('17-10'!$J74/90)</f>
        <v>25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2950</v>
      </c>
      <c r="J75" s="151">
        <v>630</v>
      </c>
      <c r="K75" s="152"/>
      <c r="L75" s="155">
        <f>'17-10'!$K75+('17-10'!$J75/90)</f>
        <v>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67</v>
      </c>
      <c r="J76" s="151">
        <v>250</v>
      </c>
      <c r="K76" s="152"/>
      <c r="L76" s="155">
        <f>'17-10'!$K76+('17-10'!$J76/90)</f>
        <v>2.7777777777777777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3150</v>
      </c>
      <c r="J77" s="151"/>
      <c r="K77" s="152">
        <v>5</v>
      </c>
      <c r="L77" s="155">
        <f>'17-10'!$K77+('17-10'!$J77/90)</f>
        <v>5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112</v>
      </c>
      <c r="J78" s="151">
        <v>200</v>
      </c>
      <c r="K78" s="152"/>
      <c r="L78" s="155">
        <f>'17-10'!$K78+('17-10'!$J78/90)</f>
        <v>2.2222222222222223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791</v>
      </c>
      <c r="J79" s="151"/>
      <c r="K79" s="152">
        <f>-35+100</f>
        <v>65</v>
      </c>
      <c r="L79" s="155">
        <f>'17-10'!$K79+('17-10'!$J79/90)</f>
        <v>65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40</v>
      </c>
      <c r="I80" s="154" t="s">
        <v>239</v>
      </c>
      <c r="J80" s="151"/>
      <c r="K80" s="152">
        <v>-3700</v>
      </c>
      <c r="L80" s="155">
        <f>'17-10'!$K80+('17-10'!$J80/90)</f>
        <v>-3700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501</v>
      </c>
      <c r="J81" s="151">
        <v>-500</v>
      </c>
      <c r="K81" s="152">
        <v>10</v>
      </c>
      <c r="L81" s="155">
        <f>'17-10'!$K81+('17-10'!$J81/90)</f>
        <v>4.4444444444444446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90</v>
      </c>
      <c r="J82" s="151">
        <v>100</v>
      </c>
      <c r="K82" s="152">
        <v>11</v>
      </c>
      <c r="L82" s="155">
        <f>'17-10'!$K82+('17-10'!$J82/90)</f>
        <v>12.111111111111111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97</v>
      </c>
      <c r="J83" s="151">
        <v>-700</v>
      </c>
      <c r="K83" s="152">
        <v>10</v>
      </c>
      <c r="L83" s="155">
        <f>'17-10'!$K83+('17-10'!$J83/90)</f>
        <v>2.2222222222222223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2988</v>
      </c>
      <c r="J84" s="151">
        <v>135</v>
      </c>
      <c r="K84" s="152"/>
      <c r="L84" s="155">
        <f>'17-10'!$K84+('17-10'!$J84/90)</f>
        <v>1.5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2296</v>
      </c>
      <c r="J85" s="151">
        <v>-380</v>
      </c>
      <c r="K85" s="152">
        <v>10</v>
      </c>
      <c r="L85" s="155">
        <f>'17-10'!$K85+('17-10'!$J85/90)</f>
        <v>5.7777777777777777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28</v>
      </c>
      <c r="I86" s="154" t="s">
        <v>1347</v>
      </c>
      <c r="J86" s="151"/>
      <c r="K86" s="152">
        <v>-70</v>
      </c>
      <c r="L86" s="155">
        <f>'17-10'!$K86+('17-10'!$J86/90)</f>
        <v>-70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1101</v>
      </c>
      <c r="J87" s="151">
        <v>-400</v>
      </c>
      <c r="K87" s="152">
        <v>10</v>
      </c>
      <c r="L87" s="155">
        <f>'17-10'!$K87+('17-10'!$J87/90)</f>
        <v>5.5555555555555554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141</v>
      </c>
      <c r="J88" s="151">
        <v>225</v>
      </c>
      <c r="K88" s="152"/>
      <c r="L88" s="155">
        <f>'17-10'!$K88+('17-10'!$J88/90)</f>
        <v>2.5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/>
      <c r="J89" s="151">
        <v>100</v>
      </c>
      <c r="K89" s="152">
        <v>5</v>
      </c>
      <c r="L89" s="155">
        <f>'17-10'!$K89+('17-10'!$J89/90)</f>
        <v>6.1111111111111107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1918</v>
      </c>
      <c r="J90" s="151">
        <v>-630</v>
      </c>
      <c r="K90" s="152">
        <v>70</v>
      </c>
      <c r="L90" s="155">
        <f>'17-10'!$K90+('17-10'!$J90/90)</f>
        <v>63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1366</v>
      </c>
      <c r="J91" s="151"/>
      <c r="K91" s="152">
        <v>10</v>
      </c>
      <c r="L91" s="155">
        <f>'17-10'!$K91+('17-10'!$J91/90)</f>
        <v>10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154</v>
      </c>
      <c r="J92" s="151">
        <v>100</v>
      </c>
      <c r="K92" s="152"/>
      <c r="L92" s="155">
        <f>'17-10'!$K92+('17-10'!$J92/90)</f>
        <v>1.1111111111111112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/>
      <c r="J93" s="151"/>
      <c r="K93" s="152">
        <v>7</v>
      </c>
      <c r="L93" s="155">
        <f>'17-10'!$K93+('17-10'!$J93/90)</f>
        <v>7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418</v>
      </c>
      <c r="J94" s="151">
        <v>135</v>
      </c>
      <c r="K94" s="152"/>
      <c r="L94" s="155">
        <f>'17-10'!$K94+('17-10'!$J94/90)</f>
        <v>1.5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3151</v>
      </c>
      <c r="J95" s="151"/>
      <c r="K95" s="152">
        <v>200</v>
      </c>
      <c r="L95" s="155">
        <f>'17-10'!$K95+('17-10'!$J95/90)</f>
        <v>200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40</v>
      </c>
      <c r="I96" s="154" t="s">
        <v>95</v>
      </c>
      <c r="J96" s="151"/>
      <c r="K96" s="152">
        <v>-200</v>
      </c>
      <c r="L96" s="155">
        <f>'17-10'!$K96+('17-10'!$J96/90)</f>
        <v>-200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28</v>
      </c>
      <c r="I97" s="154" t="s">
        <v>3152</v>
      </c>
      <c r="J97" s="151">
        <v>-300</v>
      </c>
      <c r="K97" s="152"/>
      <c r="L97" s="155">
        <f>'17-10'!$K97+('17-10'!$J97/90)</f>
        <v>-3.3333333333333335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1174</v>
      </c>
      <c r="J98" s="151"/>
      <c r="K98" s="152">
        <v>70</v>
      </c>
      <c r="L98" s="155">
        <f>'17-10'!$K98+('17-10'!$J98/90)</f>
        <v>70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389</v>
      </c>
      <c r="J99" s="151">
        <v>630</v>
      </c>
      <c r="K99" s="152"/>
      <c r="L99" s="155">
        <f>'17-10'!$K99+('17-10'!$J99/90)</f>
        <v>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32</v>
      </c>
      <c r="J100" s="151">
        <v>200</v>
      </c>
      <c r="K100" s="152"/>
      <c r="L100" s="155">
        <f>'17-10'!$K100+('17-10'!$J100/90)</f>
        <v>2.2222222222222223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/>
      <c r="J101" s="151">
        <v>180</v>
      </c>
      <c r="K101" s="152"/>
      <c r="L101" s="155">
        <f>'17-10'!$K101+('17-10'!$J101/90)</f>
        <v>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1073</v>
      </c>
      <c r="J102" s="151"/>
      <c r="K102" s="152">
        <v>84</v>
      </c>
      <c r="L102" s="155">
        <f>'17-10'!$K102+('17-10'!$J102/90)</f>
        <v>84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608</v>
      </c>
      <c r="J103" s="151">
        <v>-135</v>
      </c>
      <c r="K103" s="152">
        <v>10</v>
      </c>
      <c r="L103" s="155">
        <f>'17-10'!$K103+('17-10'!$J103/90)</f>
        <v>8.5</v>
      </c>
      <c r="M103" s="3"/>
      <c r="N103" s="45"/>
      <c r="O103" s="9"/>
      <c r="P103" s="84"/>
      <c r="Q103" s="228" t="s">
        <v>3154</v>
      </c>
      <c r="R103" s="228"/>
      <c r="S103" s="229">
        <v>-5000</v>
      </c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502</v>
      </c>
      <c r="J104" s="151">
        <v>20</v>
      </c>
      <c r="K104" s="152">
        <v>1</v>
      </c>
      <c r="L104" s="155">
        <f>'17-10'!$K104+('17-10'!$J104/90)</f>
        <v>1.2222222222222223</v>
      </c>
      <c r="M104" s="3"/>
      <c r="N104" s="45"/>
      <c r="O104" s="9"/>
      <c r="P104" s="84"/>
      <c r="Q104" s="228" t="s">
        <v>3153</v>
      </c>
      <c r="R104" s="228"/>
      <c r="S104" s="229">
        <v>-4500</v>
      </c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2182</v>
      </c>
      <c r="J105" s="151">
        <v>700</v>
      </c>
      <c r="K105" s="152"/>
      <c r="L105" s="155">
        <f>'17-10'!$K105+('17-10'!$J105/90)</f>
        <v>7.7777777777777777</v>
      </c>
      <c r="M105" s="3"/>
      <c r="N105" s="45"/>
      <c r="O105" s="9"/>
      <c r="P105" s="227">
        <v>100</v>
      </c>
      <c r="Q105" s="228" t="s">
        <v>3155</v>
      </c>
      <c r="R105" s="228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>
        <v>80</v>
      </c>
      <c r="K106" s="152"/>
      <c r="L106" s="155">
        <f>'17-10'!$K106+('17-10'!$J106/90)</f>
        <v>0.88888888888888884</v>
      </c>
      <c r="M106" s="3"/>
      <c r="N106" s="45"/>
      <c r="O106" s="9"/>
      <c r="P106" s="227">
        <v>150</v>
      </c>
      <c r="Q106" s="228" t="s">
        <v>3156</v>
      </c>
      <c r="R106" s="228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51">
        <v>675</v>
      </c>
      <c r="K107" s="152"/>
      <c r="L107" s="155">
        <f>'17-10'!$K107+('17-10'!$J107/90)</f>
        <v>7.5</v>
      </c>
      <c r="M107" s="3"/>
      <c r="N107" s="45"/>
      <c r="O107" s="9"/>
      <c r="P107" s="227">
        <v>150</v>
      </c>
      <c r="Q107" s="228" t="s">
        <v>3157</v>
      </c>
      <c r="R107" s="228" t="s">
        <v>834</v>
      </c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150</v>
      </c>
      <c r="J108" s="151"/>
      <c r="K108" s="152">
        <v>235</v>
      </c>
      <c r="L108" s="155">
        <f>'17-10'!$K108+('17-10'!$J108/90)</f>
        <v>235</v>
      </c>
      <c r="M108" s="3"/>
      <c r="N108" s="45"/>
      <c r="O108" s="45" t="s">
        <v>834</v>
      </c>
      <c r="P108" s="227">
        <v>100</v>
      </c>
      <c r="Q108" s="228" t="s">
        <v>3158</v>
      </c>
      <c r="R108" s="91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1553</v>
      </c>
      <c r="J109" s="151"/>
      <c r="K109" s="152">
        <v>98</v>
      </c>
      <c r="L109" s="155">
        <f>'17-10'!$K109+('17-10'!$J109/90)</f>
        <v>98</v>
      </c>
      <c r="M109" s="3"/>
      <c r="N109" s="45"/>
      <c r="O109" s="45" t="s">
        <v>834</v>
      </c>
      <c r="P109" s="227">
        <v>70</v>
      </c>
      <c r="Q109" s="228" t="s">
        <v>3159</v>
      </c>
      <c r="R109" s="91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3163</v>
      </c>
      <c r="J110" s="151">
        <v>-180</v>
      </c>
      <c r="K110" s="152">
        <v>10</v>
      </c>
      <c r="L110" s="155">
        <f>'17-10'!$K110+('17-10'!$J110/90)</f>
        <v>8</v>
      </c>
      <c r="M110" s="3"/>
      <c r="N110" s="45"/>
      <c r="O110" s="9"/>
      <c r="P110" s="227">
        <v>100</v>
      </c>
      <c r="Q110" s="228" t="s">
        <v>3160</v>
      </c>
      <c r="R110" s="91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/>
      <c r="K111" s="152">
        <v>20</v>
      </c>
      <c r="L111" s="155">
        <f>'17-10'!$K111+('17-10'!$J111/90)</f>
        <v>20</v>
      </c>
      <c r="M111" s="3"/>
      <c r="N111" s="45"/>
      <c r="O111" s="45" t="s">
        <v>834</v>
      </c>
      <c r="P111" s="227">
        <v>110</v>
      </c>
      <c r="Q111" s="228" t="s">
        <v>3161</v>
      </c>
      <c r="R111" s="91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/>
      <c r="J112" s="151">
        <v>220</v>
      </c>
      <c r="K112" s="152"/>
      <c r="L112" s="155">
        <f>'17-10'!$K112+('17-10'!$J112/90)</f>
        <v>2.4444444444444446</v>
      </c>
      <c r="M112" s="3"/>
      <c r="N112" s="45"/>
      <c r="O112" s="9"/>
      <c r="P112" s="227">
        <v>200</v>
      </c>
      <c r="Q112" s="228" t="s">
        <v>3162</v>
      </c>
      <c r="R112" s="91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>
        <v>-400</v>
      </c>
      <c r="K113" s="152">
        <v>5</v>
      </c>
      <c r="L113" s="155">
        <f>'17-10'!$K113+('17-10'!$J113/90)</f>
        <v>0.55555555555555536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209</v>
      </c>
      <c r="J114" s="151">
        <v>50</v>
      </c>
      <c r="K114" s="152"/>
      <c r="L114" s="155">
        <f>'17-10'!$K114+('17-10'!$J114/90)</f>
        <v>0.55555555555555558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40</v>
      </c>
      <c r="I115" s="154" t="s">
        <v>239</v>
      </c>
      <c r="J115" s="151"/>
      <c r="K115" s="152">
        <v>-400</v>
      </c>
      <c r="L115" s="155">
        <f>'17-10'!$K115+('17-10'!$J115/90)</f>
        <v>-400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658</v>
      </c>
      <c r="J116" s="151"/>
      <c r="K116" s="152">
        <v>60</v>
      </c>
      <c r="L116" s="155">
        <f>'17-10'!$K116+('17-10'!$J116/90)</f>
        <v>60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>
        <v>-315</v>
      </c>
      <c r="K117" s="152">
        <v>5</v>
      </c>
      <c r="L117" s="155">
        <f>'17-10'!$K117+('17-10'!$J117/90)</f>
        <v>1.5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28</v>
      </c>
      <c r="I118" s="154" t="s">
        <v>165</v>
      </c>
      <c r="J118" s="151">
        <v>-9500</v>
      </c>
      <c r="K118" s="152">
        <v>-980</v>
      </c>
      <c r="L118" s="155">
        <f>'17-10'!$K118+('17-10'!$J118/90)</f>
        <v>-1085.5555555555557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56</v>
      </c>
      <c r="J119" s="151">
        <v>200</v>
      </c>
      <c r="K119" s="152">
        <v>-34</v>
      </c>
      <c r="L119" s="155">
        <f>'17-10'!$K119+('17-10'!$J119/90)</f>
        <v>-31.777777777777779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28</v>
      </c>
      <c r="I120" s="154" t="s">
        <v>605</v>
      </c>
      <c r="J120" s="151"/>
      <c r="K120" s="152">
        <v>-100</v>
      </c>
      <c r="L120" s="155">
        <f>'17-10'!$K120+('17-10'!$J120/90)</f>
        <v>-100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/>
      <c r="K121" s="152"/>
      <c r="L121" s="155">
        <f>'17-10'!$K121+('17-10'!$J121/90)</f>
        <v>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/>
      <c r="K122" s="152"/>
      <c r="L122" s="155">
        <f>'17-10'!$K122+('17-10'!$J122/90)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/>
      <c r="K123" s="152"/>
      <c r="L123" s="155">
        <f>'17-10'!$K123+('17-10'!$J123/90)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/>
      <c r="J124" s="151"/>
      <c r="K124" s="152"/>
      <c r="L124" s="155">
        <f>'17-10'!$K124+('17-10'!$J124/90)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/>
      <c r="K125" s="152"/>
      <c r="L125" s="155">
        <f>'17-10'!$K125+('17-10'!$J125/90)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/>
      <c r="K126" s="152"/>
      <c r="L126" s="155">
        <f>'17-10'!$K126+('17-10'!$J126/90)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/>
      <c r="K127" s="152"/>
      <c r="L127" s="155">
        <f>'17-10'!$K127+('17-10'!$J127/90)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/>
      <c r="K128" s="152"/>
      <c r="L128" s="155">
        <f>'17-10'!$K128+('17-10'!$J128/90)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/>
      <c r="L129" s="155">
        <f>'17-10'!$K129+('17-10'!$J129/90)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27" priority="5">
      <formula>$H3="جملة"</formula>
    </cfRule>
    <cfRule type="expression" dxfId="126" priority="6">
      <formula>$H3="مصاريف"</formula>
    </cfRule>
    <cfRule type="expression" dxfId="125" priority="7">
      <formula>$H3="سحب"</formula>
    </cfRule>
    <cfRule type="expression" dxfId="124" priority="8">
      <formula>$H3="بيع"</formula>
    </cfRule>
  </conditionalFormatting>
  <conditionalFormatting sqref="H22:L129">
    <cfRule type="expression" dxfId="123" priority="1">
      <formula>$H22="جملة"</formula>
    </cfRule>
    <cfRule type="expression" dxfId="122" priority="2">
      <formula>$H22="مصاريف"</formula>
    </cfRule>
    <cfRule type="expression" dxfId="121" priority="3">
      <formula>$H22="سحب"</formula>
    </cfRule>
    <cfRule type="expression" dxfId="120" priority="4">
      <formula>$H22="بيع"</formula>
    </cfRule>
  </conditionalFormatting>
  <dataValidations count="1">
    <dataValidation type="list" allowBlank="1" showInputMessage="1" showErrorMessage="1" sqref="H3:H18 H22:H129" xr:uid="{7B6E3664-B096-4847-905E-710770F3C35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6A58-1EF1-4199-B6F8-7E4C050BD66A}">
  <sheetPr>
    <pageSetUpPr fitToPage="1"/>
  </sheetPr>
  <dimension ref="A1:Z133"/>
  <sheetViews>
    <sheetView rightToLeft="1" topLeftCell="A121" workbookViewId="0">
      <selection activeCell="I133" sqref="I133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-160</v>
      </c>
      <c r="K1" s="166">
        <f t="shared" si="0"/>
        <v>155</v>
      </c>
      <c r="L1" s="167">
        <f t="shared" si="0"/>
        <v>153.2222222222222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3165</v>
      </c>
      <c r="J3" s="151"/>
      <c r="K3" s="152">
        <v>65</v>
      </c>
      <c r="L3" s="155">
        <f t="shared" ref="L3:L18" si="1">K3+(J3/90)</f>
        <v>65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721</v>
      </c>
      <c r="J4" s="151">
        <v>-360</v>
      </c>
      <c r="K4" s="152">
        <v>30</v>
      </c>
      <c r="L4" s="155">
        <f t="shared" si="1"/>
        <v>26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743</v>
      </c>
      <c r="J5" s="151">
        <v>250</v>
      </c>
      <c r="K5" s="152"/>
      <c r="L5" s="155">
        <f t="shared" si="1"/>
        <v>2.7777777777777777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1338</v>
      </c>
      <c r="J6" s="151"/>
      <c r="K6" s="152">
        <v>29</v>
      </c>
      <c r="L6" s="155">
        <f t="shared" si="1"/>
        <v>29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1002</v>
      </c>
      <c r="J7" s="151">
        <v>-270</v>
      </c>
      <c r="K7" s="152">
        <v>10</v>
      </c>
      <c r="L7" s="155">
        <f t="shared" si="1"/>
        <v>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1765</v>
      </c>
      <c r="J8" s="151">
        <v>-270</v>
      </c>
      <c r="K8" s="152">
        <v>10</v>
      </c>
      <c r="L8" s="155">
        <f t="shared" si="1"/>
        <v>7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3166</v>
      </c>
      <c r="J9" s="151">
        <v>270</v>
      </c>
      <c r="K9" s="152"/>
      <c r="L9" s="155">
        <f t="shared" si="1"/>
        <v>3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389</v>
      </c>
      <c r="J10" s="151">
        <v>170</v>
      </c>
      <c r="K10" s="152">
        <v>20</v>
      </c>
      <c r="L10" s="155">
        <f t="shared" si="1"/>
        <v>21.888888888888889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56</v>
      </c>
      <c r="J11" s="151">
        <v>50</v>
      </c>
      <c r="K11" s="152">
        <v>-9</v>
      </c>
      <c r="L11" s="155">
        <f t="shared" si="1"/>
        <v>-8.4444444444444446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3138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SUM('19-10'!$J$22:$J$133)</f>
        <v>-1790</v>
      </c>
      <c r="K20" s="166">
        <f>SUM('19-10'!$K$22:$K$133)</f>
        <v>411</v>
      </c>
      <c r="L20" s="167">
        <f>SUM('19-10'!$L$22:$L$133)</f>
        <v>391.11111111111086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>
        <v>74</v>
      </c>
      <c r="F22" s="16">
        <f t="shared" ref="F22:F26" si="3">D22*E22</f>
        <v>370</v>
      </c>
      <c r="G22" s="7"/>
      <c r="H22" s="156" t="s">
        <v>6</v>
      </c>
      <c r="I22" s="154" t="s">
        <v>905</v>
      </c>
      <c r="J22" s="151">
        <v>100</v>
      </c>
      <c r="K22" s="152"/>
      <c r="L22" s="155">
        <f>'19-10'!$K22+('19-10'!$J22/90)</f>
        <v>1.1111111111111112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54</v>
      </c>
      <c r="S22" s="16">
        <f t="shared" ref="S22:S26" si="5">Q22*R22</f>
        <v>270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7</v>
      </c>
      <c r="C23" s="14">
        <f t="shared" si="2"/>
        <v>35</v>
      </c>
      <c r="D23" s="15">
        <v>10</v>
      </c>
      <c r="E23" s="1">
        <v>117</v>
      </c>
      <c r="F23" s="16">
        <f t="shared" si="3"/>
        <v>1170</v>
      </c>
      <c r="G23" s="7"/>
      <c r="H23" s="156" t="s">
        <v>28</v>
      </c>
      <c r="I23" s="154" t="s">
        <v>3167</v>
      </c>
      <c r="J23" s="151">
        <v>525</v>
      </c>
      <c r="K23" s="152">
        <v>-10</v>
      </c>
      <c r="L23" s="155">
        <f>'19-10'!$K23+('19-10'!$J23/90)</f>
        <v>-4.166666666666667</v>
      </c>
      <c r="M23" s="3"/>
      <c r="N23" s="13">
        <v>5</v>
      </c>
      <c r="O23" s="1">
        <v>15</v>
      </c>
      <c r="P23" s="14">
        <f t="shared" si="4"/>
        <v>75</v>
      </c>
      <c r="Q23" s="15">
        <v>10</v>
      </c>
      <c r="R23" s="1">
        <v>79</v>
      </c>
      <c r="S23" s="16">
        <f t="shared" si="5"/>
        <v>790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52</v>
      </c>
      <c r="C24" s="14">
        <f t="shared" si="2"/>
        <v>520</v>
      </c>
      <c r="D24" s="15">
        <v>20</v>
      </c>
      <c r="E24" s="1">
        <v>3</v>
      </c>
      <c r="F24" s="16">
        <f t="shared" si="3"/>
        <v>60</v>
      </c>
      <c r="G24" s="7"/>
      <c r="H24" s="156" t="s">
        <v>6</v>
      </c>
      <c r="I24" s="154" t="s">
        <v>3168</v>
      </c>
      <c r="J24" s="151">
        <v>-270</v>
      </c>
      <c r="K24" s="152">
        <v>80</v>
      </c>
      <c r="L24" s="155">
        <f>'19-10'!$K24+('19-10'!$J24/90)</f>
        <v>77</v>
      </c>
      <c r="M24" s="3"/>
      <c r="N24" s="13">
        <v>10</v>
      </c>
      <c r="O24" s="1">
        <v>81</v>
      </c>
      <c r="P24" s="14">
        <f t="shared" si="4"/>
        <v>810</v>
      </c>
      <c r="Q24" s="15">
        <v>20</v>
      </c>
      <c r="R24" s="1">
        <v>11</v>
      </c>
      <c r="S24" s="16">
        <f t="shared" si="5"/>
        <v>220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1</v>
      </c>
      <c r="C25" s="14">
        <f t="shared" si="2"/>
        <v>20</v>
      </c>
      <c r="D25" s="15">
        <v>50</v>
      </c>
      <c r="E25" s="1">
        <v>2</v>
      </c>
      <c r="F25" s="16">
        <f t="shared" si="3"/>
        <v>100</v>
      </c>
      <c r="G25" s="7"/>
      <c r="H25" s="156" t="s">
        <v>6</v>
      </c>
      <c r="I25" s="154" t="s">
        <v>3169</v>
      </c>
      <c r="J25" s="151">
        <v>-50</v>
      </c>
      <c r="K25" s="152">
        <v>5</v>
      </c>
      <c r="L25" s="155">
        <f>'19-10'!$K25+('19-10'!$J25/90)</f>
        <v>4.4444444444444446</v>
      </c>
      <c r="M25" s="3"/>
      <c r="N25" s="13">
        <v>20</v>
      </c>
      <c r="O25" s="1">
        <v>11</v>
      </c>
      <c r="P25" s="14">
        <f t="shared" si="4"/>
        <v>220</v>
      </c>
      <c r="Q25" s="15">
        <v>50</v>
      </c>
      <c r="R25" s="1">
        <v>1</v>
      </c>
      <c r="S25" s="16">
        <f t="shared" si="5"/>
        <v>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1</v>
      </c>
      <c r="C26" s="14">
        <f t="shared" si="2"/>
        <v>50</v>
      </c>
      <c r="D26" s="15">
        <v>100</v>
      </c>
      <c r="E26" s="1">
        <v>32</v>
      </c>
      <c r="F26" s="16">
        <f t="shared" si="3"/>
        <v>3200</v>
      </c>
      <c r="G26" s="7"/>
      <c r="H26" s="156" t="s">
        <v>28</v>
      </c>
      <c r="I26" s="154" t="s">
        <v>437</v>
      </c>
      <c r="J26" s="151">
        <v>-400</v>
      </c>
      <c r="K26" s="152"/>
      <c r="L26" s="155">
        <f>'19-10'!$K26+('19-10'!$J26/90)</f>
        <v>-4.4444444444444446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>
        <v>25</v>
      </c>
      <c r="S26" s="16">
        <f t="shared" si="5"/>
        <v>2500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1</v>
      </c>
      <c r="C27" s="14">
        <f t="shared" si="2"/>
        <v>100</v>
      </c>
      <c r="D27" s="157" t="s">
        <v>11</v>
      </c>
      <c r="E27" s="157"/>
      <c r="F27" s="159">
        <f>SUM(F22:F26)</f>
        <v>4900</v>
      </c>
      <c r="G27" s="7"/>
      <c r="H27" s="156" t="s">
        <v>28</v>
      </c>
      <c r="I27" s="154" t="s">
        <v>43</v>
      </c>
      <c r="J27" s="151"/>
      <c r="K27" s="152">
        <v>-20</v>
      </c>
      <c r="L27" s="155">
        <f>'19-10'!$K27+('19-10'!$J27/90)</f>
        <v>-20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3830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725</v>
      </c>
      <c r="D28" s="1"/>
      <c r="E28" s="1"/>
      <c r="F28" s="1"/>
      <c r="G28" s="1"/>
      <c r="H28" s="156" t="s">
        <v>6</v>
      </c>
      <c r="I28" s="154" t="s">
        <v>278</v>
      </c>
      <c r="J28" s="151"/>
      <c r="K28" s="152">
        <v>25</v>
      </c>
      <c r="L28" s="155">
        <f>'19-10'!$K28+('19-10'!$J28/90)</f>
        <v>25</v>
      </c>
      <c r="M28" s="3"/>
      <c r="N28" s="157" t="s">
        <v>11</v>
      </c>
      <c r="O28" s="157"/>
      <c r="P28" s="158">
        <f>SUM(P22:P27)</f>
        <v>1106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-4740</v>
      </c>
      <c r="G29" s="1"/>
      <c r="H29" s="156" t="s">
        <v>1796</v>
      </c>
      <c r="I29" s="154" t="s">
        <v>75</v>
      </c>
      <c r="J29" s="151">
        <v>-270</v>
      </c>
      <c r="K29" s="152">
        <v>210</v>
      </c>
      <c r="L29" s="155">
        <f>'19-10'!$K29+('19-10'!$J29/90)</f>
        <v>207</v>
      </c>
      <c r="M29" s="3"/>
      <c r="N29" s="1"/>
      <c r="O29" s="1"/>
      <c r="P29" s="18"/>
      <c r="Q29" s="233" t="s">
        <v>21</v>
      </c>
      <c r="R29" s="234"/>
      <c r="S29" s="159">
        <f>SUM('19-10'!$J$22:$J$133)</f>
        <v>-1790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-855</v>
      </c>
      <c r="D30" s="1"/>
      <c r="E30" s="1"/>
      <c r="F30" s="8"/>
      <c r="G30" s="1"/>
      <c r="H30" s="156" t="s">
        <v>6</v>
      </c>
      <c r="I30" s="154" t="s">
        <v>2729</v>
      </c>
      <c r="J30" s="151">
        <v>-135</v>
      </c>
      <c r="K30" s="152"/>
      <c r="L30" s="155">
        <f>'19-10'!$K30+('19-10'!$J30/90)</f>
        <v>-1.5</v>
      </c>
      <c r="M30" s="3"/>
      <c r="N30" s="233" t="s">
        <v>23</v>
      </c>
      <c r="O30" s="234"/>
      <c r="P30" s="158">
        <f>SUM('19-10'!$K$22:$K$133)</f>
        <v>411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1796</v>
      </c>
      <c r="I31" s="154" t="s">
        <v>878</v>
      </c>
      <c r="J31" s="151">
        <v>470</v>
      </c>
      <c r="K31" s="152"/>
      <c r="L31" s="155">
        <f>'19-10'!$K31+('19-10'!$J31/90)</f>
        <v>5.2222222222222223</v>
      </c>
      <c r="M31" s="3"/>
      <c r="N31" s="1"/>
      <c r="O31" s="1"/>
      <c r="P31" s="18"/>
      <c r="Q31" s="157" t="s">
        <v>25</v>
      </c>
      <c r="R31" s="157"/>
      <c r="S31" s="159">
        <f>S27-S29-F27</f>
        <v>720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1796</v>
      </c>
      <c r="I32" s="154" t="s">
        <v>75</v>
      </c>
      <c r="J32" s="151">
        <v>170</v>
      </c>
      <c r="K32" s="152">
        <v>191</v>
      </c>
      <c r="L32" s="155">
        <f>'19-10'!$K32+('19-10'!$J32/90)</f>
        <v>192.88888888888889</v>
      </c>
      <c r="M32" s="3"/>
      <c r="N32" s="157" t="s">
        <v>25</v>
      </c>
      <c r="O32" s="157"/>
      <c r="P32" s="158">
        <f>P28-P30-C28</f>
        <v>-30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229</v>
      </c>
      <c r="J33" s="151">
        <v>-170</v>
      </c>
      <c r="K33" s="152">
        <v>-10</v>
      </c>
      <c r="L33" s="155">
        <f>'19-10'!$K33+('19-10'!$J33/90)</f>
        <v>-11.888888888888889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986</v>
      </c>
      <c r="J34" s="151">
        <v>100</v>
      </c>
      <c r="K34" s="152"/>
      <c r="L34" s="155">
        <f>'19-10'!$K34+('19-10'!$J34/90)</f>
        <v>1.1111111111111112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1796</v>
      </c>
      <c r="I35" s="154" t="s">
        <v>64</v>
      </c>
      <c r="J35" s="151"/>
      <c r="K35" s="152">
        <v>200</v>
      </c>
      <c r="L35" s="155">
        <f>'19-10'!$K35+('19-10'!$J35/90)</f>
        <v>200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3170</v>
      </c>
      <c r="J36" s="151">
        <v>-470</v>
      </c>
      <c r="K36" s="152">
        <v>10</v>
      </c>
      <c r="L36" s="155">
        <f>'19-10'!$K36+('19-10'!$J36/90)</f>
        <v>4.7777777777777777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1097</v>
      </c>
      <c r="J37" s="151">
        <v>180</v>
      </c>
      <c r="K37" s="152">
        <v>10</v>
      </c>
      <c r="L37" s="155">
        <f>'19-10'!$K37+('19-10'!$J37/90)</f>
        <v>12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1796</v>
      </c>
      <c r="I38" s="154" t="s">
        <v>2387</v>
      </c>
      <c r="J38" s="151"/>
      <c r="K38" s="152">
        <v>-225</v>
      </c>
      <c r="L38" s="155">
        <f>'19-10'!$K38+('19-10'!$J38/90)</f>
        <v>-225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103</v>
      </c>
      <c r="J39" s="151">
        <v>-560</v>
      </c>
      <c r="K39" s="152">
        <v>50</v>
      </c>
      <c r="L39" s="155">
        <f>'19-10'!$K39+('19-10'!$J39/90)</f>
        <v>43.777777777777779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3171</v>
      </c>
      <c r="J40" s="151">
        <v>6750</v>
      </c>
      <c r="K40" s="152">
        <v>50</v>
      </c>
      <c r="L40" s="155">
        <f>'19-10'!$K40+('19-10'!$J40/90)</f>
        <v>125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3172</v>
      </c>
      <c r="J41" s="151"/>
      <c r="K41" s="152">
        <v>4</v>
      </c>
      <c r="L41" s="155">
        <f>'19-10'!$K41+('19-10'!$J41/90)</f>
        <v>4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1516</v>
      </c>
      <c r="J42" s="151"/>
      <c r="K42" s="152">
        <v>50</v>
      </c>
      <c r="L42" s="155">
        <f>'19-10'!$K42+('19-10'!$J42/90)</f>
        <v>50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275</v>
      </c>
      <c r="J43" s="151"/>
      <c r="K43" s="152">
        <v>15</v>
      </c>
      <c r="L43" s="155">
        <f>'19-10'!$K43+('19-10'!$J43/90)</f>
        <v>15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28</v>
      </c>
      <c r="I44" s="154" t="s">
        <v>35</v>
      </c>
      <c r="J44" s="151">
        <v>-400</v>
      </c>
      <c r="K44" s="152"/>
      <c r="L44" s="155">
        <f>'19-10'!$K44+('19-10'!$J44/90)</f>
        <v>-4.4444444444444446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138</v>
      </c>
      <c r="J45" s="151">
        <v>450</v>
      </c>
      <c r="K45" s="152"/>
      <c r="L45" s="155">
        <f>'19-10'!$K45+('19-10'!$J45/90)</f>
        <v>5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482</v>
      </c>
      <c r="J46" s="151">
        <v>50</v>
      </c>
      <c r="K46" s="152"/>
      <c r="L46" s="155">
        <f>'19-10'!$K46+('19-10'!$J46/90)</f>
        <v>0.55555555555555558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3173</v>
      </c>
      <c r="J47" s="151"/>
      <c r="K47" s="152">
        <v>20</v>
      </c>
      <c r="L47" s="155">
        <f>'19-10'!$K47+('19-10'!$J47/90)</f>
        <v>20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1614</v>
      </c>
      <c r="J48" s="151">
        <v>-180</v>
      </c>
      <c r="K48" s="152">
        <v>95</v>
      </c>
      <c r="L48" s="155">
        <f>'19-10'!$K48+('19-10'!$J48/90)</f>
        <v>93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136</v>
      </c>
      <c r="J49" s="151">
        <v>300</v>
      </c>
      <c r="K49" s="152"/>
      <c r="L49" s="155">
        <f>'19-10'!$K49+('19-10'!$J49/90)</f>
        <v>3.3333333333333335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2182</v>
      </c>
      <c r="J50" s="151">
        <v>180</v>
      </c>
      <c r="K50" s="152">
        <v>10</v>
      </c>
      <c r="L50" s="155">
        <f>'19-10'!$K50+('19-10'!$J50/90)</f>
        <v>12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3174</v>
      </c>
      <c r="J51" s="151"/>
      <c r="K51" s="152">
        <v>220</v>
      </c>
      <c r="L51" s="155">
        <f>'19-10'!$K51+('19-10'!$J51/90)</f>
        <v>220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1019</v>
      </c>
      <c r="J52" s="151">
        <v>200</v>
      </c>
      <c r="K52" s="152"/>
      <c r="L52" s="155">
        <f>'19-10'!$K52+('19-10'!$J52/90)</f>
        <v>2.2222222222222223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3175</v>
      </c>
      <c r="J53" s="151">
        <v>-250</v>
      </c>
      <c r="K53" s="152">
        <v>5</v>
      </c>
      <c r="L53" s="155">
        <f>'19-10'!$K53+('19-10'!$J53/90)</f>
        <v>2.2222222222222223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1945</v>
      </c>
      <c r="J54" s="151">
        <v>210</v>
      </c>
      <c r="K54" s="152"/>
      <c r="L54" s="155">
        <f>'19-10'!$K54+('19-10'!$J54/90)</f>
        <v>2.3333333333333335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73</v>
      </c>
      <c r="J55" s="151">
        <v>225</v>
      </c>
      <c r="K55" s="152"/>
      <c r="L55" s="155">
        <f>'19-10'!$K55+('19-10'!$J55/90)</f>
        <v>2.5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957</v>
      </c>
      <c r="J56" s="151">
        <v>-100</v>
      </c>
      <c r="K56" s="152">
        <v>15</v>
      </c>
      <c r="L56" s="155">
        <f>'19-10'!$K56+('19-10'!$J56/90)</f>
        <v>13.888888888888889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2466</v>
      </c>
      <c r="J57" s="151">
        <v>300</v>
      </c>
      <c r="K57" s="152">
        <v>80</v>
      </c>
      <c r="L57" s="155">
        <f>'19-10'!$K57+('19-10'!$J57/90)</f>
        <v>83.333333333333329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2362</v>
      </c>
      <c r="J58" s="151">
        <v>-450</v>
      </c>
      <c r="K58" s="152">
        <v>5</v>
      </c>
      <c r="L58" s="155">
        <f>'19-10'!$K58+('19-10'!$J58/90)</f>
        <v>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209</v>
      </c>
      <c r="J59" s="151">
        <v>250</v>
      </c>
      <c r="K59" s="152"/>
      <c r="L59" s="155">
        <f>'19-10'!$K59+('19-10'!$J59/90)</f>
        <v>2.7777777777777777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699</v>
      </c>
      <c r="J60" s="151"/>
      <c r="K60" s="152">
        <v>31</v>
      </c>
      <c r="L60" s="155">
        <f>'19-10'!$K60+('19-10'!$J60/90)</f>
        <v>31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33</v>
      </c>
      <c r="J61" s="151">
        <v>-360</v>
      </c>
      <c r="K61" s="152">
        <v>10</v>
      </c>
      <c r="L61" s="155">
        <f>'19-10'!$K61+('19-10'!$J61/90)</f>
        <v>6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337</v>
      </c>
      <c r="J62" s="151"/>
      <c r="K62" s="152">
        <v>250</v>
      </c>
      <c r="L62" s="155">
        <f>'19-10'!$K62+('19-10'!$J62/90)</f>
        <v>250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40</v>
      </c>
      <c r="I63" s="154" t="s">
        <v>505</v>
      </c>
      <c r="J63" s="151"/>
      <c r="K63" s="152">
        <v>-250</v>
      </c>
      <c r="L63" s="155">
        <f>'19-10'!$K63+('19-10'!$J63/90)</f>
        <v>-250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505</v>
      </c>
      <c r="J64" s="151"/>
      <c r="K64" s="152">
        <v>85</v>
      </c>
      <c r="L64" s="155">
        <f>'19-10'!$K64+('19-10'!$J64/90)</f>
        <v>85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505</v>
      </c>
      <c r="J65" s="151"/>
      <c r="K65" s="152">
        <v>-85</v>
      </c>
      <c r="L65" s="155">
        <f>'19-10'!$K65+('19-10'!$J65/90)</f>
        <v>-85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229</v>
      </c>
      <c r="J66" s="151">
        <v>-120</v>
      </c>
      <c r="K66" s="152"/>
      <c r="L66" s="155">
        <f>'19-10'!$K66+('19-10'!$J66/90)</f>
        <v>-1.3333333333333333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3176</v>
      </c>
      <c r="J67" s="151"/>
      <c r="K67" s="152">
        <v>10</v>
      </c>
      <c r="L67" s="155">
        <f>'19-10'!$K67+('19-10'!$J67/90)</f>
        <v>10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3177</v>
      </c>
      <c r="J68" s="151"/>
      <c r="K68" s="152">
        <v>9</v>
      </c>
      <c r="L68" s="155">
        <f>'19-10'!$K68+('19-10'!$J68/90)</f>
        <v>9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3178</v>
      </c>
      <c r="J69" s="151">
        <v>-90</v>
      </c>
      <c r="K69" s="152">
        <v>20</v>
      </c>
      <c r="L69" s="155">
        <f>'19-10'!$K69+('19-10'!$J69/90)</f>
        <v>19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1918</v>
      </c>
      <c r="J70" s="151"/>
      <c r="K70" s="152">
        <v>80</v>
      </c>
      <c r="L70" s="155">
        <f>'19-10'!$K70+('19-10'!$J70/90)</f>
        <v>80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121</v>
      </c>
      <c r="J71" s="151">
        <v>300</v>
      </c>
      <c r="K71" s="152"/>
      <c r="L71" s="155">
        <f>'19-10'!$K71+('19-10'!$J71/90)</f>
        <v>3.3333333333333335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3179</v>
      </c>
      <c r="J72" s="151"/>
      <c r="K72" s="152">
        <v>5</v>
      </c>
      <c r="L72" s="155">
        <f>'19-10'!$K72+('19-10'!$J72/90)</f>
        <v>5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3180</v>
      </c>
      <c r="J73" s="151">
        <v>50</v>
      </c>
      <c r="K73" s="152">
        <v>5</v>
      </c>
      <c r="L73" s="155">
        <f>'19-10'!$K73+('19-10'!$J73/90)</f>
        <v>5.5555555555555554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/>
      <c r="K74" s="152"/>
      <c r="L74" s="155">
        <f>'19-10'!$K74+('19-10'!$J74/90)</f>
        <v>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1754</v>
      </c>
      <c r="J75" s="151">
        <v>160</v>
      </c>
      <c r="K75" s="152">
        <v>60</v>
      </c>
      <c r="L75" s="155">
        <f>'19-10'!$K75+('19-10'!$J75/90)</f>
        <v>61.777777777777779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1796</v>
      </c>
      <c r="I76" s="154" t="s">
        <v>75</v>
      </c>
      <c r="J76" s="151"/>
      <c r="K76" s="152">
        <v>60</v>
      </c>
      <c r="L76" s="155">
        <f>'19-10'!$K76+('19-10'!$J76/90)</f>
        <v>60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53</v>
      </c>
      <c r="J77" s="151">
        <v>-180</v>
      </c>
      <c r="K77" s="152">
        <v>15</v>
      </c>
      <c r="L77" s="155">
        <f>'19-10'!$K77+('19-10'!$J77/90)</f>
        <v>13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3181</v>
      </c>
      <c r="J78" s="151">
        <v>-270</v>
      </c>
      <c r="K78" s="152">
        <v>10</v>
      </c>
      <c r="L78" s="155">
        <f>'19-10'!$K78+('19-10'!$J78/90)</f>
        <v>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3182</v>
      </c>
      <c r="J79" s="151">
        <v>-720</v>
      </c>
      <c r="K79" s="152"/>
      <c r="L79" s="155">
        <f>'19-10'!$K79+('19-10'!$J79/90)</f>
        <v>-8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1796</v>
      </c>
      <c r="I80" s="154" t="s">
        <v>3183</v>
      </c>
      <c r="J80" s="151">
        <v>-180</v>
      </c>
      <c r="K80" s="152">
        <v>50</v>
      </c>
      <c r="L80" s="155">
        <f>'19-10'!$K80+('19-10'!$J80/90)</f>
        <v>48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3184</v>
      </c>
      <c r="J81" s="151">
        <v>720</v>
      </c>
      <c r="K81" s="152"/>
      <c r="L81" s="155">
        <f>'19-10'!$K81+('19-10'!$J81/90)</f>
        <v>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46</v>
      </c>
      <c r="J82" s="151"/>
      <c r="K82" s="152">
        <v>10</v>
      </c>
      <c r="L82" s="155">
        <f>'19-10'!$K82+('19-10'!$J82/90)</f>
        <v>10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363</v>
      </c>
      <c r="J83" s="151"/>
      <c r="K83" s="152">
        <v>70</v>
      </c>
      <c r="L83" s="155">
        <f>'19-10'!$K83+('19-10'!$J83/90)</f>
        <v>70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759</v>
      </c>
      <c r="J84" s="151">
        <v>180</v>
      </c>
      <c r="K84" s="152"/>
      <c r="L84" s="155">
        <f>'19-10'!$K84+('19-10'!$J84/90)</f>
        <v>2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299</v>
      </c>
      <c r="J85" s="151"/>
      <c r="K85" s="152">
        <v>20</v>
      </c>
      <c r="L85" s="155">
        <f>'19-10'!$K85+('19-10'!$J85/90)</f>
        <v>20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3185</v>
      </c>
      <c r="J86" s="151">
        <v>360</v>
      </c>
      <c r="K86" s="152">
        <v>100</v>
      </c>
      <c r="L86" s="155">
        <f>'19-10'!$K86+('19-10'!$J86/90)</f>
        <v>104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3186</v>
      </c>
      <c r="J87" s="151"/>
      <c r="K87" s="152">
        <v>40</v>
      </c>
      <c r="L87" s="155">
        <f>'19-10'!$K87+('19-10'!$J87/90)</f>
        <v>40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783</v>
      </c>
      <c r="J88" s="151">
        <v>450</v>
      </c>
      <c r="K88" s="152"/>
      <c r="L88" s="155">
        <f>'19-10'!$K88+('19-10'!$J88/90)</f>
        <v>5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77</v>
      </c>
      <c r="J89" s="151">
        <v>270</v>
      </c>
      <c r="K89" s="152"/>
      <c r="L89" s="155">
        <f>'19-10'!$K89+('19-10'!$J89/90)</f>
        <v>3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3187</v>
      </c>
      <c r="J90" s="151">
        <v>-90</v>
      </c>
      <c r="K90" s="152">
        <v>10</v>
      </c>
      <c r="L90" s="155">
        <f>'19-10'!$K90+('19-10'!$J90/90)</f>
        <v>9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3188</v>
      </c>
      <c r="J91" s="151">
        <v>50</v>
      </c>
      <c r="K91" s="152"/>
      <c r="L91" s="155">
        <f>'19-10'!$K91+('19-10'!$J91/90)</f>
        <v>0.55555555555555558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2583</v>
      </c>
      <c r="J92" s="151">
        <v>60</v>
      </c>
      <c r="K92" s="152">
        <v>10</v>
      </c>
      <c r="L92" s="155">
        <f>'19-10'!$K92+('19-10'!$J92/90)</f>
        <v>10.666666666666666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3059</v>
      </c>
      <c r="J93" s="151">
        <v>-90</v>
      </c>
      <c r="K93" s="152">
        <v>10</v>
      </c>
      <c r="L93" s="155">
        <f>'19-10'!$K93+('19-10'!$J93/90)</f>
        <v>9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1796</v>
      </c>
      <c r="I94" s="154" t="s">
        <v>75</v>
      </c>
      <c r="J94" s="151">
        <v>450</v>
      </c>
      <c r="K94" s="152">
        <v>11</v>
      </c>
      <c r="L94" s="155">
        <f>'19-10'!$K94+('19-10'!$J94/90)</f>
        <v>16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40</v>
      </c>
      <c r="I95" s="154" t="s">
        <v>505</v>
      </c>
      <c r="J95" s="151"/>
      <c r="K95" s="152">
        <v>-11</v>
      </c>
      <c r="L95" s="155">
        <f>'19-10'!$K95+('19-10'!$J95/90)</f>
        <v>-11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586</v>
      </c>
      <c r="J96" s="151"/>
      <c r="K96" s="152">
        <v>95</v>
      </c>
      <c r="L96" s="155">
        <f>'19-10'!$K96+('19-10'!$J96/90)</f>
        <v>95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40</v>
      </c>
      <c r="I97" s="154" t="s">
        <v>95</v>
      </c>
      <c r="J97" s="151"/>
      <c r="K97" s="152">
        <v>-95</v>
      </c>
      <c r="L97" s="155">
        <f>'19-10'!$K97+('19-10'!$J97/90)</f>
        <v>-95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3189</v>
      </c>
      <c r="J98" s="151">
        <v>-180</v>
      </c>
      <c r="K98" s="152">
        <v>5</v>
      </c>
      <c r="L98" s="155">
        <f>'19-10'!$K98+('19-10'!$J98/90)</f>
        <v>3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1796</v>
      </c>
      <c r="I99" s="154" t="s">
        <v>453</v>
      </c>
      <c r="J99" s="151"/>
      <c r="K99" s="152">
        <v>77</v>
      </c>
      <c r="L99" s="155">
        <f>'19-10'!$K99+('19-10'!$J99/90)</f>
        <v>77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2182</v>
      </c>
      <c r="J100" s="151">
        <f>400+300+160+100+30</f>
        <v>990</v>
      </c>
      <c r="K100" s="152"/>
      <c r="L100" s="155">
        <f>'19-10'!$K100+('19-10'!$J100/90)</f>
        <v>11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2976</v>
      </c>
      <c r="J101" s="151">
        <v>220</v>
      </c>
      <c r="K101" s="152"/>
      <c r="L101" s="155">
        <f>'19-10'!$K101+('19-10'!$J101/90)</f>
        <v>2.4444444444444446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3120</v>
      </c>
      <c r="J102" s="151">
        <v>720</v>
      </c>
      <c r="K102" s="152">
        <v>10</v>
      </c>
      <c r="L102" s="155">
        <f>'19-10'!$K102+('19-10'!$J102/90)</f>
        <v>18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2834</v>
      </c>
      <c r="J103" s="151">
        <v>-300</v>
      </c>
      <c r="K103" s="152">
        <v>5</v>
      </c>
      <c r="L103" s="155">
        <f>'19-10'!$K103+('19-10'!$J103/90)</f>
        <v>1.6666666666666665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3190</v>
      </c>
      <c r="J104" s="151">
        <v>-360</v>
      </c>
      <c r="K104" s="152">
        <v>70</v>
      </c>
      <c r="L104" s="155">
        <f>'19-10'!$K104+('19-10'!$J104/90)</f>
        <v>66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1563</v>
      </c>
      <c r="J105" s="151">
        <v>250</v>
      </c>
      <c r="K105" s="152"/>
      <c r="L105" s="155">
        <f>'19-10'!$K105+('19-10'!$J105/90)</f>
        <v>2.7777777777777777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3191</v>
      </c>
      <c r="J106" s="151">
        <v>-50</v>
      </c>
      <c r="K106" s="152">
        <v>5</v>
      </c>
      <c r="L106" s="155">
        <f>'19-10'!$K106+('19-10'!$J106/90)</f>
        <v>4.4444444444444446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114</v>
      </c>
      <c r="J107" s="151">
        <v>-300</v>
      </c>
      <c r="K107" s="152"/>
      <c r="L107" s="155">
        <f>'19-10'!$K107+('19-10'!$J107/90)</f>
        <v>-3.3333333333333335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121</v>
      </c>
      <c r="J108" s="151">
        <v>90</v>
      </c>
      <c r="K108" s="152"/>
      <c r="L108" s="155">
        <f>'19-10'!$K108+('19-10'!$J108/90)</f>
        <v>1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2825</v>
      </c>
      <c r="J109" s="151">
        <v>150</v>
      </c>
      <c r="K109" s="152"/>
      <c r="L109" s="155">
        <f>'19-10'!$K109+('19-10'!$J109/90)</f>
        <v>1.6666666666666667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3192</v>
      </c>
      <c r="J110" s="151">
        <v>-225</v>
      </c>
      <c r="K110" s="152">
        <v>10</v>
      </c>
      <c r="L110" s="155">
        <f>'19-10'!$K110+('19-10'!$J110/90)</f>
        <v>7.5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1841</v>
      </c>
      <c r="J111" s="151"/>
      <c r="K111" s="152">
        <v>5</v>
      </c>
      <c r="L111" s="155">
        <f>'19-10'!$K111+('19-10'!$J111/90)</f>
        <v>5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3193</v>
      </c>
      <c r="J112" s="151"/>
      <c r="K112" s="152">
        <v>78</v>
      </c>
      <c r="L112" s="155">
        <f>'19-10'!$K112+('19-10'!$J112/90)</f>
        <v>78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404</v>
      </c>
      <c r="J113" s="151">
        <v>220</v>
      </c>
      <c r="K113" s="152"/>
      <c r="L113" s="155">
        <f>'19-10'!$K113+('19-10'!$J113/90)</f>
        <v>2.4444444444444446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1796</v>
      </c>
      <c r="I114" s="154" t="s">
        <v>453</v>
      </c>
      <c r="J114" s="151"/>
      <c r="K114" s="152">
        <v>41</v>
      </c>
      <c r="L114" s="155">
        <f>'19-10'!$K114+('19-10'!$J114/90)</f>
        <v>41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138</v>
      </c>
      <c r="J115" s="151"/>
      <c r="K115" s="152">
        <v>5</v>
      </c>
      <c r="L115" s="155">
        <f>'19-10'!$K115+('19-10'!$J115/90)</f>
        <v>5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1796</v>
      </c>
      <c r="I116" s="154" t="s">
        <v>1482</v>
      </c>
      <c r="J116" s="151"/>
      <c r="K116" s="152">
        <v>330</v>
      </c>
      <c r="L116" s="155">
        <f>'19-10'!$K116+('19-10'!$J116/90)</f>
        <v>330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205</v>
      </c>
      <c r="J117" s="151">
        <v>-100</v>
      </c>
      <c r="K117" s="152">
        <v>5</v>
      </c>
      <c r="L117" s="155">
        <f>'19-10'!$K117+('19-10'!$J117/90)</f>
        <v>3.8888888888888888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3194</v>
      </c>
      <c r="J118" s="151">
        <v>350</v>
      </c>
      <c r="K118" s="152"/>
      <c r="L118" s="155">
        <f>'19-10'!$K118+('19-10'!$J118/90)</f>
        <v>3.8888888888888888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3195</v>
      </c>
      <c r="J119" s="151">
        <v>-150</v>
      </c>
      <c r="K119" s="152">
        <v>10</v>
      </c>
      <c r="L119" s="155">
        <f>'19-10'!$K119+('19-10'!$J119/90)</f>
        <v>8.3333333333333339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3196</v>
      </c>
      <c r="J120" s="151">
        <v>-360</v>
      </c>
      <c r="K120" s="152">
        <v>20</v>
      </c>
      <c r="L120" s="155">
        <f>'19-10'!$K120+('19-10'!$J120/90)</f>
        <v>16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112</v>
      </c>
      <c r="J121" s="151">
        <v>200</v>
      </c>
      <c r="K121" s="152"/>
      <c r="L121" s="155">
        <f>'19-10'!$K121+('19-10'!$J121/90)</f>
        <v>2.2222222222222223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3122</v>
      </c>
      <c r="J122" s="151">
        <v>90</v>
      </c>
      <c r="K122" s="152">
        <v>10</v>
      </c>
      <c r="L122" s="155">
        <f>'19-10'!$K122+('19-10'!$J122/90)</f>
        <v>11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28</v>
      </c>
      <c r="I123" s="154" t="s">
        <v>437</v>
      </c>
      <c r="J123" s="151">
        <v>-300</v>
      </c>
      <c r="K123" s="152"/>
      <c r="L123" s="155">
        <f>'19-10'!$K123+('19-10'!$J123/90)</f>
        <v>-3.3333333333333335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299</v>
      </c>
      <c r="J124" s="151"/>
      <c r="K124" s="152">
        <v>750</v>
      </c>
      <c r="L124" s="155">
        <f>'19-10'!$K124+('19-10'!$J124/90)</f>
        <v>750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40</v>
      </c>
      <c r="I125" s="154" t="s">
        <v>239</v>
      </c>
      <c r="J125" s="151">
        <v>-10000</v>
      </c>
      <c r="K125" s="152">
        <v>-2900</v>
      </c>
      <c r="L125" s="155">
        <f>'19-10'!$K125+('19-10'!$J125/90)</f>
        <v>-3011.1111111111113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 t="s">
        <v>299</v>
      </c>
      <c r="J126" s="151">
        <v>-400</v>
      </c>
      <c r="K126" s="152">
        <v>25</v>
      </c>
      <c r="L126" s="155">
        <f>'19-10'!$K126+('19-10'!$J126/90)</f>
        <v>20.555555555555557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776</v>
      </c>
      <c r="J127" s="151">
        <v>180</v>
      </c>
      <c r="K127" s="152"/>
      <c r="L127" s="155">
        <f>'19-10'!$K127+('19-10'!$J127/90)</f>
        <v>2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 t="s">
        <v>56</v>
      </c>
      <c r="J128" s="151">
        <v>490</v>
      </c>
      <c r="K128" s="152">
        <v>100</v>
      </c>
      <c r="L128" s="155">
        <f>'19-10'!$K128+('19-10'!$J128/90)</f>
        <v>105.44444444444444</v>
      </c>
      <c r="M128" s="3"/>
      <c r="N128" s="45" t="s">
        <v>118</v>
      </c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 t="s">
        <v>1241</v>
      </c>
      <c r="J129" s="151">
        <v>-720</v>
      </c>
      <c r="K129" s="152">
        <v>30</v>
      </c>
      <c r="L129" s="155">
        <f>'19-10'!$K129+('19-10'!$J129/90)</f>
        <v>22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/>
      <c r="K130" s="152"/>
      <c r="L130" s="155">
        <f>'19-10'!$K130+('19-10'!$J130/90)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/>
      <c r="K131" s="152"/>
      <c r="L131" s="155">
        <f>'19-10'!$K131+('19-10'!$J131/90)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/>
      <c r="K132" s="152"/>
      <c r="L132" s="155">
        <f>'19-10'!$K132+('19-10'!$J132/90)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/>
      <c r="L133" s="155">
        <f>'19-10'!$K133+('19-10'!$J133/90)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19" priority="5">
      <formula>$H3="جملة"</formula>
    </cfRule>
    <cfRule type="expression" dxfId="118" priority="6">
      <formula>$H3="مصاريف"</formula>
    </cfRule>
    <cfRule type="expression" dxfId="117" priority="7">
      <formula>$H3="سحب"</formula>
    </cfRule>
    <cfRule type="expression" dxfId="116" priority="8">
      <formula>$H3="بيع"</formula>
    </cfRule>
  </conditionalFormatting>
  <conditionalFormatting sqref="H22:L133">
    <cfRule type="expression" dxfId="115" priority="1">
      <formula>$H22="جملة"</formula>
    </cfRule>
    <cfRule type="expression" dxfId="114" priority="2">
      <formula>$H22="مصاريف"</formula>
    </cfRule>
    <cfRule type="expression" dxfId="113" priority="3">
      <formula>$H22="سحب"</formula>
    </cfRule>
    <cfRule type="expression" dxfId="112" priority="4">
      <formula>$H22="بيع"</formula>
    </cfRule>
  </conditionalFormatting>
  <dataValidations count="1">
    <dataValidation type="list" allowBlank="1" showInputMessage="1" showErrorMessage="1" sqref="H3:H18 H22:H133" xr:uid="{5E603941-ADAD-4DDF-8E58-3F7F3570F56B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6CEC-E7E7-486E-AB71-94C0A4AF8096}">
  <sheetPr>
    <pageSetUpPr fitToPage="1"/>
  </sheetPr>
  <dimension ref="A1:Z128"/>
  <sheetViews>
    <sheetView rightToLeft="1" topLeftCell="A116" workbookViewId="0">
      <selection activeCell="I128" sqref="I12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710</v>
      </c>
      <c r="K1" s="166">
        <f t="shared" si="0"/>
        <v>245</v>
      </c>
      <c r="L1" s="167">
        <f t="shared" si="0"/>
        <v>252.88888888888886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139</v>
      </c>
      <c r="J3" s="151"/>
      <c r="K3" s="152">
        <v>36</v>
      </c>
      <c r="L3" s="155">
        <f t="shared" ref="L3:L18" si="1">K3+(J3/90)</f>
        <v>36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 t="s">
        <v>3199</v>
      </c>
      <c r="J4" s="151">
        <v>150</v>
      </c>
      <c r="K4" s="152"/>
      <c r="L4" s="155">
        <f t="shared" si="1"/>
        <v>1.6666666666666667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3201</v>
      </c>
      <c r="J5" s="151"/>
      <c r="K5" s="152">
        <v>11</v>
      </c>
      <c r="L5" s="155">
        <f t="shared" si="1"/>
        <v>11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3202</v>
      </c>
      <c r="J6" s="151"/>
      <c r="K6" s="152">
        <v>18</v>
      </c>
      <c r="L6" s="155">
        <f t="shared" si="1"/>
        <v>18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209</v>
      </c>
      <c r="J7" s="151">
        <v>100</v>
      </c>
      <c r="K7" s="152"/>
      <c r="L7" s="155">
        <f t="shared" si="1"/>
        <v>1.1111111111111112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3203</v>
      </c>
      <c r="J8" s="151"/>
      <c r="K8" s="152">
        <v>165</v>
      </c>
      <c r="L8" s="155">
        <f t="shared" si="1"/>
        <v>165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1179</v>
      </c>
      <c r="J9" s="151"/>
      <c r="K9" s="152">
        <v>15</v>
      </c>
      <c r="L9" s="155">
        <f t="shared" si="1"/>
        <v>15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3204</v>
      </c>
      <c r="J10" s="151">
        <v>700</v>
      </c>
      <c r="K10" s="152"/>
      <c r="L10" s="155">
        <f t="shared" si="1"/>
        <v>7.7777777777777777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3205</v>
      </c>
      <c r="J11" s="151">
        <v>-400</v>
      </c>
      <c r="K11" s="152">
        <v>10</v>
      </c>
      <c r="L11" s="155">
        <f t="shared" si="1"/>
        <v>5.5555555555555554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56</v>
      </c>
      <c r="J12" s="151">
        <v>160</v>
      </c>
      <c r="K12" s="152">
        <v>-10</v>
      </c>
      <c r="L12" s="155">
        <f t="shared" si="1"/>
        <v>-8.2222222222222214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3164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SUM('20-10'!$J$22:$J$128)</f>
        <v>-1780</v>
      </c>
      <c r="K20" s="166">
        <f>SUM('20-10'!$K$22:$K$128)</f>
        <v>45</v>
      </c>
      <c r="L20" s="167">
        <f>SUM('20-10'!$L$22:$L$128)</f>
        <v>25.222222222223024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1</v>
      </c>
      <c r="C22" s="14">
        <f t="shared" ref="C22:C27" si="2">A22*B22</f>
        <v>1</v>
      </c>
      <c r="D22" s="15">
        <v>5</v>
      </c>
      <c r="E22" s="1">
        <v>54</v>
      </c>
      <c r="F22" s="16">
        <f t="shared" ref="F22:F26" si="3">D22*E22</f>
        <v>270</v>
      </c>
      <c r="G22" s="7"/>
      <c r="H22" s="156" t="s">
        <v>6</v>
      </c>
      <c r="I22" s="154" t="s">
        <v>3198</v>
      </c>
      <c r="J22" s="151">
        <v>-50</v>
      </c>
      <c r="K22" s="152">
        <v>90</v>
      </c>
      <c r="L22" s="155">
        <f>'20-10'!$K22+('20-10'!$J22/90)</f>
        <v>89.444444444444443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>
        <v>54</v>
      </c>
      <c r="S22" s="16">
        <f t="shared" ref="S22:S26" si="5">Q22*R22</f>
        <v>270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14</v>
      </c>
      <c r="C23" s="14">
        <f t="shared" si="2"/>
        <v>70</v>
      </c>
      <c r="D23" s="15">
        <v>10</v>
      </c>
      <c r="E23" s="1">
        <v>77</v>
      </c>
      <c r="F23" s="16">
        <f t="shared" si="3"/>
        <v>770</v>
      </c>
      <c r="G23" s="7"/>
      <c r="H23" s="156" t="s">
        <v>40</v>
      </c>
      <c r="I23" s="154" t="s">
        <v>3200</v>
      </c>
      <c r="J23" s="151">
        <v>-180</v>
      </c>
      <c r="K23" s="152">
        <v>-40</v>
      </c>
      <c r="L23" s="155">
        <f>'20-10'!$K23+('20-10'!$J23/90)</f>
        <v>-42</v>
      </c>
      <c r="M23" s="3"/>
      <c r="N23" s="13">
        <v>5</v>
      </c>
      <c r="O23" s="1">
        <v>12</v>
      </c>
      <c r="P23" s="14">
        <f t="shared" si="4"/>
        <v>60</v>
      </c>
      <c r="Q23" s="15">
        <v>10</v>
      </c>
      <c r="R23" s="1">
        <v>36</v>
      </c>
      <c r="S23" s="16">
        <f t="shared" si="5"/>
        <v>360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79</v>
      </c>
      <c r="C24" s="14">
        <f t="shared" si="2"/>
        <v>790</v>
      </c>
      <c r="D24" s="15">
        <v>20</v>
      </c>
      <c r="E24" s="1">
        <v>4</v>
      </c>
      <c r="F24" s="16">
        <f t="shared" si="3"/>
        <v>80</v>
      </c>
      <c r="G24" s="7"/>
      <c r="H24" s="156" t="s">
        <v>28</v>
      </c>
      <c r="I24" s="154" t="s">
        <v>35</v>
      </c>
      <c r="J24" s="151">
        <v>-400</v>
      </c>
      <c r="K24" s="152"/>
      <c r="L24" s="155">
        <f>'20-10'!$K24+('20-10'!$J24/90)</f>
        <v>-4.4444444444444446</v>
      </c>
      <c r="M24" s="3"/>
      <c r="N24" s="13">
        <v>10</v>
      </c>
      <c r="O24" s="1">
        <v>85</v>
      </c>
      <c r="P24" s="14">
        <f t="shared" si="4"/>
        <v>850</v>
      </c>
      <c r="Q24" s="15">
        <v>20</v>
      </c>
      <c r="R24" s="1">
        <v>24</v>
      </c>
      <c r="S24" s="16">
        <f t="shared" si="5"/>
        <v>480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6</v>
      </c>
      <c r="C25" s="14">
        <f t="shared" si="2"/>
        <v>120</v>
      </c>
      <c r="D25" s="15">
        <v>50</v>
      </c>
      <c r="E25" s="1">
        <v>2</v>
      </c>
      <c r="F25" s="16">
        <f t="shared" si="3"/>
        <v>100</v>
      </c>
      <c r="G25" s="7"/>
      <c r="H25" s="156" t="s">
        <v>6</v>
      </c>
      <c r="I25" s="154" t="s">
        <v>588</v>
      </c>
      <c r="J25" s="151">
        <v>100</v>
      </c>
      <c r="K25" s="152"/>
      <c r="L25" s="155">
        <f>'20-10'!$K25+('20-10'!$J25/90)</f>
        <v>1.1111111111111112</v>
      </c>
      <c r="M25" s="3"/>
      <c r="N25" s="13">
        <v>20</v>
      </c>
      <c r="O25" s="1">
        <v>2</v>
      </c>
      <c r="P25" s="14">
        <f t="shared" si="4"/>
        <v>40</v>
      </c>
      <c r="Q25" s="15">
        <v>50</v>
      </c>
      <c r="R25" s="1">
        <v>9</v>
      </c>
      <c r="S25" s="16">
        <f t="shared" si="5"/>
        <v>450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>
        <v>26</v>
      </c>
      <c r="F26" s="16">
        <f t="shared" si="3"/>
        <v>2600</v>
      </c>
      <c r="G26" s="7"/>
      <c r="H26" s="156" t="s">
        <v>6</v>
      </c>
      <c r="I26" s="154" t="s">
        <v>3206</v>
      </c>
      <c r="J26" s="151">
        <v>300</v>
      </c>
      <c r="K26" s="152"/>
      <c r="L26" s="155">
        <f>'20-10'!$K26+('20-10'!$J26/90)</f>
        <v>3.3333333333333335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10</v>
      </c>
      <c r="S26" s="16">
        <f t="shared" si="5"/>
        <v>1000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4</v>
      </c>
      <c r="C27" s="14">
        <f t="shared" si="2"/>
        <v>400</v>
      </c>
      <c r="D27" s="157" t="s">
        <v>11</v>
      </c>
      <c r="E27" s="157"/>
      <c r="F27" s="159">
        <f>SUM(F22:F26)</f>
        <v>3820</v>
      </c>
      <c r="G27" s="7"/>
      <c r="H27" s="156" t="s">
        <v>6</v>
      </c>
      <c r="I27" s="154" t="s">
        <v>3207</v>
      </c>
      <c r="J27" s="151">
        <v>-180</v>
      </c>
      <c r="K27" s="152">
        <v>40</v>
      </c>
      <c r="L27" s="155">
        <f>'20-10'!$K27+('20-10'!$J27/90)</f>
        <v>38</v>
      </c>
      <c r="M27" s="3"/>
      <c r="N27" s="13">
        <v>100</v>
      </c>
      <c r="O27" s="1">
        <v>4</v>
      </c>
      <c r="P27" s="14">
        <f t="shared" si="4"/>
        <v>400</v>
      </c>
      <c r="Q27" s="157" t="s">
        <v>11</v>
      </c>
      <c r="R27" s="157"/>
      <c r="S27" s="159">
        <f>SUM(S22:S26)</f>
        <v>2560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1381</v>
      </c>
      <c r="D28" s="1"/>
      <c r="E28" s="1"/>
      <c r="F28" s="1"/>
      <c r="G28" s="1"/>
      <c r="H28" s="156" t="s">
        <v>1796</v>
      </c>
      <c r="I28" s="154" t="s">
        <v>64</v>
      </c>
      <c r="J28" s="151"/>
      <c r="K28" s="152">
        <v>200</v>
      </c>
      <c r="L28" s="155">
        <f>'20-10'!$K28+('20-10'!$J28/90)</f>
        <v>200</v>
      </c>
      <c r="M28" s="3"/>
      <c r="N28" s="157" t="s">
        <v>11</v>
      </c>
      <c r="O28" s="157"/>
      <c r="P28" s="158">
        <f>SUM(P22:P27)</f>
        <v>1400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-1080</v>
      </c>
      <c r="G29" s="1"/>
      <c r="H29" s="156" t="s">
        <v>6</v>
      </c>
      <c r="I29" s="154" t="s">
        <v>214</v>
      </c>
      <c r="J29" s="151">
        <v>-100</v>
      </c>
      <c r="K29" s="152">
        <v>19</v>
      </c>
      <c r="L29" s="155">
        <f>'20-10'!$K29+('20-10'!$J29/90)</f>
        <v>17.888888888888889</v>
      </c>
      <c r="M29" s="3"/>
      <c r="N29" s="1"/>
      <c r="O29" s="1"/>
      <c r="P29" s="18"/>
      <c r="Q29" s="233" t="s">
        <v>21</v>
      </c>
      <c r="R29" s="234"/>
      <c r="S29" s="159">
        <f>SUM('20-10'!$J$22:$J$128)</f>
        <v>-1780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656</v>
      </c>
      <c r="D30" s="1"/>
      <c r="E30" s="1"/>
      <c r="F30" s="8"/>
      <c r="G30" s="1"/>
      <c r="H30" s="156" t="s">
        <v>6</v>
      </c>
      <c r="I30" s="154" t="s">
        <v>2390</v>
      </c>
      <c r="J30" s="151">
        <v>-360</v>
      </c>
      <c r="K30" s="152">
        <v>10</v>
      </c>
      <c r="L30" s="155">
        <f>'20-10'!$K30+('20-10'!$J30/90)</f>
        <v>6</v>
      </c>
      <c r="M30" s="3"/>
      <c r="N30" s="233" t="s">
        <v>23</v>
      </c>
      <c r="O30" s="234"/>
      <c r="P30" s="158">
        <f>SUM('20-10'!$K$22:$K$128)</f>
        <v>45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28</v>
      </c>
      <c r="I31" s="154" t="s">
        <v>2659</v>
      </c>
      <c r="J31" s="151"/>
      <c r="K31" s="152">
        <v>-10</v>
      </c>
      <c r="L31" s="155">
        <f>'20-10'!$K31+('20-10'!$J31/90)</f>
        <v>-10</v>
      </c>
      <c r="M31" s="3"/>
      <c r="N31" s="1"/>
      <c r="O31" s="1"/>
      <c r="P31" s="18"/>
      <c r="Q31" s="157" t="s">
        <v>25</v>
      </c>
      <c r="R31" s="157"/>
      <c r="S31" s="159">
        <f>S27-S29-F27</f>
        <v>520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209</v>
      </c>
      <c r="J32" s="151">
        <v>50</v>
      </c>
      <c r="K32" s="152"/>
      <c r="L32" s="155">
        <f>'20-10'!$K32+('20-10'!$J32/90)</f>
        <v>0.55555555555555558</v>
      </c>
      <c r="M32" s="3"/>
      <c r="N32" s="157" t="s">
        <v>25</v>
      </c>
      <c r="O32" s="157"/>
      <c r="P32" s="158">
        <f>P28-P30-C28</f>
        <v>-26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 t="s">
        <v>363</v>
      </c>
      <c r="J33" s="151">
        <v>-180</v>
      </c>
      <c r="K33" s="152">
        <v>80</v>
      </c>
      <c r="L33" s="155">
        <f>'20-10'!$K33+('20-10'!$J33/90)</f>
        <v>78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63</v>
      </c>
      <c r="J34" s="151">
        <v>150</v>
      </c>
      <c r="K34" s="152"/>
      <c r="L34" s="155">
        <f>'20-10'!$K34+('20-10'!$J34/90)</f>
        <v>1.6666666666666667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3208</v>
      </c>
      <c r="J35" s="151">
        <v>180</v>
      </c>
      <c r="K35" s="152"/>
      <c r="L35" s="155">
        <f>'20-10'!$K35+('20-10'!$J35/90)</f>
        <v>2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685</v>
      </c>
      <c r="J36" s="151">
        <v>-180</v>
      </c>
      <c r="K36" s="152">
        <v>20</v>
      </c>
      <c r="L36" s="155">
        <f>'20-10'!$K36+('20-10'!$J36/90)</f>
        <v>18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3209</v>
      </c>
      <c r="J37" s="151">
        <v>200</v>
      </c>
      <c r="K37" s="152"/>
      <c r="L37" s="155">
        <f>'20-10'!$K37+('20-10'!$J37/90)</f>
        <v>2.2222222222222223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3210</v>
      </c>
      <c r="J38" s="151">
        <v>300</v>
      </c>
      <c r="K38" s="152">
        <v>30</v>
      </c>
      <c r="L38" s="155">
        <f>'20-10'!$K38+('20-10'!$J38/90)</f>
        <v>33.333333333333336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40</v>
      </c>
      <c r="I39" s="154" t="s">
        <v>2154</v>
      </c>
      <c r="J39" s="151">
        <v>-135</v>
      </c>
      <c r="K39" s="152">
        <v>-210</v>
      </c>
      <c r="L39" s="155">
        <f>'20-10'!$K39+('20-10'!$J39/90)</f>
        <v>-211.5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/>
      <c r="J40" s="151">
        <v>-400</v>
      </c>
      <c r="K40" s="152"/>
      <c r="L40" s="155">
        <f>'20-10'!$K40+('20-10'!$J40/90)</f>
        <v>-4.4444444444444446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3211</v>
      </c>
      <c r="J41" s="151">
        <v>180</v>
      </c>
      <c r="K41" s="152"/>
      <c r="L41" s="155">
        <f>'20-10'!$K41+('20-10'!$J41/90)</f>
        <v>2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556</v>
      </c>
      <c r="J42" s="151">
        <v>60</v>
      </c>
      <c r="K42" s="152"/>
      <c r="L42" s="155">
        <f>'20-10'!$K42+('20-10'!$J42/90)</f>
        <v>0.66666666666666663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3212</v>
      </c>
      <c r="J43" s="151">
        <v>-270</v>
      </c>
      <c r="K43" s="152">
        <v>10</v>
      </c>
      <c r="L43" s="155">
        <f>'20-10'!$K43+('20-10'!$J43/90)</f>
        <v>7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3213</v>
      </c>
      <c r="J44" s="151">
        <v>270</v>
      </c>
      <c r="K44" s="152"/>
      <c r="L44" s="155">
        <f>'20-10'!$K44+('20-10'!$J44/90)</f>
        <v>3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1213</v>
      </c>
      <c r="J45" s="151">
        <v>-500</v>
      </c>
      <c r="K45" s="152">
        <v>10</v>
      </c>
      <c r="L45" s="155">
        <f>'20-10'!$K45+('20-10'!$J45/90)</f>
        <v>4.4444444444444446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201</v>
      </c>
      <c r="J46" s="151"/>
      <c r="K46" s="152">
        <v>6</v>
      </c>
      <c r="L46" s="155">
        <f>'20-10'!$K46+('20-10'!$J46/90)</f>
        <v>6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3214</v>
      </c>
      <c r="J47" s="151"/>
      <c r="K47" s="152">
        <v>40</v>
      </c>
      <c r="L47" s="155">
        <f>'20-10'!$K47+('20-10'!$J47/90)</f>
        <v>40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3215</v>
      </c>
      <c r="J48" s="151">
        <v>50</v>
      </c>
      <c r="K48" s="152">
        <v>15</v>
      </c>
      <c r="L48" s="155">
        <f>'20-10'!$K48+('20-10'!$J48/90)</f>
        <v>15.555555555555555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3216</v>
      </c>
      <c r="J49" s="151">
        <v>-250</v>
      </c>
      <c r="K49" s="152">
        <v>75</v>
      </c>
      <c r="L49" s="155">
        <f>'20-10'!$K49+('20-10'!$J49/90)</f>
        <v>72.222222222222229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1366</v>
      </c>
      <c r="J50" s="151">
        <v>150</v>
      </c>
      <c r="K50" s="152"/>
      <c r="L50" s="155">
        <f>'20-10'!$K50+('20-10'!$J50/90)</f>
        <v>1.6666666666666667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3217</v>
      </c>
      <c r="J51" s="151">
        <v>630</v>
      </c>
      <c r="K51" s="152"/>
      <c r="L51" s="155">
        <f>'20-10'!$K51+('20-10'!$J51/90)</f>
        <v>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62</v>
      </c>
      <c r="J52" s="151">
        <v>80</v>
      </c>
      <c r="K52" s="152"/>
      <c r="L52" s="155">
        <f>'20-10'!$K52+('20-10'!$J52/90)</f>
        <v>0.88888888888888884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123</v>
      </c>
      <c r="J53" s="151">
        <v>-180</v>
      </c>
      <c r="K53" s="152">
        <v>10</v>
      </c>
      <c r="L53" s="155">
        <f>'20-10'!$K53+('20-10'!$J53/90)</f>
        <v>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673</v>
      </c>
      <c r="J54" s="151"/>
      <c r="K54" s="152">
        <v>3</v>
      </c>
      <c r="L54" s="155">
        <f>'20-10'!$K54+('20-10'!$J54/90)</f>
        <v>3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743</v>
      </c>
      <c r="J55" s="151">
        <v>250</v>
      </c>
      <c r="K55" s="152"/>
      <c r="L55" s="155">
        <f>'20-10'!$K55+('20-10'!$J55/90)</f>
        <v>2.7777777777777777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156</v>
      </c>
      <c r="J56" s="151">
        <v>450</v>
      </c>
      <c r="K56" s="152"/>
      <c r="L56" s="155">
        <f>'20-10'!$K56+('20-10'!$J56/90)</f>
        <v>5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1983</v>
      </c>
      <c r="J57" s="151"/>
      <c r="K57" s="152">
        <v>5</v>
      </c>
      <c r="L57" s="155">
        <f>'20-10'!$K57+('20-10'!$J57/90)</f>
        <v>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40</v>
      </c>
      <c r="I58" s="154" t="s">
        <v>95</v>
      </c>
      <c r="J58" s="151"/>
      <c r="K58" s="152">
        <v>-5</v>
      </c>
      <c r="L58" s="155">
        <f>'20-10'!$K58+('20-10'!$J58/90)</f>
        <v>-5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1796</v>
      </c>
      <c r="I59" s="154" t="s">
        <v>3218</v>
      </c>
      <c r="J59" s="151"/>
      <c r="K59" s="152">
        <v>130</v>
      </c>
      <c r="L59" s="155">
        <f>'20-10'!$K59+('20-10'!$J59/90)</f>
        <v>130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3022</v>
      </c>
      <c r="J60" s="151"/>
      <c r="K60" s="152">
        <v>5</v>
      </c>
      <c r="L60" s="155">
        <f>'20-10'!$K60+('20-10'!$J60/90)</f>
        <v>5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40</v>
      </c>
      <c r="I61" s="154" t="s">
        <v>2426</v>
      </c>
      <c r="J61" s="151">
        <v>80</v>
      </c>
      <c r="K61" s="152">
        <v>-498</v>
      </c>
      <c r="L61" s="155">
        <f>'20-10'!$K61+('20-10'!$J61/90)</f>
        <v>-497.11111111111109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28</v>
      </c>
      <c r="I62" s="154" t="s">
        <v>335</v>
      </c>
      <c r="J62" s="151">
        <v>-100</v>
      </c>
      <c r="K62" s="152"/>
      <c r="L62" s="155">
        <f>'20-10'!$K62+('20-10'!$J62/90)</f>
        <v>-1.1111111111111112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180</v>
      </c>
      <c r="J63" s="151">
        <v>400</v>
      </c>
      <c r="K63" s="152"/>
      <c r="L63" s="155">
        <f>'20-10'!$K63+('20-10'!$J63/90)</f>
        <v>4.4444444444444446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105</v>
      </c>
      <c r="J64" s="151"/>
      <c r="K64" s="152">
        <v>76</v>
      </c>
      <c r="L64" s="155">
        <f>'20-10'!$K64+('20-10'!$J64/90)</f>
        <v>76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3219</v>
      </c>
      <c r="J65" s="151"/>
      <c r="K65" s="152">
        <v>10</v>
      </c>
      <c r="L65" s="155">
        <f>'20-10'!$K65+('20-10'!$J65/90)</f>
        <v>10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553</v>
      </c>
      <c r="J66" s="151"/>
      <c r="K66" s="152">
        <v>169</v>
      </c>
      <c r="L66" s="155">
        <f>'20-10'!$K66+('20-10'!$J66/90)</f>
        <v>169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1185</v>
      </c>
      <c r="J67" s="151">
        <v>-90</v>
      </c>
      <c r="K67" s="152">
        <v>10</v>
      </c>
      <c r="L67" s="155">
        <f>'20-10'!$K67+('20-10'!$J67/90)</f>
        <v>9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351</v>
      </c>
      <c r="J68" s="151">
        <v>-270</v>
      </c>
      <c r="K68" s="152">
        <v>10</v>
      </c>
      <c r="L68" s="155">
        <f>'20-10'!$K68+('20-10'!$J68/90)</f>
        <v>7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/>
      <c r="J69" s="151">
        <v>90</v>
      </c>
      <c r="K69" s="152"/>
      <c r="L69" s="155">
        <f>'20-10'!$K69+('20-10'!$J69/90)</f>
        <v>1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1291</v>
      </c>
      <c r="J70" s="151">
        <v>180</v>
      </c>
      <c r="K70" s="152"/>
      <c r="L70" s="155">
        <f>'20-10'!$K70+('20-10'!$J70/90)</f>
        <v>2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501</v>
      </c>
      <c r="J71" s="151">
        <v>-100</v>
      </c>
      <c r="K71" s="152">
        <v>5</v>
      </c>
      <c r="L71" s="155">
        <f>'20-10'!$K71+('20-10'!$J71/90)</f>
        <v>3.8888888888888888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3220</v>
      </c>
      <c r="J72" s="151"/>
      <c r="K72" s="152">
        <v>30</v>
      </c>
      <c r="L72" s="155">
        <f>'20-10'!$K72+('20-10'!$J72/90)</f>
        <v>30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73</v>
      </c>
      <c r="J73" s="151">
        <v>270</v>
      </c>
      <c r="K73" s="152"/>
      <c r="L73" s="155">
        <f>'20-10'!$K73+('20-10'!$J73/90)</f>
        <v>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3221</v>
      </c>
      <c r="J74" s="151">
        <v>290</v>
      </c>
      <c r="K74" s="152"/>
      <c r="L74" s="155">
        <f>'20-10'!$K74+('20-10'!$J74/90)</f>
        <v>3.2222222222222223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159</v>
      </c>
      <c r="J75" s="151">
        <v>-360</v>
      </c>
      <c r="K75" s="152">
        <v>15</v>
      </c>
      <c r="L75" s="155">
        <f>'20-10'!$K75+('20-10'!$J75/90)</f>
        <v>11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3222</v>
      </c>
      <c r="J76" s="151">
        <v>180</v>
      </c>
      <c r="K76" s="152"/>
      <c r="L76" s="155">
        <f>'20-10'!$K76+('20-10'!$J76/90)</f>
        <v>2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706</v>
      </c>
      <c r="J77" s="151">
        <v>-200</v>
      </c>
      <c r="K77" s="152">
        <v>10</v>
      </c>
      <c r="L77" s="155">
        <f>'20-10'!$K77+('20-10'!$J77/90)</f>
        <v>7.7777777777777777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3223</v>
      </c>
      <c r="J78" s="151">
        <v>-70</v>
      </c>
      <c r="K78" s="152">
        <v>5</v>
      </c>
      <c r="L78" s="155">
        <f>'20-10'!$K78+('20-10'!$J78/90)</f>
        <v>4.2222222222222223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3022</v>
      </c>
      <c r="J79" s="151"/>
      <c r="K79" s="152">
        <v>5</v>
      </c>
      <c r="L79" s="155">
        <f>'20-10'!$K79+('20-10'!$J79/90)</f>
        <v>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81</v>
      </c>
      <c r="J80" s="151">
        <v>100</v>
      </c>
      <c r="K80" s="152"/>
      <c r="L80" s="155">
        <f>'20-10'!$K80+('20-10'!$J80/90)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30</v>
      </c>
      <c r="J81" s="151">
        <v>-135</v>
      </c>
      <c r="K81" s="152">
        <v>5</v>
      </c>
      <c r="L81" s="155">
        <f>'20-10'!$K81+('20-10'!$J81/90)</f>
        <v>3.5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776</v>
      </c>
      <c r="J82" s="151">
        <v>-270</v>
      </c>
      <c r="K82" s="152">
        <v>35</v>
      </c>
      <c r="L82" s="155">
        <f>'20-10'!$K82+('20-10'!$J82/90)</f>
        <v>32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1796</v>
      </c>
      <c r="I83" s="154" t="s">
        <v>407</v>
      </c>
      <c r="J83" s="151"/>
      <c r="K83" s="152">
        <v>635</v>
      </c>
      <c r="L83" s="155">
        <f>'20-10'!$K83+('20-10'!$J83/90)</f>
        <v>635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1688</v>
      </c>
      <c r="J84" s="151">
        <v>-300</v>
      </c>
      <c r="K84" s="152">
        <v>100</v>
      </c>
      <c r="L84" s="155">
        <f>'20-10'!$K84+('20-10'!$J84/90)</f>
        <v>96.666666666666671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363</v>
      </c>
      <c r="J85" s="151"/>
      <c r="K85" s="152">
        <v>100</v>
      </c>
      <c r="L85" s="155">
        <f>'20-10'!$K85+('20-10'!$J85/90)</f>
        <v>100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533</v>
      </c>
      <c r="J86" s="151"/>
      <c r="K86" s="152">
        <v>500</v>
      </c>
      <c r="L86" s="155">
        <f>'20-10'!$K86+('20-10'!$J86/90)</f>
        <v>500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/>
      <c r="J87" s="151">
        <v>-200</v>
      </c>
      <c r="K87" s="152">
        <v>20</v>
      </c>
      <c r="L87" s="155">
        <f>'20-10'!$K87+('20-10'!$J87/90)</f>
        <v>17.777777777777779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2390</v>
      </c>
      <c r="J88" s="151">
        <v>-70</v>
      </c>
      <c r="K88" s="152">
        <v>10</v>
      </c>
      <c r="L88" s="155">
        <f>'20-10'!$K88+('20-10'!$J88/90)</f>
        <v>9.2222222222222214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3225</v>
      </c>
      <c r="J89" s="151">
        <v>360</v>
      </c>
      <c r="K89" s="152"/>
      <c r="L89" s="155">
        <f>'20-10'!$K89+('20-10'!$J89/90)</f>
        <v>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90</v>
      </c>
      <c r="J90" s="151">
        <v>-270</v>
      </c>
      <c r="K90" s="152">
        <v>25</v>
      </c>
      <c r="L90" s="155">
        <f>'20-10'!$K90+('20-10'!$J90/90)</f>
        <v>22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28</v>
      </c>
      <c r="I91" s="154" t="s">
        <v>437</v>
      </c>
      <c r="J91" s="151">
        <v>-300</v>
      </c>
      <c r="K91" s="152"/>
      <c r="L91" s="155">
        <f>'20-10'!$K91+('20-10'!$J91/90)</f>
        <v>-3.3333333333333335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1132</v>
      </c>
      <c r="J92" s="151"/>
      <c r="K92" s="152">
        <v>6</v>
      </c>
      <c r="L92" s="155">
        <f>'20-10'!$K92+('20-10'!$J92/90)</f>
        <v>6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28</v>
      </c>
      <c r="I93" s="154" t="s">
        <v>3226</v>
      </c>
      <c r="J93" s="151">
        <v>-400</v>
      </c>
      <c r="K93" s="152">
        <v>-100</v>
      </c>
      <c r="L93" s="155">
        <f>'20-10'!$K93+('20-10'!$J93/90)</f>
        <v>-104.44444444444444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295</v>
      </c>
      <c r="J94" s="151">
        <v>750</v>
      </c>
      <c r="K94" s="152"/>
      <c r="L94" s="155">
        <f>'20-10'!$K94+('20-10'!$J94/90)</f>
        <v>8.3333333333333339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3227</v>
      </c>
      <c r="J95" s="151"/>
      <c r="K95" s="152">
        <v>50</v>
      </c>
      <c r="L95" s="155">
        <f>'20-10'!$K95+('20-10'!$J95/90)</f>
        <v>50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3228</v>
      </c>
      <c r="J96" s="151">
        <v>-50</v>
      </c>
      <c r="K96" s="152">
        <v>20</v>
      </c>
      <c r="L96" s="155">
        <f>'20-10'!$K96+('20-10'!$J96/90)</f>
        <v>19.444444444444443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332</v>
      </c>
      <c r="J97" s="151">
        <v>720</v>
      </c>
      <c r="K97" s="152"/>
      <c r="L97" s="155">
        <f>'20-10'!$K97+('20-10'!$J97/90)</f>
        <v>8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2418</v>
      </c>
      <c r="J98" s="151"/>
      <c r="K98" s="152">
        <v>9</v>
      </c>
      <c r="L98" s="155">
        <f>'20-10'!$K98+('20-10'!$J98/90)</f>
        <v>9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1553</v>
      </c>
      <c r="J99" s="151"/>
      <c r="K99" s="152">
        <v>-20</v>
      </c>
      <c r="L99" s="155">
        <f>'20-10'!$K99+('20-10'!$J99/90)</f>
        <v>-20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3229</v>
      </c>
      <c r="J100" s="151"/>
      <c r="K100" s="152">
        <v>80</v>
      </c>
      <c r="L100" s="155">
        <f>'20-10'!$K100+('20-10'!$J100/90)</f>
        <v>80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1366</v>
      </c>
      <c r="J101" s="151">
        <v>230</v>
      </c>
      <c r="K101" s="152"/>
      <c r="L101" s="155">
        <f>'20-10'!$K101+('20-10'!$J101/90)</f>
        <v>2.5555555555555554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3230</v>
      </c>
      <c r="J102" s="151">
        <v>-720</v>
      </c>
      <c r="K102" s="152"/>
      <c r="L102" s="155">
        <f>'20-10'!$K102+('20-10'!$J102/90)</f>
        <v>-8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360</v>
      </c>
      <c r="J103" s="151">
        <v>500</v>
      </c>
      <c r="K103" s="152"/>
      <c r="L103" s="155">
        <f>'20-10'!$K103+('20-10'!$J103/90)</f>
        <v>5.5555555555555554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 t="s">
        <v>282</v>
      </c>
      <c r="J104" s="151"/>
      <c r="K104" s="152">
        <v>115</v>
      </c>
      <c r="L104" s="155">
        <f>'20-10'!$K104+('20-10'!$J104/90)</f>
        <v>115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414</v>
      </c>
      <c r="J105" s="151">
        <v>410</v>
      </c>
      <c r="K105" s="152"/>
      <c r="L105" s="155">
        <f>'20-10'!$K105+('20-10'!$J105/90)</f>
        <v>4.5555555555555554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161</v>
      </c>
      <c r="J106" s="151"/>
      <c r="K106" s="152">
        <v>28</v>
      </c>
      <c r="L106" s="155">
        <f>'20-10'!$K106+('20-10'!$J106/90)</f>
        <v>28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418</v>
      </c>
      <c r="J107" s="151">
        <v>150</v>
      </c>
      <c r="K107" s="152"/>
      <c r="L107" s="155">
        <f>'20-10'!$K107+('20-10'!$J107/90)</f>
        <v>1.6666666666666667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237</v>
      </c>
      <c r="J108" s="151">
        <v>150</v>
      </c>
      <c r="K108" s="152"/>
      <c r="L108" s="155">
        <f>'20-10'!$K108+('20-10'!$J108/90)</f>
        <v>1.6666666666666667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 t="s">
        <v>123</v>
      </c>
      <c r="J109" s="151">
        <v>-50</v>
      </c>
      <c r="K109" s="152">
        <v>26</v>
      </c>
      <c r="L109" s="155">
        <f>'20-10'!$K109+('20-10'!$J109/90)</f>
        <v>25.444444444444443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 t="s">
        <v>828</v>
      </c>
      <c r="J110" s="151"/>
      <c r="K110" s="152">
        <v>4</v>
      </c>
      <c r="L110" s="155">
        <f>'20-10'!$K110+('20-10'!$J110/90)</f>
        <v>4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1025</v>
      </c>
      <c r="J111" s="151">
        <v>-340</v>
      </c>
      <c r="K111" s="152">
        <v>90</v>
      </c>
      <c r="L111" s="155">
        <f>'20-10'!$K111+('20-10'!$J111/90)</f>
        <v>86.222222222222229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3231</v>
      </c>
      <c r="J112" s="151">
        <v>140</v>
      </c>
      <c r="K112" s="152"/>
      <c r="L112" s="155">
        <f>'20-10'!$K112+('20-10'!$J112/90)</f>
        <v>1.5555555555555556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40</v>
      </c>
      <c r="I113" s="154" t="s">
        <v>239</v>
      </c>
      <c r="J113" s="151"/>
      <c r="K113" s="152">
        <v>-2650</v>
      </c>
      <c r="L113" s="155">
        <f>'20-10'!$K113+('20-10'!$J113/90)</f>
        <v>-2650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2726</v>
      </c>
      <c r="J114" s="151">
        <v>-600</v>
      </c>
      <c r="K114" s="152">
        <v>30</v>
      </c>
      <c r="L114" s="155">
        <f>'20-10'!$K114+('20-10'!$J114/90)</f>
        <v>23.333333333333332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105</v>
      </c>
      <c r="J115" s="151">
        <v>-360</v>
      </c>
      <c r="K115" s="152">
        <v>80</v>
      </c>
      <c r="L115" s="155">
        <f>'20-10'!$K115+('20-10'!$J115/90)</f>
        <v>76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1796</v>
      </c>
      <c r="I116" s="154" t="s">
        <v>3232</v>
      </c>
      <c r="J116" s="151">
        <v>270</v>
      </c>
      <c r="K116" s="152">
        <v>305</v>
      </c>
      <c r="L116" s="155">
        <f>'20-10'!$K116+('20-10'!$J116/90)</f>
        <v>308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3233</v>
      </c>
      <c r="J117" s="151">
        <v>-20</v>
      </c>
      <c r="K117" s="152">
        <v>5</v>
      </c>
      <c r="L117" s="155">
        <f>'20-10'!$K117+('20-10'!$J117/90)</f>
        <v>4.7777777777777777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673</v>
      </c>
      <c r="J118" s="151">
        <v>300</v>
      </c>
      <c r="K118" s="152"/>
      <c r="L118" s="155">
        <f>'20-10'!$K118+('20-10'!$J118/90)</f>
        <v>3.3333333333333335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56</v>
      </c>
      <c r="J119" s="151">
        <v>-1590</v>
      </c>
      <c r="K119" s="152">
        <v>131</v>
      </c>
      <c r="L119" s="155">
        <f>'20-10'!$K119+('20-10'!$J119/90)</f>
        <v>113.33333333333333</v>
      </c>
      <c r="M119" s="3"/>
      <c r="N119" s="45" t="s">
        <v>118</v>
      </c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/>
      <c r="J120" s="151"/>
      <c r="K120" s="152">
        <v>1</v>
      </c>
      <c r="L120" s="155">
        <f>'20-10'!$K120+('20-10'!$J120/90)</f>
        <v>1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 t="s">
        <v>3234</v>
      </c>
      <c r="J121" s="151">
        <v>-400</v>
      </c>
      <c r="K121" s="152">
        <v>10</v>
      </c>
      <c r="L121" s="155">
        <f>'20-10'!$K121+('20-10'!$J121/90)</f>
        <v>5.5555555555555554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3235</v>
      </c>
      <c r="J122" s="151">
        <v>-120</v>
      </c>
      <c r="K122" s="152">
        <v>15</v>
      </c>
      <c r="L122" s="155">
        <f>'20-10'!$K122+('20-10'!$J122/90)</f>
        <v>13.666666666666666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190</v>
      </c>
      <c r="J123" s="151"/>
      <c r="K123" s="152">
        <v>275</v>
      </c>
      <c r="L123" s="155">
        <f>'20-10'!$K123+('20-10'!$J123/90)</f>
        <v>275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40</v>
      </c>
      <c r="I124" s="154" t="s">
        <v>95</v>
      </c>
      <c r="J124" s="151"/>
      <c r="K124" s="152">
        <v>-275</v>
      </c>
      <c r="L124" s="155">
        <f>'20-10'!$K124+('20-10'!$J124/90)</f>
        <v>-275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/>
      <c r="K125" s="152"/>
      <c r="L125" s="155">
        <f>'20-10'!$K125+('20-10'!$J125/90)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/>
      <c r="K126" s="152"/>
      <c r="L126" s="155">
        <f>'20-10'!$K126+('20-10'!$J126/90)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/>
      <c r="K127" s="152"/>
      <c r="L127" s="155">
        <f>'20-10'!$K127+('20-10'!$J127/90)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/>
      <c r="K128" s="152"/>
      <c r="L128" s="155">
        <f>'20-10'!$K128+('20-10'!$J128/90)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3:L18">
    <cfRule type="expression" dxfId="111" priority="5">
      <formula>$H3="جملة"</formula>
    </cfRule>
    <cfRule type="expression" dxfId="110" priority="6">
      <formula>$H3="مصاريف"</formula>
    </cfRule>
    <cfRule type="expression" dxfId="109" priority="7">
      <formula>$H3="سحب"</formula>
    </cfRule>
    <cfRule type="expression" dxfId="108" priority="8">
      <formula>$H3="بيع"</formula>
    </cfRule>
  </conditionalFormatting>
  <conditionalFormatting sqref="H22:L128">
    <cfRule type="expression" dxfId="107" priority="1">
      <formula>$H22="جملة"</formula>
    </cfRule>
    <cfRule type="expression" dxfId="106" priority="2">
      <formula>$H22="مصاريف"</formula>
    </cfRule>
    <cfRule type="expression" dxfId="105" priority="3">
      <formula>$H22="سحب"</formula>
    </cfRule>
    <cfRule type="expression" dxfId="104" priority="4">
      <formula>$H22="بيع"</formula>
    </cfRule>
  </conditionalFormatting>
  <dataValidations count="1">
    <dataValidation type="list" allowBlank="1" showInputMessage="1" showErrorMessage="1" sqref="H3:H18 H22:H128" xr:uid="{01063B79-D994-41FC-B062-A06C08E1F0ED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0EFB-6DC4-476B-9E20-68BF66D2255B}">
  <sheetPr>
    <pageSetUpPr fitToPage="1"/>
  </sheetPr>
  <dimension ref="A1:Z1000"/>
  <sheetViews>
    <sheetView rightToLeft="1" topLeftCell="A122" workbookViewId="0">
      <selection activeCell="J138" sqref="J138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225</v>
      </c>
      <c r="K1" s="166">
        <f t="shared" si="0"/>
        <v>-199</v>
      </c>
      <c r="L1" s="167">
        <f t="shared" si="0"/>
        <v>-196.49999999999997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40</v>
      </c>
      <c r="I3" s="154" t="s">
        <v>1763</v>
      </c>
      <c r="J3" s="151"/>
      <c r="K3" s="152">
        <v>-325</v>
      </c>
      <c r="L3" s="155">
        <f t="shared" ref="L3:L18" si="1">K3+(J3/90)</f>
        <v>-325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28</v>
      </c>
      <c r="I4" s="154" t="s">
        <v>436</v>
      </c>
      <c r="J4" s="151">
        <v>-500</v>
      </c>
      <c r="K4" s="152"/>
      <c r="L4" s="155">
        <f t="shared" si="1"/>
        <v>-5.5555555555555554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3181</v>
      </c>
      <c r="J5" s="151"/>
      <c r="K5" s="152">
        <v>7</v>
      </c>
      <c r="L5" s="155">
        <f t="shared" si="1"/>
        <v>7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205</v>
      </c>
      <c r="J6" s="151">
        <v>150</v>
      </c>
      <c r="K6" s="152"/>
      <c r="L6" s="155">
        <f t="shared" si="1"/>
        <v>1.6666666666666667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1002</v>
      </c>
      <c r="J7" s="151"/>
      <c r="K7" s="152">
        <v>50</v>
      </c>
      <c r="L7" s="155">
        <f t="shared" si="1"/>
        <v>50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209</v>
      </c>
      <c r="J8" s="151">
        <v>50</v>
      </c>
      <c r="K8" s="152"/>
      <c r="L8" s="155">
        <f t="shared" si="1"/>
        <v>0.55555555555555558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780</v>
      </c>
      <c r="J9" s="151">
        <v>40</v>
      </c>
      <c r="K9" s="152"/>
      <c r="L9" s="155">
        <f t="shared" si="1"/>
        <v>0.44444444444444442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470</v>
      </c>
      <c r="J10" s="151"/>
      <c r="K10" s="152">
        <v>2</v>
      </c>
      <c r="L10" s="155">
        <f t="shared" si="1"/>
        <v>2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 t="s">
        <v>3237</v>
      </c>
      <c r="J11" s="151"/>
      <c r="K11" s="152">
        <v>9</v>
      </c>
      <c r="L11" s="155">
        <f t="shared" si="1"/>
        <v>9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62</v>
      </c>
      <c r="J12" s="151">
        <v>380</v>
      </c>
      <c r="K12" s="152"/>
      <c r="L12" s="155">
        <f t="shared" si="1"/>
        <v>4.2222222222222223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3238</v>
      </c>
      <c r="J13" s="151"/>
      <c r="K13" s="152">
        <v>7</v>
      </c>
      <c r="L13" s="155">
        <f t="shared" si="1"/>
        <v>7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 t="s">
        <v>3239</v>
      </c>
      <c r="J14" s="151"/>
      <c r="K14" s="152">
        <v>46</v>
      </c>
      <c r="L14" s="155">
        <f t="shared" si="1"/>
        <v>46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 t="s">
        <v>3240</v>
      </c>
      <c r="J15" s="151">
        <v>180</v>
      </c>
      <c r="K15" s="152"/>
      <c r="L15" s="155">
        <f t="shared" si="1"/>
        <v>2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 t="s">
        <v>76</v>
      </c>
      <c r="J16" s="151">
        <v>180</v>
      </c>
      <c r="K16" s="152"/>
      <c r="L16" s="155">
        <f t="shared" si="1"/>
        <v>2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 t="s">
        <v>56</v>
      </c>
      <c r="J17" s="151">
        <v>-255</v>
      </c>
      <c r="K17" s="152">
        <v>5</v>
      </c>
      <c r="L17" s="155">
        <f t="shared" si="1"/>
        <v>2.1666666666666665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3197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SUM('21-10'!$J$22:$J$361)</f>
        <v>665</v>
      </c>
      <c r="K20" s="166">
        <f>SUM('21-10'!$K$22:$K$361)</f>
        <v>-36</v>
      </c>
      <c r="L20" s="167">
        <f>SUM('21-10'!$L$22:$L$361)</f>
        <v>-28.611111111111995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2</v>
      </c>
      <c r="C22" s="14">
        <f t="shared" ref="C22:C27" si="2">A22*B22</f>
        <v>2</v>
      </c>
      <c r="D22" s="15">
        <v>5</v>
      </c>
      <c r="E22" s="1">
        <v>53</v>
      </c>
      <c r="F22" s="16">
        <f t="shared" ref="F22:F26" si="3">D22*E22</f>
        <v>265</v>
      </c>
      <c r="G22" s="7"/>
      <c r="H22" s="156" t="s">
        <v>1796</v>
      </c>
      <c r="I22" s="154" t="s">
        <v>75</v>
      </c>
      <c r="J22" s="151">
        <v>-270</v>
      </c>
      <c r="K22" s="152">
        <v>250</v>
      </c>
      <c r="L22" s="155">
        <f>'21-10'!$K22+('21-10'!$J22/90)</f>
        <v>247</v>
      </c>
      <c r="M22" s="3"/>
      <c r="N22" s="13">
        <v>1</v>
      </c>
      <c r="O22" s="1">
        <v>1</v>
      </c>
      <c r="P22" s="14">
        <f t="shared" ref="P22:P27" si="4">N22*O22</f>
        <v>1</v>
      </c>
      <c r="Q22" s="15">
        <v>5</v>
      </c>
      <c r="R22" s="1">
        <v>54</v>
      </c>
      <c r="S22" s="16">
        <f t="shared" ref="S22:S26" si="5">Q22*R22</f>
        <v>270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13</v>
      </c>
      <c r="C23" s="14">
        <f t="shared" si="2"/>
        <v>65</v>
      </c>
      <c r="D23" s="15">
        <v>10</v>
      </c>
      <c r="E23" s="1">
        <v>35</v>
      </c>
      <c r="F23" s="16">
        <f t="shared" si="3"/>
        <v>350</v>
      </c>
      <c r="G23" s="7"/>
      <c r="H23" s="156" t="s">
        <v>6</v>
      </c>
      <c r="I23" s="154" t="s">
        <v>18</v>
      </c>
      <c r="J23" s="151"/>
      <c r="K23" s="152">
        <v>40</v>
      </c>
      <c r="L23" s="155">
        <f>'21-10'!$K23+('21-10'!$J23/90)</f>
        <v>40</v>
      </c>
      <c r="M23" s="3"/>
      <c r="N23" s="13">
        <v>5</v>
      </c>
      <c r="O23" s="1">
        <v>16</v>
      </c>
      <c r="P23" s="14">
        <f t="shared" si="4"/>
        <v>80</v>
      </c>
      <c r="Q23" s="15">
        <v>10</v>
      </c>
      <c r="R23" s="1">
        <v>16</v>
      </c>
      <c r="S23" s="16">
        <f t="shared" si="5"/>
        <v>160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90</v>
      </c>
      <c r="C24" s="14">
        <f t="shared" si="2"/>
        <v>900</v>
      </c>
      <c r="D24" s="15">
        <v>20</v>
      </c>
      <c r="E24" s="1">
        <v>20</v>
      </c>
      <c r="F24" s="16">
        <f t="shared" si="3"/>
        <v>400</v>
      </c>
      <c r="G24" s="7"/>
      <c r="H24" s="156" t="s">
        <v>6</v>
      </c>
      <c r="I24" s="154" t="s">
        <v>389</v>
      </c>
      <c r="J24" s="151"/>
      <c r="K24" s="152">
        <v>90</v>
      </c>
      <c r="L24" s="155">
        <f>'21-10'!$K24+('21-10'!$J24/90)</f>
        <v>90</v>
      </c>
      <c r="M24" s="3"/>
      <c r="N24" s="13">
        <v>10</v>
      </c>
      <c r="O24" s="1">
        <v>94</v>
      </c>
      <c r="P24" s="14">
        <f t="shared" si="4"/>
        <v>940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3</v>
      </c>
      <c r="C25" s="14">
        <f t="shared" si="2"/>
        <v>60</v>
      </c>
      <c r="D25" s="15">
        <v>50</v>
      </c>
      <c r="E25" s="1">
        <v>9</v>
      </c>
      <c r="F25" s="16">
        <f t="shared" si="3"/>
        <v>450</v>
      </c>
      <c r="G25" s="7"/>
      <c r="H25" s="156" t="s">
        <v>6</v>
      </c>
      <c r="I25" s="154" t="s">
        <v>3241</v>
      </c>
      <c r="J25" s="151">
        <v>600</v>
      </c>
      <c r="K25" s="152"/>
      <c r="L25" s="155">
        <f>'21-10'!$K25+('21-10'!$J25/90)</f>
        <v>6.666666666666667</v>
      </c>
      <c r="M25" s="3"/>
      <c r="N25" s="13">
        <v>20</v>
      </c>
      <c r="O25" s="1">
        <v>6</v>
      </c>
      <c r="P25" s="14">
        <f t="shared" si="4"/>
        <v>120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4</v>
      </c>
      <c r="C26" s="14">
        <f t="shared" si="2"/>
        <v>200</v>
      </c>
      <c r="D26" s="15">
        <v>100</v>
      </c>
      <c r="E26" s="1">
        <v>8</v>
      </c>
      <c r="F26" s="16">
        <f t="shared" si="3"/>
        <v>800</v>
      </c>
      <c r="G26" s="7"/>
      <c r="H26" s="156" t="s">
        <v>6</v>
      </c>
      <c r="I26" s="154" t="s">
        <v>26</v>
      </c>
      <c r="J26" s="151">
        <v>100</v>
      </c>
      <c r="K26" s="152"/>
      <c r="L26" s="155">
        <f>'21-10'!$K26+('21-10'!$J26/90)</f>
        <v>1.1111111111111112</v>
      </c>
      <c r="M26" s="3"/>
      <c r="N26" s="13">
        <v>50</v>
      </c>
      <c r="O26" s="1">
        <v>1</v>
      </c>
      <c r="P26" s="14">
        <f t="shared" si="4"/>
        <v>50</v>
      </c>
      <c r="Q26" s="15">
        <v>100</v>
      </c>
      <c r="R26" s="1">
        <v>37</v>
      </c>
      <c r="S26" s="16">
        <f t="shared" si="5"/>
        <v>3700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57" t="s">
        <v>11</v>
      </c>
      <c r="E27" s="157"/>
      <c r="F27" s="159">
        <f>SUM(F22:F26)</f>
        <v>2265</v>
      </c>
      <c r="G27" s="7"/>
      <c r="H27" s="156" t="s">
        <v>6</v>
      </c>
      <c r="I27" s="154" t="s">
        <v>3242</v>
      </c>
      <c r="J27" s="151">
        <v>-50</v>
      </c>
      <c r="K27" s="152">
        <v>5</v>
      </c>
      <c r="L27" s="155">
        <f>'21-10'!$K27+('21-10'!$J27/90)</f>
        <v>4.4444444444444446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4130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1227</v>
      </c>
      <c r="D28" s="1"/>
      <c r="E28" s="1"/>
      <c r="F28" s="1"/>
      <c r="G28" s="1"/>
      <c r="H28" s="156" t="s">
        <v>6</v>
      </c>
      <c r="I28" s="154" t="s">
        <v>556</v>
      </c>
      <c r="J28" s="151">
        <v>140</v>
      </c>
      <c r="K28" s="152"/>
      <c r="L28" s="155">
        <f>'21-10'!$K28+('21-10'!$J28/90)</f>
        <v>1.5555555555555556</v>
      </c>
      <c r="M28" s="3"/>
      <c r="N28" s="157" t="s">
        <v>11</v>
      </c>
      <c r="O28" s="157"/>
      <c r="P28" s="158">
        <f>SUM(P22:P27)</f>
        <v>1191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-1555</v>
      </c>
      <c r="G29" s="1"/>
      <c r="H29" s="156" t="s">
        <v>6</v>
      </c>
      <c r="I29" s="154" t="s">
        <v>3243</v>
      </c>
      <c r="J29" s="151">
        <v>70</v>
      </c>
      <c r="K29" s="152"/>
      <c r="L29" s="155">
        <f>'21-10'!$K29+('21-10'!$J29/90)</f>
        <v>0.77777777777777779</v>
      </c>
      <c r="M29" s="3"/>
      <c r="N29" s="1"/>
      <c r="O29" s="1"/>
      <c r="P29" s="18"/>
      <c r="Q29" s="233" t="s">
        <v>21</v>
      </c>
      <c r="R29" s="234"/>
      <c r="S29" s="159">
        <f>SUM('21-10'!$J$22:$J$361)</f>
        <v>665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-154</v>
      </c>
      <c r="D30" s="1"/>
      <c r="E30" s="1"/>
      <c r="F30" s="8"/>
      <c r="G30" s="1"/>
      <c r="H30" s="156" t="s">
        <v>6</v>
      </c>
      <c r="I30" s="154" t="s">
        <v>155</v>
      </c>
      <c r="J30" s="151">
        <v>-210</v>
      </c>
      <c r="K30" s="152">
        <v>10</v>
      </c>
      <c r="L30" s="155">
        <f>'21-10'!$K30+('21-10'!$J30/90)</f>
        <v>7.6666666666666661</v>
      </c>
      <c r="M30" s="3"/>
      <c r="N30" s="233" t="s">
        <v>23</v>
      </c>
      <c r="O30" s="234"/>
      <c r="P30" s="158">
        <f>SUM('21-10'!$K$22:$K$361)</f>
        <v>-36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40</v>
      </c>
      <c r="I31" s="154" t="s">
        <v>240</v>
      </c>
      <c r="J31" s="151"/>
      <c r="K31" s="152">
        <v>-289</v>
      </c>
      <c r="L31" s="155">
        <f>'21-10'!$K31+('21-10'!$J31/90)</f>
        <v>-289</v>
      </c>
      <c r="M31" s="3"/>
      <c r="N31" s="1"/>
      <c r="O31" s="1"/>
      <c r="P31" s="18"/>
      <c r="Q31" s="157" t="s">
        <v>25</v>
      </c>
      <c r="R31" s="157"/>
      <c r="S31" s="159">
        <f>S27-S29-F27</f>
        <v>1200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28</v>
      </c>
      <c r="I32" s="154" t="s">
        <v>437</v>
      </c>
      <c r="J32" s="151">
        <v>-400</v>
      </c>
      <c r="K32" s="152"/>
      <c r="L32" s="155">
        <f>'21-10'!$K32+('21-10'!$J32/90)</f>
        <v>-4.4444444444444446</v>
      </c>
      <c r="M32" s="3"/>
      <c r="N32" s="157" t="s">
        <v>25</v>
      </c>
      <c r="O32" s="157"/>
      <c r="P32" s="158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1796</v>
      </c>
      <c r="I33" s="154" t="s">
        <v>64</v>
      </c>
      <c r="J33" s="151"/>
      <c r="K33" s="152">
        <v>300</v>
      </c>
      <c r="L33" s="155">
        <f>'21-10'!$K33+('21-10'!$J33/90)</f>
        <v>300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28</v>
      </c>
      <c r="I34" s="154" t="s">
        <v>35</v>
      </c>
      <c r="J34" s="151">
        <v>500</v>
      </c>
      <c r="K34" s="152">
        <v>-10</v>
      </c>
      <c r="L34" s="155">
        <f>'21-10'!$K34+('21-10'!$J34/90)</f>
        <v>-4.4444444444444446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316</v>
      </c>
      <c r="J35" s="151">
        <v>100</v>
      </c>
      <c r="K35" s="152">
        <v>5</v>
      </c>
      <c r="L35" s="155">
        <f>'21-10'!$K35+('21-10'!$J35/90)</f>
        <v>6.1111111111111107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513</v>
      </c>
      <c r="J36" s="151">
        <v>470</v>
      </c>
      <c r="K36" s="152"/>
      <c r="L36" s="155">
        <f>'21-10'!$K36+('21-10'!$J36/90)</f>
        <v>5.2222222222222223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 t="s">
        <v>1276</v>
      </c>
      <c r="J37" s="151"/>
      <c r="K37" s="152">
        <v>90</v>
      </c>
      <c r="L37" s="155">
        <f>'21-10'!$K37+('21-10'!$J37/90)</f>
        <v>90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46</v>
      </c>
      <c r="J38" s="151"/>
      <c r="K38" s="152">
        <v>8</v>
      </c>
      <c r="L38" s="155">
        <f>'21-10'!$K38+('21-10'!$J38/90)</f>
        <v>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3107</v>
      </c>
      <c r="J39" s="151">
        <v>2520</v>
      </c>
      <c r="K39" s="152"/>
      <c r="L39" s="155">
        <f>'21-10'!$K39+('21-10'!$J39/90)</f>
        <v>28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462</v>
      </c>
      <c r="J40" s="151">
        <v>230</v>
      </c>
      <c r="K40" s="152"/>
      <c r="L40" s="155">
        <f>'21-10'!$K40+('21-10'!$J40/90)</f>
        <v>2.5555555555555554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 t="s">
        <v>3244</v>
      </c>
      <c r="J41" s="151">
        <v>-150</v>
      </c>
      <c r="K41" s="152">
        <v>10</v>
      </c>
      <c r="L41" s="155">
        <f>'21-10'!$K41+('21-10'!$J41/90)</f>
        <v>8.3333333333333339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154</v>
      </c>
      <c r="J42" s="151">
        <v>50</v>
      </c>
      <c r="K42" s="152"/>
      <c r="L42" s="155">
        <f>'21-10'!$K42+('21-10'!$J42/90)</f>
        <v>0.55555555555555558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 t="s">
        <v>404</v>
      </c>
      <c r="J43" s="151">
        <v>-225</v>
      </c>
      <c r="K43" s="152">
        <v>5</v>
      </c>
      <c r="L43" s="155">
        <f>'21-10'!$K43+('21-10'!$J43/90)</f>
        <v>2.5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3245</v>
      </c>
      <c r="J44" s="151">
        <v>135</v>
      </c>
      <c r="K44" s="152"/>
      <c r="L44" s="155">
        <f>'21-10'!$K44+('21-10'!$J44/90)</f>
        <v>1.5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1796</v>
      </c>
      <c r="I45" s="154" t="s">
        <v>3246</v>
      </c>
      <c r="J45" s="151">
        <v>100</v>
      </c>
      <c r="K45" s="152">
        <v>350</v>
      </c>
      <c r="L45" s="155">
        <f>'21-10'!$K45+('21-10'!$J45/90)</f>
        <v>351.11111111111109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1813</v>
      </c>
      <c r="J46" s="151">
        <v>100</v>
      </c>
      <c r="K46" s="152"/>
      <c r="L46" s="155">
        <f>'21-10'!$K46+('21-10'!$J46/90)</f>
        <v>1.1111111111111112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3247</v>
      </c>
      <c r="J47" s="151"/>
      <c r="K47" s="152">
        <v>5</v>
      </c>
      <c r="L47" s="155">
        <f>'21-10'!$K47+('21-10'!$J47/90)</f>
        <v>5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40</v>
      </c>
      <c r="I48" s="154" t="s">
        <v>232</v>
      </c>
      <c r="J48" s="151">
        <v>-350</v>
      </c>
      <c r="K48" s="152"/>
      <c r="L48" s="155">
        <f>'21-10'!$K48+('21-10'!$J48/90)</f>
        <v>-3.8888888888888888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776</v>
      </c>
      <c r="J49" s="151">
        <v>180</v>
      </c>
      <c r="K49" s="152"/>
      <c r="L49" s="155">
        <f>'21-10'!$K49+('21-10'!$J49/90)</f>
        <v>2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3248</v>
      </c>
      <c r="J50" s="151">
        <v>100</v>
      </c>
      <c r="K50" s="152"/>
      <c r="L50" s="155">
        <f>'21-10'!$K50+('21-10'!$J50/90)</f>
        <v>1.1111111111111112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341</v>
      </c>
      <c r="J51" s="151"/>
      <c r="K51" s="152">
        <v>15</v>
      </c>
      <c r="L51" s="155">
        <f>'21-10'!$K51+('21-10'!$J51/90)</f>
        <v>15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39</v>
      </c>
      <c r="J52" s="151">
        <v>200</v>
      </c>
      <c r="K52" s="152">
        <v>20</v>
      </c>
      <c r="L52" s="155">
        <f>'21-10'!$K52+('21-10'!$J52/90)</f>
        <v>22.222222222222221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40</v>
      </c>
      <c r="I53" s="154" t="s">
        <v>3249</v>
      </c>
      <c r="J53" s="151"/>
      <c r="K53" s="152">
        <v>-450</v>
      </c>
      <c r="L53" s="155">
        <f>'21-10'!$K53+('21-10'!$J53/90)</f>
        <v>-450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3250</v>
      </c>
      <c r="J54" s="151"/>
      <c r="K54" s="152">
        <v>30</v>
      </c>
      <c r="L54" s="155">
        <f>'21-10'!$K54+('21-10'!$J54/90)</f>
        <v>30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1530</v>
      </c>
      <c r="J55" s="151"/>
      <c r="K55" s="152">
        <v>65</v>
      </c>
      <c r="L55" s="155">
        <f>'21-10'!$K55+('21-10'!$J55/90)</f>
        <v>65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1366</v>
      </c>
      <c r="J56" s="151">
        <v>-600</v>
      </c>
      <c r="K56" s="152">
        <v>10</v>
      </c>
      <c r="L56" s="155">
        <f>'21-10'!$K56+('21-10'!$J56/90)</f>
        <v>3.333333333333333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3251</v>
      </c>
      <c r="J57" s="151">
        <v>450</v>
      </c>
      <c r="K57" s="152">
        <v>30</v>
      </c>
      <c r="L57" s="155">
        <f>'21-10'!$K57+('21-10'!$J57/90)</f>
        <v>35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1953</v>
      </c>
      <c r="J58" s="151">
        <v>-225</v>
      </c>
      <c r="K58" s="152">
        <v>20</v>
      </c>
      <c r="L58" s="155">
        <f>'21-10'!$K58+('21-10'!$J58/90)</f>
        <v>17.5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3252</v>
      </c>
      <c r="J59" s="151">
        <v>800</v>
      </c>
      <c r="K59" s="152"/>
      <c r="L59" s="155">
        <f>'21-10'!$K59+('21-10'!$J59/90)</f>
        <v>8.8888888888888893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3253</v>
      </c>
      <c r="J60" s="151"/>
      <c r="K60" s="152">
        <v>7</v>
      </c>
      <c r="L60" s="155">
        <f>'21-10'!$K60+('21-10'!$J60/90)</f>
        <v>7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201</v>
      </c>
      <c r="J61" s="151"/>
      <c r="K61" s="152">
        <v>4</v>
      </c>
      <c r="L61" s="155">
        <f>'21-10'!$K61+('21-10'!$J61/90)</f>
        <v>4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 t="s">
        <v>180</v>
      </c>
      <c r="J62" s="151">
        <v>200</v>
      </c>
      <c r="K62" s="152"/>
      <c r="L62" s="155">
        <f>'21-10'!$K62+('21-10'!$J62/90)</f>
        <v>2.2222222222222223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62</v>
      </c>
      <c r="J63" s="151">
        <v>380</v>
      </c>
      <c r="K63" s="152"/>
      <c r="L63" s="155">
        <f>'21-10'!$K63+('21-10'!$J63/90)</f>
        <v>4.2222222222222223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3254</v>
      </c>
      <c r="J64" s="151"/>
      <c r="K64" s="152">
        <v>25</v>
      </c>
      <c r="L64" s="155">
        <f>'21-10'!$K64+('21-10'!$J64/90)</f>
        <v>25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1384</v>
      </c>
      <c r="J65" s="151"/>
      <c r="K65" s="152">
        <v>24</v>
      </c>
      <c r="L65" s="155">
        <f>'21-10'!$K65+('21-10'!$J65/90)</f>
        <v>24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 t="s">
        <v>3255</v>
      </c>
      <c r="J66" s="151">
        <v>-315</v>
      </c>
      <c r="K66" s="152">
        <v>10</v>
      </c>
      <c r="L66" s="155">
        <f>'21-10'!$K66+('21-10'!$J66/90)</f>
        <v>6.5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1863</v>
      </c>
      <c r="J67" s="151"/>
      <c r="K67" s="152">
        <v>5</v>
      </c>
      <c r="L67" s="155">
        <f>'21-10'!$K67+('21-10'!$J67/90)</f>
        <v>5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132</v>
      </c>
      <c r="J68" s="151">
        <v>-540</v>
      </c>
      <c r="K68" s="152">
        <v>10</v>
      </c>
      <c r="L68" s="155">
        <f>'21-10'!$K68+('21-10'!$J68/90)</f>
        <v>4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28</v>
      </c>
      <c r="I69" s="154" t="s">
        <v>3256</v>
      </c>
      <c r="J69" s="151">
        <v>-410</v>
      </c>
      <c r="K69" s="152">
        <v>-35</v>
      </c>
      <c r="L69" s="155">
        <f>'21-10'!$K69+('21-10'!$J69/90)</f>
        <v>-39.555555555555557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223</v>
      </c>
      <c r="J70" s="151">
        <v>-180</v>
      </c>
      <c r="K70" s="152">
        <v>10</v>
      </c>
      <c r="L70" s="155">
        <f>'21-10'!$K70+('21-10'!$J70/90)</f>
        <v>8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154</v>
      </c>
      <c r="J71" s="151">
        <v>50</v>
      </c>
      <c r="K71" s="152"/>
      <c r="L71" s="155">
        <f>'21-10'!$K71+('21-10'!$J71/90)</f>
        <v>0.55555555555555558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146</v>
      </c>
      <c r="J72" s="151">
        <v>200</v>
      </c>
      <c r="K72" s="152"/>
      <c r="L72" s="155">
        <f>'21-10'!$K72+('21-10'!$J72/90)</f>
        <v>2.2222222222222223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316</v>
      </c>
      <c r="J73" s="151">
        <v>200</v>
      </c>
      <c r="K73" s="152"/>
      <c r="L73" s="155">
        <f>'21-10'!$K73+('21-10'!$J73/90)</f>
        <v>2.2222222222222223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1246</v>
      </c>
      <c r="J74" s="151">
        <v>-700</v>
      </c>
      <c r="K74" s="152">
        <v>10</v>
      </c>
      <c r="L74" s="155">
        <f>'21-10'!$K74+('21-10'!$J74/90)</f>
        <v>2.2222222222222223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/>
      <c r="J75" s="151">
        <v>-160</v>
      </c>
      <c r="K75" s="152">
        <v>5</v>
      </c>
      <c r="L75" s="155">
        <f>'21-10'!$K75+('21-10'!$J75/90)</f>
        <v>3.2222222222222223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2508</v>
      </c>
      <c r="J76" s="151">
        <v>150</v>
      </c>
      <c r="K76" s="152"/>
      <c r="L76" s="155">
        <f>'21-10'!$K76+('21-10'!$J76/90)</f>
        <v>1.6666666666666667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40</v>
      </c>
      <c r="I77" s="154" t="s">
        <v>3257</v>
      </c>
      <c r="J77" s="151"/>
      <c r="K77" s="152">
        <v>-10</v>
      </c>
      <c r="L77" s="155">
        <f>'21-10'!$K77+('21-10'!$J77/90)</f>
        <v>-10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3258</v>
      </c>
      <c r="J78" s="151">
        <v>-135</v>
      </c>
      <c r="K78" s="152">
        <v>65</v>
      </c>
      <c r="L78" s="155">
        <f>'21-10'!$K78+('21-10'!$J78/90)</f>
        <v>63.5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416</v>
      </c>
      <c r="J79" s="151">
        <v>300</v>
      </c>
      <c r="K79" s="152"/>
      <c r="L79" s="155">
        <f>'21-10'!$K79+('21-10'!$J79/90)</f>
        <v>3.3333333333333335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3259</v>
      </c>
      <c r="J80" s="151">
        <v>100</v>
      </c>
      <c r="K80" s="152"/>
      <c r="L80" s="155">
        <f>'21-10'!$K80+('21-10'!$J80/90)</f>
        <v>1.1111111111111112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266</v>
      </c>
      <c r="J81" s="151">
        <v>50</v>
      </c>
      <c r="K81" s="152"/>
      <c r="L81" s="155">
        <f>'21-10'!$K81+('21-10'!$J81/90)</f>
        <v>0.55555555555555558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3260</v>
      </c>
      <c r="J82" s="151">
        <v>250</v>
      </c>
      <c r="K82" s="152"/>
      <c r="L82" s="155">
        <f>'21-10'!$K82+('21-10'!$J82/90)</f>
        <v>2.7777777777777777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26</v>
      </c>
      <c r="J83" s="151"/>
      <c r="K83" s="152">
        <v>2</v>
      </c>
      <c r="L83" s="155">
        <f>'21-10'!$K83+('21-10'!$J83/90)</f>
        <v>2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3261</v>
      </c>
      <c r="J84" s="151">
        <v>250</v>
      </c>
      <c r="K84" s="152"/>
      <c r="L84" s="155">
        <f>'21-10'!$K84+('21-10'!$J84/90)</f>
        <v>2.7777777777777777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1796</v>
      </c>
      <c r="I85" s="154" t="s">
        <v>3010</v>
      </c>
      <c r="J85" s="151"/>
      <c r="K85" s="152">
        <v>150</v>
      </c>
      <c r="L85" s="155">
        <f>'21-10'!$K85+('21-10'!$J85/90)</f>
        <v>150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3262</v>
      </c>
      <c r="J86" s="151">
        <v>-420</v>
      </c>
      <c r="K86" s="152">
        <v>10</v>
      </c>
      <c r="L86" s="155">
        <f>'21-10'!$K86+('21-10'!$J86/90)</f>
        <v>5.333333333333333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 t="s">
        <v>780</v>
      </c>
      <c r="J87" s="151">
        <v>200</v>
      </c>
      <c r="K87" s="152"/>
      <c r="L87" s="155">
        <f>'21-10'!$K87+('21-10'!$J87/90)</f>
        <v>2.2222222222222223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754</v>
      </c>
      <c r="J88" s="151">
        <v>-220</v>
      </c>
      <c r="K88" s="152">
        <v>10</v>
      </c>
      <c r="L88" s="155">
        <f>'21-10'!$K88+('21-10'!$J88/90)</f>
        <v>7.5555555555555554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76</v>
      </c>
      <c r="J89" s="151">
        <v>50</v>
      </c>
      <c r="K89" s="152">
        <v>5</v>
      </c>
      <c r="L89" s="155">
        <f>'21-10'!$K89+('21-10'!$J89/90)</f>
        <v>5.5555555555555554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3263</v>
      </c>
      <c r="J90" s="151"/>
      <c r="K90" s="152">
        <v>40</v>
      </c>
      <c r="L90" s="155">
        <f>'21-10'!$K90+('21-10'!$J90/90)</f>
        <v>40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2182</v>
      </c>
      <c r="J91" s="151">
        <v>90</v>
      </c>
      <c r="K91" s="152">
        <v>10</v>
      </c>
      <c r="L91" s="155">
        <f>'21-10'!$K91+('21-10'!$J91/90)</f>
        <v>11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1114</v>
      </c>
      <c r="J92" s="151">
        <v>400</v>
      </c>
      <c r="K92" s="152"/>
      <c r="L92" s="155">
        <f>'21-10'!$K92+('21-10'!$J92/90)</f>
        <v>4.4444444444444446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3033</v>
      </c>
      <c r="J93" s="151">
        <v>-100</v>
      </c>
      <c r="K93" s="152">
        <v>5</v>
      </c>
      <c r="L93" s="155">
        <f>'21-10'!$K93+('21-10'!$J93/90)</f>
        <v>3.8888888888888888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3264</v>
      </c>
      <c r="J94" s="151">
        <v>50</v>
      </c>
      <c r="K94" s="152"/>
      <c r="L94" s="155">
        <f>'21-10'!$K94+('21-10'!$J94/90)</f>
        <v>0.55555555555555558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1796</v>
      </c>
      <c r="I95" s="154" t="s">
        <v>1482</v>
      </c>
      <c r="J95" s="151">
        <v>-360</v>
      </c>
      <c r="K95" s="152">
        <v>10</v>
      </c>
      <c r="L95" s="155">
        <f>'21-10'!$K95+('21-10'!$J95/90)</f>
        <v>6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3266</v>
      </c>
      <c r="J96" s="151">
        <v>200</v>
      </c>
      <c r="K96" s="152"/>
      <c r="L96" s="155">
        <f>'21-10'!$K96+('21-10'!$J96/90)</f>
        <v>2.2222222222222223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3265</v>
      </c>
      <c r="J97" s="151">
        <v>100</v>
      </c>
      <c r="K97" s="152"/>
      <c r="L97" s="155">
        <f>'21-10'!$K97+('21-10'!$J97/90)</f>
        <v>1.1111111111111112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3267</v>
      </c>
      <c r="J98" s="151"/>
      <c r="K98" s="152">
        <v>20</v>
      </c>
      <c r="L98" s="155">
        <f>'21-10'!$K98+('21-10'!$J98/90)</f>
        <v>20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3268</v>
      </c>
      <c r="J99" s="151">
        <v>-270</v>
      </c>
      <c r="K99" s="152">
        <v>10</v>
      </c>
      <c r="L99" s="155">
        <f>'21-10'!$K99+('21-10'!$J99/90)</f>
        <v>7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3269</v>
      </c>
      <c r="J100" s="151">
        <v>500</v>
      </c>
      <c r="K100" s="152"/>
      <c r="L100" s="155">
        <f>'21-10'!$K100+('21-10'!$J100/90)</f>
        <v>5.5555555555555554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 t="s">
        <v>3270</v>
      </c>
      <c r="J101" s="151">
        <v>-500</v>
      </c>
      <c r="K101" s="152">
        <v>10</v>
      </c>
      <c r="L101" s="155">
        <f>'21-10'!$K101+('21-10'!$J101/90)</f>
        <v>4.4444444444444446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1796</v>
      </c>
      <c r="I102" s="154" t="s">
        <v>75</v>
      </c>
      <c r="J102" s="151"/>
      <c r="K102" s="152">
        <v>140</v>
      </c>
      <c r="L102" s="155">
        <f>'21-10'!$K102+('21-10'!$J102/90)</f>
        <v>140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180</v>
      </c>
      <c r="J103" s="151">
        <v>200</v>
      </c>
      <c r="K103" s="152"/>
      <c r="L103" s="155">
        <f>'21-10'!$K103+('21-10'!$J103/90)</f>
        <v>2.2222222222222223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28</v>
      </c>
      <c r="I104" s="154" t="s">
        <v>953</v>
      </c>
      <c r="J104" s="151"/>
      <c r="K104" s="152">
        <v>-50</v>
      </c>
      <c r="L104" s="155">
        <f>'21-10'!$K104+('21-10'!$J104/90)</f>
        <v>-50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 t="s">
        <v>3069</v>
      </c>
      <c r="J105" s="151">
        <v>225</v>
      </c>
      <c r="K105" s="152"/>
      <c r="L105" s="155">
        <f>'21-10'!$K105+('21-10'!$J105/90)</f>
        <v>2.5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 t="s">
        <v>1121</v>
      </c>
      <c r="J106" s="151"/>
      <c r="K106" s="152">
        <v>30</v>
      </c>
      <c r="L106" s="155">
        <f>'21-10'!$K106+('21-10'!$J106/90)</f>
        <v>30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 t="s">
        <v>229</v>
      </c>
      <c r="J107" s="151">
        <v>-150</v>
      </c>
      <c r="K107" s="152"/>
      <c r="L107" s="155">
        <f>'21-10'!$K107+('21-10'!$J107/90)</f>
        <v>-1.6666666666666667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 t="s">
        <v>354</v>
      </c>
      <c r="J108" s="151">
        <v>-50</v>
      </c>
      <c r="K108" s="152">
        <v>4</v>
      </c>
      <c r="L108" s="155">
        <f>'21-10'!$K108+('21-10'!$J108/90)</f>
        <v>3.4444444444444446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1796</v>
      </c>
      <c r="I109" s="154" t="s">
        <v>75</v>
      </c>
      <c r="J109" s="151"/>
      <c r="K109" s="152">
        <v>300</v>
      </c>
      <c r="L109" s="155">
        <f>'21-10'!$K109+('21-10'!$J109/90)</f>
        <v>300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40</v>
      </c>
      <c r="I110" s="154" t="s">
        <v>95</v>
      </c>
      <c r="J110" s="151"/>
      <c r="K110" s="152">
        <v>-300</v>
      </c>
      <c r="L110" s="155">
        <f>'21-10'!$K110+('21-10'!$J110/90)</f>
        <v>-300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 t="s">
        <v>3271</v>
      </c>
      <c r="J111" s="151">
        <v>200</v>
      </c>
      <c r="K111" s="152"/>
      <c r="L111" s="155">
        <f>'21-10'!$K111+('21-10'!$J111/90)</f>
        <v>2.2222222222222223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 t="s">
        <v>1372</v>
      </c>
      <c r="J112" s="151"/>
      <c r="K112" s="152">
        <v>28</v>
      </c>
      <c r="L112" s="155">
        <f>'21-10'!$K112+('21-10'!$J112/90)</f>
        <v>28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 t="s">
        <v>502</v>
      </c>
      <c r="J113" s="151">
        <v>100</v>
      </c>
      <c r="K113" s="152"/>
      <c r="L113" s="155">
        <f>'21-10'!$K113+('21-10'!$J113/90)</f>
        <v>1.1111111111111112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 t="s">
        <v>3272</v>
      </c>
      <c r="J114" s="151"/>
      <c r="K114" s="152">
        <v>30</v>
      </c>
      <c r="L114" s="155">
        <f>'21-10'!$K114+('21-10'!$J114/90)</f>
        <v>30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 t="s">
        <v>3273</v>
      </c>
      <c r="J115" s="151"/>
      <c r="K115" s="152">
        <v>9</v>
      </c>
      <c r="L115" s="155">
        <f>'21-10'!$K115+('21-10'!$J115/90)</f>
        <v>9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 t="s">
        <v>208</v>
      </c>
      <c r="J116" s="151">
        <v>-180</v>
      </c>
      <c r="K116" s="152">
        <v>10</v>
      </c>
      <c r="L116" s="155">
        <f>'21-10'!$K116+('21-10'!$J116/90)</f>
        <v>8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 t="s">
        <v>3274</v>
      </c>
      <c r="J117" s="151">
        <v>-500</v>
      </c>
      <c r="K117" s="152">
        <v>10</v>
      </c>
      <c r="L117" s="155">
        <f>'21-10'!$K117+('21-10'!$J117/90)</f>
        <v>4.4444444444444446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 t="s">
        <v>513</v>
      </c>
      <c r="J118" s="151">
        <v>110</v>
      </c>
      <c r="K118" s="152"/>
      <c r="L118" s="155">
        <f>'21-10'!$K118+('21-10'!$J118/90)</f>
        <v>1.2222222222222223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 t="s">
        <v>3275</v>
      </c>
      <c r="J119" s="151">
        <v>60</v>
      </c>
      <c r="K119" s="152"/>
      <c r="L119" s="155">
        <f>'21-10'!$K119+('21-10'!$J119/90)</f>
        <v>0.66666666666666663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 t="s">
        <v>379</v>
      </c>
      <c r="J120" s="151"/>
      <c r="K120" s="152">
        <v>5</v>
      </c>
      <c r="L120" s="155">
        <f>'21-10'!$K120+('21-10'!$J120/90)</f>
        <v>5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28</v>
      </c>
      <c r="I121" s="154" t="s">
        <v>2243</v>
      </c>
      <c r="J121" s="151">
        <v>-100</v>
      </c>
      <c r="K121" s="152"/>
      <c r="L121" s="155">
        <f>'21-10'!$K121+('21-10'!$J121/90)</f>
        <v>-1.1111111111111112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 t="s">
        <v>2860</v>
      </c>
      <c r="J122" s="151">
        <v>-330</v>
      </c>
      <c r="K122" s="152">
        <v>5</v>
      </c>
      <c r="L122" s="155">
        <f>'21-10'!$K122+('21-10'!$J122/90)</f>
        <v>1.3333333333333335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 t="s">
        <v>3276</v>
      </c>
      <c r="J123" s="151">
        <v>270</v>
      </c>
      <c r="K123" s="152"/>
      <c r="L123" s="155">
        <f>'21-10'!$K123+('21-10'!$J123/90)</f>
        <v>3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 t="s">
        <v>699</v>
      </c>
      <c r="J124" s="151"/>
      <c r="K124" s="152">
        <v>47</v>
      </c>
      <c r="L124" s="155">
        <f>'21-10'!$K124+('21-10'!$J124/90)</f>
        <v>47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 t="s">
        <v>1169</v>
      </c>
      <c r="J125" s="151">
        <v>300</v>
      </c>
      <c r="K125" s="152"/>
      <c r="L125" s="155">
        <f>'21-10'!$K125+('21-10'!$J125/90)</f>
        <v>3.3333333333333335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 t="s">
        <v>363</v>
      </c>
      <c r="J126" s="151">
        <v>-350</v>
      </c>
      <c r="K126" s="152">
        <v>140</v>
      </c>
      <c r="L126" s="155">
        <f>'21-10'!$K126+('21-10'!$J126/90)</f>
        <v>136.11111111111111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 t="s">
        <v>76</v>
      </c>
      <c r="J127" s="151">
        <v>-270</v>
      </c>
      <c r="K127" s="152">
        <v>5</v>
      </c>
      <c r="L127" s="155">
        <f>'21-10'!$K127+('21-10'!$J127/90)</f>
        <v>2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 t="s">
        <v>3277</v>
      </c>
      <c r="J128" s="151">
        <v>800</v>
      </c>
      <c r="K128" s="152">
        <v>50</v>
      </c>
      <c r="L128" s="155">
        <f>'21-10'!$K128+('21-10'!$J128/90)</f>
        <v>58.888888888888886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 t="s">
        <v>1073</v>
      </c>
      <c r="J129" s="151">
        <v>-200</v>
      </c>
      <c r="K129" s="152">
        <v>65</v>
      </c>
      <c r="L129" s="155">
        <f>'21-10'!$K129+('21-10'!$J129/90)</f>
        <v>62.777777777777779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 t="s">
        <v>2102</v>
      </c>
      <c r="J130" s="151">
        <v>400</v>
      </c>
      <c r="K130" s="152">
        <v>55</v>
      </c>
      <c r="L130" s="155">
        <f>'21-10'!$K130+('21-10'!$J130/90)</f>
        <v>59.444444444444443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40</v>
      </c>
      <c r="I131" s="154" t="s">
        <v>239</v>
      </c>
      <c r="J131" s="151"/>
      <c r="K131" s="152">
        <v>-1600</v>
      </c>
      <c r="L131" s="155">
        <f>'21-10'!$K131+('21-10'!$J131/90)</f>
        <v>-1600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 t="s">
        <v>921</v>
      </c>
      <c r="J132" s="151">
        <v>130</v>
      </c>
      <c r="K132" s="152"/>
      <c r="L132" s="155">
        <f>'21-10'!$K132+('21-10'!$J132/90)</f>
        <v>1.4444444444444444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 t="s">
        <v>3278</v>
      </c>
      <c r="J133" s="151">
        <v>-150</v>
      </c>
      <c r="K133" s="152">
        <v>-10</v>
      </c>
      <c r="L133" s="155">
        <f>'21-10'!$K133+('21-10'!$J133/90)</f>
        <v>-11.666666666666666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/>
      <c r="J134" s="151">
        <v>200</v>
      </c>
      <c r="K134" s="152">
        <v>1</v>
      </c>
      <c r="L134" s="155">
        <f>'21-10'!$K134+('21-10'!$J134/90)</f>
        <v>3.2222222222222223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 t="s">
        <v>56</v>
      </c>
      <c r="J135" s="151">
        <v>-625</v>
      </c>
      <c r="K135" s="152">
        <v>-31</v>
      </c>
      <c r="L135" s="155">
        <f>'21-10'!$K135+('21-10'!$J135/90)</f>
        <v>-37.944444444444443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28</v>
      </c>
      <c r="I136" s="154" t="s">
        <v>43</v>
      </c>
      <c r="J136" s="151">
        <v>-2000</v>
      </c>
      <c r="K136" s="152"/>
      <c r="L136" s="155">
        <f>'21-10'!$K136+('21-10'!$J136/90)</f>
        <v>-22.222222222222221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28</v>
      </c>
      <c r="I137" s="154" t="s">
        <v>3279</v>
      </c>
      <c r="J137" s="151">
        <v>-1200</v>
      </c>
      <c r="K137" s="152"/>
      <c r="L137" s="155">
        <f>'21-10'!$K137+('21-10'!$J137/90)</f>
        <v>-13.333333333333334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/>
      <c r="K138" s="152"/>
      <c r="L138" s="155">
        <f>'21-10'!$K138+('21-10'!$J138/90)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/>
      <c r="J139" s="151"/>
      <c r="K139" s="152"/>
      <c r="L139" s="155">
        <f>'21-10'!$K139+('21-10'!$J139/90)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/>
      <c r="J140" s="151"/>
      <c r="K140" s="152"/>
      <c r="L140" s="155">
        <f>'21-10'!$K140+('21-10'!$J140/90)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/>
      <c r="K141" s="152"/>
      <c r="L141" s="155">
        <f>'21-10'!$K141+('21-10'!$J141/90)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/>
      <c r="J142" s="151"/>
      <c r="K142" s="152"/>
      <c r="L142" s="155">
        <f>'21-10'!$K142+('21-10'!$J142/90)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/>
      <c r="K143" s="152"/>
      <c r="L143" s="155">
        <f>'21-10'!$K143+('21-10'!$J143/90)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/>
      <c r="J144" s="151"/>
      <c r="K144" s="152"/>
      <c r="L144" s="155">
        <f>'21-10'!$K144+('21-10'!$J144/90)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/>
      <c r="K145" s="152"/>
      <c r="L145" s="155">
        <f>'21-10'!$K145+('21-10'!$J145/90)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/>
      <c r="K146" s="152"/>
      <c r="L146" s="155">
        <f>'21-10'!$K146+('21-10'!$J146/90)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/>
      <c r="J147" s="151"/>
      <c r="K147" s="152"/>
      <c r="L147" s="155">
        <f>'21-10'!$K147+('21-10'!$J147/90)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/>
      <c r="L148" s="155">
        <f>'21-10'!$K148+('21-10'!$J148/90)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/>
      <c r="J149" s="151"/>
      <c r="K149" s="152"/>
      <c r="L149" s="155">
        <f>'21-10'!$K149+('21-10'!$J149/90)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/>
      <c r="J150" s="151"/>
      <c r="K150" s="152"/>
      <c r="L150" s="155">
        <f>'21-10'!$K150+('21-10'!$J150/90)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/>
      <c r="K151" s="152"/>
      <c r="L151" s="155">
        <f>'21-10'!$K151+('21-10'!$J151/90)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/>
      <c r="J152" s="151"/>
      <c r="K152" s="152"/>
      <c r="L152" s="155">
        <f>'21-10'!$K152+('21-10'!$J152/90)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/>
      <c r="J153" s="151"/>
      <c r="K153" s="152"/>
      <c r="L153" s="155">
        <f>'21-10'!$K153+('21-10'!$J153/90)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/>
      <c r="K154" s="152"/>
      <c r="L154" s="155">
        <f>'21-10'!$K154+('21-10'!$J154/90)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/>
      <c r="J155" s="151"/>
      <c r="K155" s="152"/>
      <c r="L155" s="155">
        <f>'21-10'!$K155+('21-10'!$J155/90)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/>
      <c r="K156" s="152"/>
      <c r="L156" s="155">
        <f>'21-10'!$K156+('21-10'!$J156/90)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/>
      <c r="J157" s="151"/>
      <c r="K157" s="152"/>
      <c r="L157" s="155">
        <f>'21-10'!$K157+('21-10'!$J157/90)</f>
        <v>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6</v>
      </c>
      <c r="I158" s="154"/>
      <c r="J158" s="151"/>
      <c r="K158" s="152"/>
      <c r="L158" s="155">
        <f>'21-10'!$K158+('21-10'!$J158/90)</f>
        <v>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/>
      <c r="K159" s="152"/>
      <c r="L159" s="155">
        <f>'21-10'!$K159+('21-10'!$J159/90)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/>
      <c r="J160" s="151"/>
      <c r="K160" s="152"/>
      <c r="L160" s="155">
        <f>'21-10'!$K160+('21-10'!$J160/90)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/>
      <c r="K161" s="152"/>
      <c r="L161" s="155">
        <f>'21-10'!$K161+('21-10'!$J161/90)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/>
      <c r="J162" s="151"/>
      <c r="K162" s="152"/>
      <c r="L162" s="155">
        <f>'21-10'!$K162+('21-10'!$J162/90)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'21-10'!$K163+('21-10'!$J163/90)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'21-10'!$K164+('21-10'!$J164/90)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'21-10'!$K165+('21-10'!$J165/90)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156" t="s">
        <v>6</v>
      </c>
      <c r="I166" s="154"/>
      <c r="J166" s="151"/>
      <c r="K166" s="152"/>
      <c r="L166" s="155">
        <f>'21-10'!$K166+('21-10'!$J166/90)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156" t="s">
        <v>6</v>
      </c>
      <c r="I167" s="154"/>
      <c r="J167" s="151"/>
      <c r="K167" s="152"/>
      <c r="L167" s="155">
        <f>'21-10'!$K167+('21-10'!$J167/90)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156" t="s">
        <v>6</v>
      </c>
      <c r="I168" s="154"/>
      <c r="J168" s="151"/>
      <c r="K168" s="152"/>
      <c r="L168" s="155">
        <f>'21-10'!$K168+('21-10'!$J168/90)</f>
        <v>0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156" t="s">
        <v>6</v>
      </c>
      <c r="I169" s="154"/>
      <c r="J169" s="151"/>
      <c r="K169" s="152"/>
      <c r="L169" s="155">
        <f>'21-10'!$K169+('21-10'!$J169/90)</f>
        <v>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156" t="s">
        <v>6</v>
      </c>
      <c r="I170" s="154"/>
      <c r="J170" s="151"/>
      <c r="K170" s="152"/>
      <c r="L170" s="155">
        <f>'21-10'!$K170+('21-10'!$J170/90)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156" t="s">
        <v>6</v>
      </c>
      <c r="I171" s="154"/>
      <c r="J171" s="151"/>
      <c r="K171" s="152"/>
      <c r="L171" s="155">
        <f>'21-10'!$K171+('21-10'!$J171/90)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156" t="s">
        <v>6</v>
      </c>
      <c r="I172" s="154"/>
      <c r="J172" s="151"/>
      <c r="K172" s="152"/>
      <c r="L172" s="155">
        <f>'21-10'!$K172+('21-10'!$J172/90)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156" t="s">
        <v>6</v>
      </c>
      <c r="I173" s="154"/>
      <c r="J173" s="151"/>
      <c r="K173" s="152"/>
      <c r="L173" s="155">
        <f>'21-10'!$K173+('21-10'!$J173/90)</f>
        <v>0</v>
      </c>
      <c r="M173" s="3"/>
      <c r="N173" s="45"/>
      <c r="O173" s="9"/>
      <c r="P173" s="84"/>
      <c r="Q173" s="9"/>
      <c r="R173" s="9"/>
      <c r="S173" s="85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156" t="s">
        <v>6</v>
      </c>
      <c r="I174" s="154"/>
      <c r="J174" s="151"/>
      <c r="K174" s="152"/>
      <c r="L174" s="155">
        <f>'21-10'!$K174+('21-10'!$J174/90)</f>
        <v>0</v>
      </c>
      <c r="M174" s="3"/>
      <c r="N174" s="45"/>
      <c r="O174" s="9"/>
      <c r="P174" s="84"/>
      <c r="Q174" s="9"/>
      <c r="R174" s="9"/>
      <c r="S174" s="85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156" t="s">
        <v>6</v>
      </c>
      <c r="I175" s="154"/>
      <c r="J175" s="151"/>
      <c r="K175" s="152"/>
      <c r="L175" s="155">
        <f>'21-10'!$K175+('21-10'!$J175/90)</f>
        <v>0</v>
      </c>
      <c r="M175" s="3"/>
      <c r="N175" s="45"/>
      <c r="O175" s="9"/>
      <c r="P175" s="84"/>
      <c r="Q175" s="9"/>
      <c r="R175" s="9"/>
      <c r="S175" s="85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156" t="s">
        <v>6</v>
      </c>
      <c r="I176" s="154"/>
      <c r="J176" s="151"/>
      <c r="K176" s="152"/>
      <c r="L176" s="155">
        <f>'21-10'!$K176+('21-10'!$J176/90)</f>
        <v>0</v>
      </c>
      <c r="M176" s="3"/>
      <c r="N176" s="45"/>
      <c r="O176" s="9"/>
      <c r="P176" s="84"/>
      <c r="Q176" s="9"/>
      <c r="R176" s="9"/>
      <c r="S176" s="85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156" t="s">
        <v>6</v>
      </c>
      <c r="I177" s="154"/>
      <c r="J177" s="151"/>
      <c r="K177" s="152"/>
      <c r="L177" s="155">
        <f>'21-10'!$K177+('21-10'!$J177/90)</f>
        <v>0</v>
      </c>
      <c r="M177" s="3"/>
      <c r="N177" s="45"/>
      <c r="O177" s="9"/>
      <c r="P177" s="84"/>
      <c r="Q177" s="9"/>
      <c r="R177" s="9"/>
      <c r="S177" s="85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156" t="s">
        <v>6</v>
      </c>
      <c r="I178" s="154"/>
      <c r="J178" s="151"/>
      <c r="K178" s="152"/>
      <c r="L178" s="155">
        <f>'21-10'!$K178+('21-10'!$J178/90)</f>
        <v>0</v>
      </c>
      <c r="M178" s="3"/>
      <c r="N178" s="45"/>
      <c r="O178" s="9"/>
      <c r="P178" s="84"/>
      <c r="Q178" s="9"/>
      <c r="R178" s="9"/>
      <c r="S178" s="85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156" t="s">
        <v>6</v>
      </c>
      <c r="I179" s="154"/>
      <c r="J179" s="151"/>
      <c r="K179" s="152"/>
      <c r="L179" s="155">
        <f>'21-10'!$K179+('21-10'!$J179/90)</f>
        <v>0</v>
      </c>
      <c r="M179" s="3"/>
      <c r="N179" s="45"/>
      <c r="O179" s="9"/>
      <c r="P179" s="84"/>
      <c r="Q179" s="9"/>
      <c r="R179" s="9"/>
      <c r="S179" s="85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156" t="s">
        <v>6</v>
      </c>
      <c r="I180" s="154"/>
      <c r="J180" s="151"/>
      <c r="K180" s="152"/>
      <c r="L180" s="155">
        <f>'21-10'!$K180+('21-10'!$J180/90)</f>
        <v>0</v>
      </c>
      <c r="M180" s="3"/>
      <c r="N180" s="45"/>
      <c r="O180" s="9"/>
      <c r="P180" s="84"/>
      <c r="Q180" s="9"/>
      <c r="R180" s="9"/>
      <c r="S180" s="85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156" t="s">
        <v>6</v>
      </c>
      <c r="I181" s="154"/>
      <c r="J181" s="151"/>
      <c r="K181" s="152"/>
      <c r="L181" s="155">
        <f>'21-10'!$K181+('21-10'!$J181/90)</f>
        <v>0</v>
      </c>
      <c r="M181" s="3"/>
      <c r="N181" s="45"/>
      <c r="O181" s="9"/>
      <c r="P181" s="84"/>
      <c r="Q181" s="9"/>
      <c r="R181" s="9"/>
      <c r="S181" s="85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156" t="s">
        <v>6</v>
      </c>
      <c r="I182" s="154"/>
      <c r="J182" s="151"/>
      <c r="K182" s="152"/>
      <c r="L182" s="155">
        <f>'21-10'!$K182+('21-10'!$J182/90)</f>
        <v>0</v>
      </c>
      <c r="M182" s="3"/>
      <c r="N182" s="45"/>
      <c r="O182" s="9"/>
      <c r="P182" s="84"/>
      <c r="Q182" s="9"/>
      <c r="R182" s="9"/>
      <c r="S182" s="85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156" t="s">
        <v>6</v>
      </c>
      <c r="I183" s="154"/>
      <c r="J183" s="151"/>
      <c r="K183" s="152"/>
      <c r="L183" s="155">
        <f>'21-10'!$K183+('21-10'!$J183/90)</f>
        <v>0</v>
      </c>
      <c r="M183" s="3"/>
      <c r="N183" s="45"/>
      <c r="O183" s="9"/>
      <c r="P183" s="84"/>
      <c r="Q183" s="9"/>
      <c r="R183" s="9"/>
      <c r="S183" s="85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156" t="s">
        <v>6</v>
      </c>
      <c r="I184" s="154"/>
      <c r="J184" s="151"/>
      <c r="K184" s="152"/>
      <c r="L184" s="155">
        <f>'21-10'!$K184+('21-10'!$J184/90)</f>
        <v>0</v>
      </c>
      <c r="M184" s="3"/>
      <c r="N184" s="45"/>
      <c r="O184" s="9"/>
      <c r="P184" s="84"/>
      <c r="Q184" s="9"/>
      <c r="R184" s="9"/>
      <c r="S184" s="85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156" t="s">
        <v>6</v>
      </c>
      <c r="I185" s="154"/>
      <c r="J185" s="151"/>
      <c r="K185" s="152"/>
      <c r="L185" s="155">
        <f>'21-10'!$K185+('21-10'!$J185/90)</f>
        <v>0</v>
      </c>
      <c r="M185" s="3"/>
      <c r="N185" s="45"/>
      <c r="O185" s="9"/>
      <c r="P185" s="84"/>
      <c r="Q185" s="9"/>
      <c r="R185" s="9"/>
      <c r="S185" s="85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156" t="s">
        <v>6</v>
      </c>
      <c r="I186" s="154"/>
      <c r="J186" s="151"/>
      <c r="K186" s="152"/>
      <c r="L186" s="155">
        <f>'21-10'!$K186+('21-10'!$J186/90)</f>
        <v>0</v>
      </c>
      <c r="M186" s="3"/>
      <c r="N186" s="45"/>
      <c r="O186" s="9"/>
      <c r="P186" s="84"/>
      <c r="Q186" s="9"/>
      <c r="R186" s="9"/>
      <c r="S186" s="85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156" t="s">
        <v>6</v>
      </c>
      <c r="I187" s="154"/>
      <c r="J187" s="151"/>
      <c r="K187" s="152"/>
      <c r="L187" s="155">
        <f>'21-10'!$K187+('21-10'!$J187/90)</f>
        <v>0</v>
      </c>
      <c r="M187" s="3"/>
      <c r="N187" s="45"/>
      <c r="O187" s="9"/>
      <c r="P187" s="84"/>
      <c r="Q187" s="9"/>
      <c r="R187" s="9"/>
      <c r="S187" s="85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156" t="s">
        <v>6</v>
      </c>
      <c r="I188" s="154"/>
      <c r="J188" s="151"/>
      <c r="K188" s="152"/>
      <c r="L188" s="155">
        <f>'21-10'!$K188+('21-10'!$J188/90)</f>
        <v>0</v>
      </c>
      <c r="M188" s="3"/>
      <c r="N188" s="45"/>
      <c r="O188" s="9"/>
      <c r="P188" s="84"/>
      <c r="Q188" s="9"/>
      <c r="R188" s="9"/>
      <c r="S188" s="85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156" t="s">
        <v>6</v>
      </c>
      <c r="I189" s="154"/>
      <c r="J189" s="151"/>
      <c r="K189" s="152"/>
      <c r="L189" s="155">
        <f>'21-10'!$K189+('21-10'!$J189/90)</f>
        <v>0</v>
      </c>
      <c r="M189" s="3"/>
      <c r="N189" s="45"/>
      <c r="O189" s="9"/>
      <c r="P189" s="84"/>
      <c r="Q189" s="9"/>
      <c r="R189" s="9"/>
      <c r="S189" s="85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156" t="s">
        <v>6</v>
      </c>
      <c r="I190" s="154"/>
      <c r="J190" s="151"/>
      <c r="K190" s="152"/>
      <c r="L190" s="155">
        <f>'21-10'!$K190+('21-10'!$J190/90)</f>
        <v>0</v>
      </c>
      <c r="M190" s="3"/>
      <c r="N190" s="45"/>
      <c r="O190" s="9"/>
      <c r="P190" s="84"/>
      <c r="Q190" s="9"/>
      <c r="R190" s="9"/>
      <c r="S190" s="85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156" t="s">
        <v>6</v>
      </c>
      <c r="I191" s="154"/>
      <c r="J191" s="151"/>
      <c r="K191" s="152"/>
      <c r="L191" s="155">
        <f>'21-10'!$K191+('21-10'!$J191/90)</f>
        <v>0</v>
      </c>
      <c r="M191" s="3"/>
      <c r="N191" s="45"/>
      <c r="O191" s="9"/>
      <c r="P191" s="84"/>
      <c r="Q191" s="9"/>
      <c r="R191" s="9"/>
      <c r="S191" s="85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156" t="s">
        <v>6</v>
      </c>
      <c r="I192" s="154"/>
      <c r="J192" s="151"/>
      <c r="K192" s="152"/>
      <c r="L192" s="155">
        <f>'21-10'!$K192+('21-10'!$J192/90)</f>
        <v>0</v>
      </c>
      <c r="M192" s="3"/>
      <c r="N192" s="45"/>
      <c r="O192" s="9"/>
      <c r="P192" s="84"/>
      <c r="Q192" s="9"/>
      <c r="R192" s="9"/>
      <c r="S192" s="85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156" t="s">
        <v>6</v>
      </c>
      <c r="I193" s="154"/>
      <c r="J193" s="151"/>
      <c r="K193" s="152"/>
      <c r="L193" s="155">
        <f>'21-10'!$K193+('21-10'!$J193/90)</f>
        <v>0</v>
      </c>
      <c r="M193" s="3"/>
      <c r="N193" s="45"/>
      <c r="O193" s="9"/>
      <c r="P193" s="84"/>
      <c r="Q193" s="9"/>
      <c r="R193" s="9"/>
      <c r="S193" s="85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156" t="s">
        <v>6</v>
      </c>
      <c r="I194" s="154"/>
      <c r="J194" s="151"/>
      <c r="K194" s="152"/>
      <c r="L194" s="155">
        <f>'21-10'!$K194+('21-10'!$J194/90)</f>
        <v>0</v>
      </c>
      <c r="M194" s="3"/>
      <c r="N194" s="45"/>
      <c r="O194" s="9"/>
      <c r="P194" s="84"/>
      <c r="Q194" s="9"/>
      <c r="R194" s="9"/>
      <c r="S194" s="85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156" t="s">
        <v>6</v>
      </c>
      <c r="I195" s="154"/>
      <c r="J195" s="151"/>
      <c r="K195" s="152"/>
      <c r="L195" s="155">
        <f>'21-10'!$K195+('21-10'!$J195/90)</f>
        <v>0</v>
      </c>
      <c r="M195" s="3"/>
      <c r="N195" s="45"/>
      <c r="O195" s="9"/>
      <c r="P195" s="84"/>
      <c r="Q195" s="9"/>
      <c r="R195" s="9"/>
      <c r="S195" s="85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156" t="s">
        <v>6</v>
      </c>
      <c r="I196" s="154"/>
      <c r="J196" s="151"/>
      <c r="K196" s="152"/>
      <c r="L196" s="155">
        <f>'21-10'!$K196+('21-10'!$J196/90)</f>
        <v>0</v>
      </c>
      <c r="M196" s="3"/>
      <c r="N196" s="45"/>
      <c r="O196" s="9"/>
      <c r="P196" s="84"/>
      <c r="Q196" s="9"/>
      <c r="R196" s="9"/>
      <c r="S196" s="85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156" t="s">
        <v>6</v>
      </c>
      <c r="I197" s="154"/>
      <c r="J197" s="151"/>
      <c r="K197" s="152"/>
      <c r="L197" s="155">
        <f>'21-10'!$K197+('21-10'!$J197/90)</f>
        <v>0</v>
      </c>
      <c r="M197" s="3"/>
      <c r="N197" s="45"/>
      <c r="O197" s="9"/>
      <c r="P197" s="84"/>
      <c r="Q197" s="9"/>
      <c r="R197" s="9"/>
      <c r="S197" s="85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156" t="s">
        <v>6</v>
      </c>
      <c r="I198" s="154"/>
      <c r="J198" s="151"/>
      <c r="K198" s="152"/>
      <c r="L198" s="155">
        <f>'21-10'!$K198+('21-10'!$J198/90)</f>
        <v>0</v>
      </c>
      <c r="M198" s="3"/>
      <c r="N198" s="45"/>
      <c r="O198" s="9"/>
      <c r="P198" s="84"/>
      <c r="Q198" s="9"/>
      <c r="R198" s="9"/>
      <c r="S198" s="85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156" t="s">
        <v>6</v>
      </c>
      <c r="I199" s="154"/>
      <c r="J199" s="151"/>
      <c r="K199" s="152"/>
      <c r="L199" s="155">
        <f>'21-10'!$K199+('21-10'!$J199/90)</f>
        <v>0</v>
      </c>
      <c r="M199" s="3"/>
      <c r="N199" s="45"/>
      <c r="O199" s="9"/>
      <c r="P199" s="84"/>
      <c r="Q199" s="9"/>
      <c r="R199" s="9"/>
      <c r="S199" s="85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156" t="s">
        <v>6</v>
      </c>
      <c r="I200" s="154"/>
      <c r="J200" s="151"/>
      <c r="K200" s="152"/>
      <c r="L200" s="155">
        <f>'21-10'!$K200+('21-10'!$J200/90)</f>
        <v>0</v>
      </c>
      <c r="M200" s="3"/>
      <c r="N200" s="45"/>
      <c r="O200" s="9"/>
      <c r="P200" s="84"/>
      <c r="Q200" s="9"/>
      <c r="R200" s="9"/>
      <c r="S200" s="85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156" t="s">
        <v>6</v>
      </c>
      <c r="I201" s="154"/>
      <c r="J201" s="151"/>
      <c r="K201" s="152"/>
      <c r="L201" s="155">
        <f>'21-10'!$K201+('21-10'!$J201/90)</f>
        <v>0</v>
      </c>
      <c r="M201" s="3"/>
      <c r="N201" s="45"/>
      <c r="O201" s="9"/>
      <c r="P201" s="84"/>
      <c r="Q201" s="9"/>
      <c r="R201" s="9"/>
      <c r="S201" s="85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156" t="s">
        <v>6</v>
      </c>
      <c r="I202" s="154"/>
      <c r="J202" s="151"/>
      <c r="K202" s="152"/>
      <c r="L202" s="155">
        <f>'21-10'!$K202+('21-10'!$J202/90)</f>
        <v>0</v>
      </c>
      <c r="M202" s="3"/>
      <c r="N202" s="45"/>
      <c r="O202" s="9"/>
      <c r="P202" s="84"/>
      <c r="Q202" s="9"/>
      <c r="R202" s="9"/>
      <c r="S202" s="85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156" t="s">
        <v>6</v>
      </c>
      <c r="I203" s="154"/>
      <c r="J203" s="151"/>
      <c r="K203" s="152"/>
      <c r="L203" s="155">
        <f>'21-10'!$K203+('21-10'!$J203/90)</f>
        <v>0</v>
      </c>
      <c r="M203" s="3"/>
      <c r="N203" s="45"/>
      <c r="O203" s="9"/>
      <c r="P203" s="84"/>
      <c r="Q203" s="9"/>
      <c r="R203" s="9"/>
      <c r="S203" s="85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156" t="s">
        <v>6</v>
      </c>
      <c r="I204" s="154"/>
      <c r="J204" s="151"/>
      <c r="K204" s="152"/>
      <c r="L204" s="155">
        <f>'21-10'!$K204+('21-10'!$J204/90)</f>
        <v>0</v>
      </c>
      <c r="M204" s="3"/>
      <c r="N204" s="45"/>
      <c r="O204" s="9"/>
      <c r="P204" s="84"/>
      <c r="Q204" s="9"/>
      <c r="R204" s="9"/>
      <c r="S204" s="85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156" t="s">
        <v>6</v>
      </c>
      <c r="I205" s="154"/>
      <c r="J205" s="151"/>
      <c r="K205" s="152"/>
      <c r="L205" s="155">
        <f>'21-10'!$K205+('21-10'!$J205/90)</f>
        <v>0</v>
      </c>
      <c r="M205" s="3"/>
      <c r="N205" s="45"/>
      <c r="O205" s="9"/>
      <c r="P205" s="84"/>
      <c r="Q205" s="9"/>
      <c r="R205" s="9"/>
      <c r="S205" s="85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156" t="s">
        <v>6</v>
      </c>
      <c r="I206" s="154"/>
      <c r="J206" s="151"/>
      <c r="K206" s="152"/>
      <c r="L206" s="155">
        <f>'21-10'!$K206+('21-10'!$J206/90)</f>
        <v>0</v>
      </c>
      <c r="M206" s="3"/>
      <c r="N206" s="45"/>
      <c r="O206" s="9"/>
      <c r="P206" s="84"/>
      <c r="Q206" s="9"/>
      <c r="R206" s="9"/>
      <c r="S206" s="85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9"/>
      <c r="H207" s="156" t="s">
        <v>6</v>
      </c>
      <c r="I207" s="154"/>
      <c r="J207" s="151"/>
      <c r="K207" s="152"/>
      <c r="L207" s="155">
        <f>'21-10'!$K207+('21-10'!$J207/90)</f>
        <v>0</v>
      </c>
      <c r="M207" s="3"/>
      <c r="N207" s="45"/>
      <c r="O207" s="9"/>
      <c r="P207" s="84"/>
      <c r="Q207" s="9"/>
      <c r="R207" s="9"/>
      <c r="S207" s="85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9"/>
      <c r="H208" s="156" t="s">
        <v>6</v>
      </c>
      <c r="I208" s="154"/>
      <c r="J208" s="151"/>
      <c r="K208" s="152"/>
      <c r="L208" s="155">
        <f>'21-10'!$K208+('21-10'!$J208/90)</f>
        <v>0</v>
      </c>
      <c r="M208" s="3"/>
      <c r="N208" s="45"/>
      <c r="O208" s="9"/>
      <c r="P208" s="84"/>
      <c r="Q208" s="9"/>
      <c r="R208" s="9"/>
      <c r="S208" s="85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9"/>
      <c r="H209" s="156" t="s">
        <v>6</v>
      </c>
      <c r="I209" s="154"/>
      <c r="J209" s="151"/>
      <c r="K209" s="152"/>
      <c r="L209" s="155">
        <f>'21-10'!$K209+('21-10'!$J209/90)</f>
        <v>0</v>
      </c>
      <c r="M209" s="3"/>
      <c r="N209" s="45"/>
      <c r="O209" s="9"/>
      <c r="P209" s="84"/>
      <c r="Q209" s="9"/>
      <c r="R209" s="9"/>
      <c r="S209" s="85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9"/>
      <c r="H210" s="156" t="s">
        <v>6</v>
      </c>
      <c r="I210" s="154"/>
      <c r="J210" s="151"/>
      <c r="K210" s="152"/>
      <c r="L210" s="155">
        <f>'21-10'!$K210+('21-10'!$J210/90)</f>
        <v>0</v>
      </c>
      <c r="M210" s="3"/>
      <c r="N210" s="45"/>
      <c r="O210" s="9"/>
      <c r="P210" s="84"/>
      <c r="Q210" s="9"/>
      <c r="R210" s="9"/>
      <c r="S210" s="85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9"/>
      <c r="H211" s="156" t="s">
        <v>6</v>
      </c>
      <c r="I211" s="154"/>
      <c r="J211" s="151"/>
      <c r="K211" s="152"/>
      <c r="L211" s="155">
        <f>'21-10'!$K211+('21-10'!$J211/90)</f>
        <v>0</v>
      </c>
      <c r="M211" s="3"/>
      <c r="N211" s="45"/>
      <c r="O211" s="9"/>
      <c r="P211" s="84"/>
      <c r="Q211" s="9"/>
      <c r="R211" s="9"/>
      <c r="S211" s="85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9"/>
      <c r="H212" s="156" t="s">
        <v>6</v>
      </c>
      <c r="I212" s="154"/>
      <c r="J212" s="151"/>
      <c r="K212" s="152"/>
      <c r="L212" s="155">
        <f>'21-10'!$K212+('21-10'!$J212/90)</f>
        <v>0</v>
      </c>
      <c r="M212" s="3"/>
      <c r="N212" s="45"/>
      <c r="O212" s="9"/>
      <c r="P212" s="84"/>
      <c r="Q212" s="9"/>
      <c r="R212" s="9"/>
      <c r="S212" s="85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9"/>
      <c r="H213" s="156" t="s">
        <v>6</v>
      </c>
      <c r="I213" s="154"/>
      <c r="J213" s="151"/>
      <c r="K213" s="152"/>
      <c r="L213" s="155">
        <f>'21-10'!$K213+('21-10'!$J213/90)</f>
        <v>0</v>
      </c>
      <c r="M213" s="3"/>
      <c r="N213" s="45"/>
      <c r="O213" s="9"/>
      <c r="P213" s="84"/>
      <c r="Q213" s="9"/>
      <c r="R213" s="9"/>
      <c r="S213" s="85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9"/>
      <c r="H214" s="156" t="s">
        <v>6</v>
      </c>
      <c r="I214" s="154"/>
      <c r="J214" s="151"/>
      <c r="K214" s="152"/>
      <c r="L214" s="155">
        <f>'21-10'!$K214+('21-10'!$J214/90)</f>
        <v>0</v>
      </c>
      <c r="M214" s="3"/>
      <c r="N214" s="45"/>
      <c r="O214" s="9"/>
      <c r="P214" s="84"/>
      <c r="Q214" s="9"/>
      <c r="R214" s="9"/>
      <c r="S214" s="85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9"/>
      <c r="H215" s="156" t="s">
        <v>6</v>
      </c>
      <c r="I215" s="154"/>
      <c r="J215" s="151"/>
      <c r="K215" s="152"/>
      <c r="L215" s="155">
        <f>'21-10'!$K215+('21-10'!$J215/90)</f>
        <v>0</v>
      </c>
      <c r="M215" s="3"/>
      <c r="N215" s="45"/>
      <c r="O215" s="9"/>
      <c r="P215" s="84"/>
      <c r="Q215" s="9"/>
      <c r="R215" s="9"/>
      <c r="S215" s="85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9"/>
      <c r="H216" s="156" t="s">
        <v>6</v>
      </c>
      <c r="I216" s="154"/>
      <c r="J216" s="151"/>
      <c r="K216" s="152"/>
      <c r="L216" s="155">
        <f>'21-10'!$K216+('21-10'!$J216/90)</f>
        <v>0</v>
      </c>
      <c r="M216" s="3"/>
      <c r="N216" s="45"/>
      <c r="O216" s="9"/>
      <c r="P216" s="84"/>
      <c r="Q216" s="9"/>
      <c r="R216" s="9"/>
      <c r="S216" s="85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9"/>
      <c r="H217" s="156" t="s">
        <v>6</v>
      </c>
      <c r="I217" s="154"/>
      <c r="J217" s="151"/>
      <c r="K217" s="152"/>
      <c r="L217" s="155">
        <f>'21-10'!$K217+('21-10'!$J217/90)</f>
        <v>0</v>
      </c>
      <c r="M217" s="3"/>
      <c r="N217" s="45"/>
      <c r="O217" s="9"/>
      <c r="P217" s="84"/>
      <c r="Q217" s="9"/>
      <c r="R217" s="9"/>
      <c r="S217" s="85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9"/>
      <c r="H218" s="156" t="s">
        <v>6</v>
      </c>
      <c r="I218" s="154"/>
      <c r="J218" s="151"/>
      <c r="K218" s="152"/>
      <c r="L218" s="155">
        <f>'21-10'!$K218+('21-10'!$J218/90)</f>
        <v>0</v>
      </c>
      <c r="M218" s="3"/>
      <c r="N218" s="45"/>
      <c r="O218" s="9"/>
      <c r="P218" s="84"/>
      <c r="Q218" s="9"/>
      <c r="R218" s="9"/>
      <c r="S218" s="85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9"/>
      <c r="H219" s="156" t="s">
        <v>6</v>
      </c>
      <c r="I219" s="154"/>
      <c r="J219" s="151"/>
      <c r="K219" s="152"/>
      <c r="L219" s="155">
        <f>'21-10'!$K219+('21-10'!$J219/90)</f>
        <v>0</v>
      </c>
      <c r="M219" s="3"/>
      <c r="N219" s="45"/>
      <c r="O219" s="9"/>
      <c r="P219" s="84"/>
      <c r="Q219" s="9"/>
      <c r="R219" s="9"/>
      <c r="S219" s="85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9"/>
      <c r="H220" s="156" t="s">
        <v>6</v>
      </c>
      <c r="I220" s="154"/>
      <c r="J220" s="151"/>
      <c r="K220" s="152"/>
      <c r="L220" s="155">
        <f>'21-10'!$K220+('21-10'!$J220/90)</f>
        <v>0</v>
      </c>
      <c r="M220" s="3"/>
      <c r="N220" s="45"/>
      <c r="O220" s="9"/>
      <c r="P220" s="84"/>
      <c r="Q220" s="9"/>
      <c r="R220" s="9"/>
      <c r="S220" s="85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9"/>
      <c r="H221" s="156" t="s">
        <v>6</v>
      </c>
      <c r="I221" s="154"/>
      <c r="J221" s="151"/>
      <c r="K221" s="152"/>
      <c r="L221" s="155">
        <f>'21-10'!$K221+('21-10'!$J221/90)</f>
        <v>0</v>
      </c>
      <c r="M221" s="3"/>
      <c r="N221" s="45"/>
      <c r="O221" s="9"/>
      <c r="P221" s="84"/>
      <c r="Q221" s="9"/>
      <c r="R221" s="9"/>
      <c r="S221" s="85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9"/>
      <c r="H222" s="156" t="s">
        <v>6</v>
      </c>
      <c r="I222" s="154"/>
      <c r="J222" s="151"/>
      <c r="K222" s="152"/>
      <c r="L222" s="155">
        <f>'21-10'!$K222+('21-10'!$J222/90)</f>
        <v>0</v>
      </c>
      <c r="M222" s="3"/>
      <c r="N222" s="45"/>
      <c r="O222" s="9"/>
      <c r="P222" s="84"/>
      <c r="Q222" s="9"/>
      <c r="R222" s="9"/>
      <c r="S222" s="85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9"/>
      <c r="H223" s="156" t="s">
        <v>6</v>
      </c>
      <c r="I223" s="154"/>
      <c r="J223" s="151"/>
      <c r="K223" s="152"/>
      <c r="L223" s="155">
        <f>'21-10'!$K223+('21-10'!$J223/90)</f>
        <v>0</v>
      </c>
      <c r="M223" s="3"/>
      <c r="N223" s="45"/>
      <c r="O223" s="9"/>
      <c r="P223" s="84"/>
      <c r="Q223" s="9"/>
      <c r="R223" s="9"/>
      <c r="S223" s="85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9"/>
      <c r="H224" s="156" t="s">
        <v>6</v>
      </c>
      <c r="I224" s="154"/>
      <c r="J224" s="151"/>
      <c r="K224" s="152"/>
      <c r="L224" s="155">
        <f>'21-10'!$K224+('21-10'!$J224/90)</f>
        <v>0</v>
      </c>
      <c r="M224" s="3"/>
      <c r="N224" s="45"/>
      <c r="O224" s="9"/>
      <c r="P224" s="84"/>
      <c r="Q224" s="9"/>
      <c r="R224" s="9"/>
      <c r="S224" s="85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9"/>
      <c r="H225" s="156" t="s">
        <v>6</v>
      </c>
      <c r="I225" s="154"/>
      <c r="J225" s="151"/>
      <c r="K225" s="152"/>
      <c r="L225" s="155">
        <f>'21-10'!$K225+('21-10'!$J225/90)</f>
        <v>0</v>
      </c>
      <c r="M225" s="3"/>
      <c r="N225" s="45"/>
      <c r="O225" s="9"/>
      <c r="P225" s="84"/>
      <c r="Q225" s="9"/>
      <c r="R225" s="9"/>
      <c r="S225" s="85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9"/>
      <c r="H226" s="156" t="s">
        <v>6</v>
      </c>
      <c r="I226" s="154"/>
      <c r="J226" s="151"/>
      <c r="K226" s="152"/>
      <c r="L226" s="155">
        <f>'21-10'!$K226+('21-10'!$J226/90)</f>
        <v>0</v>
      </c>
      <c r="M226" s="3"/>
      <c r="N226" s="45"/>
      <c r="O226" s="9"/>
      <c r="P226" s="84"/>
      <c r="Q226" s="9"/>
      <c r="R226" s="9"/>
      <c r="S226" s="85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9"/>
      <c r="H227" s="156" t="s">
        <v>6</v>
      </c>
      <c r="I227" s="154"/>
      <c r="J227" s="151"/>
      <c r="K227" s="152"/>
      <c r="L227" s="155">
        <f>'21-10'!$K227+('21-10'!$J227/90)</f>
        <v>0</v>
      </c>
      <c r="M227" s="3"/>
      <c r="N227" s="45"/>
      <c r="O227" s="9"/>
      <c r="P227" s="84"/>
      <c r="Q227" s="9"/>
      <c r="R227" s="9"/>
      <c r="S227" s="85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9"/>
      <c r="H228" s="156" t="s">
        <v>6</v>
      </c>
      <c r="I228" s="154"/>
      <c r="J228" s="151"/>
      <c r="K228" s="152"/>
      <c r="L228" s="155">
        <f>'21-10'!$K228+('21-10'!$J228/90)</f>
        <v>0</v>
      </c>
      <c r="M228" s="3"/>
      <c r="N228" s="45"/>
      <c r="O228" s="9"/>
      <c r="P228" s="84"/>
      <c r="Q228" s="9"/>
      <c r="R228" s="9"/>
      <c r="S228" s="85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9"/>
      <c r="H229" s="156" t="s">
        <v>6</v>
      </c>
      <c r="I229" s="154"/>
      <c r="J229" s="151"/>
      <c r="K229" s="152"/>
      <c r="L229" s="155">
        <f>'21-10'!$K229+('21-10'!$J229/90)</f>
        <v>0</v>
      </c>
      <c r="M229" s="3"/>
      <c r="N229" s="45"/>
      <c r="O229" s="9"/>
      <c r="P229" s="84"/>
      <c r="Q229" s="9"/>
      <c r="R229" s="9"/>
      <c r="S229" s="85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9"/>
      <c r="H230" s="156" t="s">
        <v>6</v>
      </c>
      <c r="I230" s="154"/>
      <c r="J230" s="151"/>
      <c r="K230" s="152"/>
      <c r="L230" s="155">
        <f>'21-10'!$K230+('21-10'!$J230/90)</f>
        <v>0</v>
      </c>
      <c r="M230" s="3"/>
      <c r="N230" s="45"/>
      <c r="O230" s="9"/>
      <c r="P230" s="84"/>
      <c r="Q230" s="9"/>
      <c r="R230" s="9"/>
      <c r="S230" s="85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9"/>
      <c r="H231" s="156" t="s">
        <v>6</v>
      </c>
      <c r="I231" s="154"/>
      <c r="J231" s="151"/>
      <c r="K231" s="152"/>
      <c r="L231" s="155">
        <f>'21-10'!$K231+('21-10'!$J231/90)</f>
        <v>0</v>
      </c>
      <c r="M231" s="3"/>
      <c r="N231" s="45"/>
      <c r="O231" s="9"/>
      <c r="P231" s="84"/>
      <c r="Q231" s="9"/>
      <c r="R231" s="9"/>
      <c r="S231" s="85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9"/>
      <c r="H232" s="156" t="s">
        <v>6</v>
      </c>
      <c r="I232" s="154"/>
      <c r="J232" s="151"/>
      <c r="K232" s="152"/>
      <c r="L232" s="155">
        <f>'21-10'!$K232+('21-10'!$J232/90)</f>
        <v>0</v>
      </c>
      <c r="M232" s="3"/>
      <c r="N232" s="45"/>
      <c r="O232" s="9"/>
      <c r="P232" s="84"/>
      <c r="Q232" s="9"/>
      <c r="R232" s="9"/>
      <c r="S232" s="85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9"/>
      <c r="H233" s="156" t="s">
        <v>6</v>
      </c>
      <c r="I233" s="154"/>
      <c r="J233" s="151"/>
      <c r="K233" s="152"/>
      <c r="L233" s="155">
        <f>'21-10'!$K233+('21-10'!$J233/90)</f>
        <v>0</v>
      </c>
      <c r="M233" s="3"/>
      <c r="N233" s="45"/>
      <c r="O233" s="9"/>
      <c r="P233" s="84"/>
      <c r="Q233" s="9"/>
      <c r="R233" s="9"/>
      <c r="S233" s="85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9"/>
      <c r="H234" s="156" t="s">
        <v>6</v>
      </c>
      <c r="I234" s="154"/>
      <c r="J234" s="151"/>
      <c r="K234" s="152"/>
      <c r="L234" s="155">
        <f>'21-10'!$K234+('21-10'!$J234/90)</f>
        <v>0</v>
      </c>
      <c r="M234" s="3"/>
      <c r="N234" s="45"/>
      <c r="O234" s="9"/>
      <c r="P234" s="84"/>
      <c r="Q234" s="9"/>
      <c r="R234" s="9"/>
      <c r="S234" s="85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9"/>
      <c r="H235" s="156" t="s">
        <v>6</v>
      </c>
      <c r="I235" s="154"/>
      <c r="J235" s="151"/>
      <c r="K235" s="152"/>
      <c r="L235" s="155">
        <f>'21-10'!$K235+('21-10'!$J235/90)</f>
        <v>0</v>
      </c>
      <c r="M235" s="3"/>
      <c r="N235" s="45"/>
      <c r="O235" s="9"/>
      <c r="P235" s="84"/>
      <c r="Q235" s="9"/>
      <c r="R235" s="9"/>
      <c r="S235" s="85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9"/>
      <c r="H236" s="156" t="s">
        <v>6</v>
      </c>
      <c r="I236" s="154"/>
      <c r="J236" s="151"/>
      <c r="K236" s="152"/>
      <c r="L236" s="155">
        <f>'21-10'!$K236+('21-10'!$J236/90)</f>
        <v>0</v>
      </c>
      <c r="M236" s="3"/>
      <c r="N236" s="45"/>
      <c r="O236" s="9"/>
      <c r="P236" s="84"/>
      <c r="Q236" s="9"/>
      <c r="R236" s="9"/>
      <c r="S236" s="85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9"/>
      <c r="H237" s="156" t="s">
        <v>6</v>
      </c>
      <c r="I237" s="154"/>
      <c r="J237" s="151"/>
      <c r="K237" s="152"/>
      <c r="L237" s="155">
        <f>'21-10'!$K237+('21-10'!$J237/90)</f>
        <v>0</v>
      </c>
      <c r="M237" s="3"/>
      <c r="N237" s="45"/>
      <c r="O237" s="9"/>
      <c r="P237" s="84"/>
      <c r="Q237" s="9"/>
      <c r="R237" s="9"/>
      <c r="S237" s="85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9"/>
      <c r="H238" s="156" t="s">
        <v>6</v>
      </c>
      <c r="I238" s="154"/>
      <c r="J238" s="151"/>
      <c r="K238" s="152"/>
      <c r="L238" s="155">
        <f>'21-10'!$K238+('21-10'!$J238/90)</f>
        <v>0</v>
      </c>
      <c r="M238" s="3"/>
      <c r="N238" s="45"/>
      <c r="O238" s="9"/>
      <c r="P238" s="84"/>
      <c r="Q238" s="9"/>
      <c r="R238" s="9"/>
      <c r="S238" s="85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9"/>
      <c r="H239" s="156" t="s">
        <v>6</v>
      </c>
      <c r="I239" s="154"/>
      <c r="J239" s="151"/>
      <c r="K239" s="152"/>
      <c r="L239" s="155">
        <f>'21-10'!$K239+('21-10'!$J239/90)</f>
        <v>0</v>
      </c>
      <c r="M239" s="3"/>
      <c r="N239" s="45"/>
      <c r="O239" s="9"/>
      <c r="P239" s="84"/>
      <c r="Q239" s="9"/>
      <c r="R239" s="9"/>
      <c r="S239" s="85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9"/>
      <c r="H240" s="156" t="s">
        <v>6</v>
      </c>
      <c r="I240" s="154"/>
      <c r="J240" s="151"/>
      <c r="K240" s="152"/>
      <c r="L240" s="155">
        <f>'21-10'!$K240+('21-10'!$J240/90)</f>
        <v>0</v>
      </c>
      <c r="M240" s="3"/>
      <c r="N240" s="45"/>
      <c r="O240" s="9"/>
      <c r="P240" s="84"/>
      <c r="Q240" s="9"/>
      <c r="R240" s="9"/>
      <c r="S240" s="85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9"/>
      <c r="H241" s="156" t="s">
        <v>6</v>
      </c>
      <c r="I241" s="154"/>
      <c r="J241" s="151"/>
      <c r="K241" s="152"/>
      <c r="L241" s="155">
        <f>'21-10'!$K241+('21-10'!$J241/90)</f>
        <v>0</v>
      </c>
      <c r="M241" s="3"/>
      <c r="N241" s="45"/>
      <c r="O241" s="9"/>
      <c r="P241" s="84"/>
      <c r="Q241" s="9"/>
      <c r="R241" s="9"/>
      <c r="S241" s="85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9"/>
      <c r="H242" s="156" t="s">
        <v>6</v>
      </c>
      <c r="I242" s="154"/>
      <c r="J242" s="151"/>
      <c r="K242" s="152"/>
      <c r="L242" s="155">
        <f>'21-10'!$K242+('21-10'!$J242/90)</f>
        <v>0</v>
      </c>
      <c r="M242" s="3"/>
      <c r="N242" s="45"/>
      <c r="O242" s="9"/>
      <c r="P242" s="84"/>
      <c r="Q242" s="9"/>
      <c r="R242" s="9"/>
      <c r="S242" s="85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9"/>
      <c r="H243" s="156" t="s">
        <v>6</v>
      </c>
      <c r="I243" s="154"/>
      <c r="J243" s="151"/>
      <c r="K243" s="152"/>
      <c r="L243" s="155">
        <f>'21-10'!$K243+('21-10'!$J243/90)</f>
        <v>0</v>
      </c>
      <c r="M243" s="3"/>
      <c r="N243" s="45"/>
      <c r="O243" s="9"/>
      <c r="P243" s="84"/>
      <c r="Q243" s="9"/>
      <c r="R243" s="9"/>
      <c r="S243" s="85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9"/>
      <c r="H244" s="156" t="s">
        <v>6</v>
      </c>
      <c r="I244" s="154"/>
      <c r="J244" s="151"/>
      <c r="K244" s="152"/>
      <c r="L244" s="155">
        <f>'21-10'!$K244+('21-10'!$J244/90)</f>
        <v>0</v>
      </c>
      <c r="M244" s="3"/>
      <c r="N244" s="45"/>
      <c r="O244" s="9"/>
      <c r="P244" s="84"/>
      <c r="Q244" s="9"/>
      <c r="R244" s="9"/>
      <c r="S244" s="85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9"/>
      <c r="H245" s="156" t="s">
        <v>6</v>
      </c>
      <c r="I245" s="154"/>
      <c r="J245" s="151"/>
      <c r="K245" s="152"/>
      <c r="L245" s="155">
        <f>'21-10'!$K245+('21-10'!$J245/90)</f>
        <v>0</v>
      </c>
      <c r="M245" s="3"/>
      <c r="N245" s="45"/>
      <c r="O245" s="9"/>
      <c r="P245" s="84"/>
      <c r="Q245" s="9"/>
      <c r="R245" s="9"/>
      <c r="S245" s="85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9"/>
      <c r="H246" s="156" t="s">
        <v>6</v>
      </c>
      <c r="I246" s="154"/>
      <c r="J246" s="151"/>
      <c r="K246" s="152"/>
      <c r="L246" s="155">
        <f>'21-10'!$K246+('21-10'!$J246/90)</f>
        <v>0</v>
      </c>
      <c r="M246" s="3"/>
      <c r="N246" s="45"/>
      <c r="O246" s="9"/>
      <c r="P246" s="84"/>
      <c r="Q246" s="9"/>
      <c r="R246" s="9"/>
      <c r="S246" s="85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9"/>
      <c r="H247" s="156" t="s">
        <v>6</v>
      </c>
      <c r="I247" s="154"/>
      <c r="J247" s="151"/>
      <c r="K247" s="152"/>
      <c r="L247" s="155">
        <f>'21-10'!$K247+('21-10'!$J247/90)</f>
        <v>0</v>
      </c>
      <c r="M247" s="3"/>
      <c r="N247" s="45"/>
      <c r="O247" s="9"/>
      <c r="P247" s="84"/>
      <c r="Q247" s="9"/>
      <c r="R247" s="9"/>
      <c r="S247" s="85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9"/>
      <c r="H248" s="156" t="s">
        <v>6</v>
      </c>
      <c r="I248" s="154"/>
      <c r="J248" s="151"/>
      <c r="K248" s="152"/>
      <c r="L248" s="155">
        <f>'21-10'!$K248+('21-10'!$J248/90)</f>
        <v>0</v>
      </c>
      <c r="M248" s="3"/>
      <c r="N248" s="45"/>
      <c r="O248" s="9"/>
      <c r="P248" s="84"/>
      <c r="Q248" s="9"/>
      <c r="R248" s="9"/>
      <c r="S248" s="85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9"/>
      <c r="H249" s="156" t="s">
        <v>6</v>
      </c>
      <c r="I249" s="154"/>
      <c r="J249" s="151"/>
      <c r="K249" s="152"/>
      <c r="L249" s="155">
        <f>'21-10'!$K249+('21-10'!$J249/90)</f>
        <v>0</v>
      </c>
      <c r="M249" s="3"/>
      <c r="N249" s="45"/>
      <c r="O249" s="9"/>
      <c r="P249" s="84"/>
      <c r="Q249" s="9"/>
      <c r="R249" s="9"/>
      <c r="S249" s="85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9"/>
      <c r="H250" s="156" t="s">
        <v>6</v>
      </c>
      <c r="I250" s="154"/>
      <c r="J250" s="151"/>
      <c r="K250" s="152"/>
      <c r="L250" s="155">
        <f>'21-10'!$K250+('21-10'!$J250/90)</f>
        <v>0</v>
      </c>
      <c r="M250" s="3"/>
      <c r="N250" s="45"/>
      <c r="O250" s="9"/>
      <c r="P250" s="84"/>
      <c r="Q250" s="9"/>
      <c r="R250" s="9"/>
      <c r="S250" s="85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9"/>
      <c r="H251" s="156" t="s">
        <v>6</v>
      </c>
      <c r="I251" s="154"/>
      <c r="J251" s="151"/>
      <c r="K251" s="152"/>
      <c r="L251" s="155">
        <f>'21-10'!$K251+('21-10'!$J251/90)</f>
        <v>0</v>
      </c>
      <c r="M251" s="3"/>
      <c r="N251" s="45"/>
      <c r="O251" s="9"/>
      <c r="P251" s="84"/>
      <c r="Q251" s="9"/>
      <c r="R251" s="9"/>
      <c r="S251" s="85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9"/>
      <c r="H252" s="156" t="s">
        <v>6</v>
      </c>
      <c r="I252" s="154"/>
      <c r="J252" s="151"/>
      <c r="K252" s="152"/>
      <c r="L252" s="155">
        <f>'21-10'!$K252+('21-10'!$J252/90)</f>
        <v>0</v>
      </c>
      <c r="M252" s="3"/>
      <c r="N252" s="45"/>
      <c r="O252" s="9"/>
      <c r="P252" s="84"/>
      <c r="Q252" s="9"/>
      <c r="R252" s="9"/>
      <c r="S252" s="85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9"/>
      <c r="H253" s="156" t="s">
        <v>6</v>
      </c>
      <c r="I253" s="154"/>
      <c r="J253" s="151"/>
      <c r="K253" s="152"/>
      <c r="L253" s="155">
        <f>'21-10'!$K253+('21-10'!$J253/90)</f>
        <v>0</v>
      </c>
      <c r="M253" s="3"/>
      <c r="N253" s="45"/>
      <c r="O253" s="9"/>
      <c r="P253" s="84"/>
      <c r="Q253" s="9"/>
      <c r="R253" s="9"/>
      <c r="S253" s="85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9"/>
      <c r="H254" s="156" t="s">
        <v>6</v>
      </c>
      <c r="I254" s="154"/>
      <c r="J254" s="151"/>
      <c r="K254" s="152"/>
      <c r="L254" s="155">
        <f>'21-10'!$K254+('21-10'!$J254/90)</f>
        <v>0</v>
      </c>
      <c r="M254" s="3"/>
      <c r="N254" s="45"/>
      <c r="O254" s="9"/>
      <c r="P254" s="84"/>
      <c r="Q254" s="9"/>
      <c r="R254" s="9"/>
      <c r="S254" s="85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9"/>
      <c r="H255" s="156" t="s">
        <v>6</v>
      </c>
      <c r="I255" s="154"/>
      <c r="J255" s="151"/>
      <c r="K255" s="152"/>
      <c r="L255" s="155">
        <f>'21-10'!$K255+('21-10'!$J255/90)</f>
        <v>0</v>
      </c>
      <c r="M255" s="3"/>
      <c r="N255" s="45"/>
      <c r="O255" s="9"/>
      <c r="P255" s="84"/>
      <c r="Q255" s="9"/>
      <c r="R255" s="9"/>
      <c r="S255" s="85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9"/>
      <c r="H256" s="156" t="s">
        <v>6</v>
      </c>
      <c r="I256" s="154"/>
      <c r="J256" s="151"/>
      <c r="K256" s="152"/>
      <c r="L256" s="155">
        <f>'21-10'!$K256+('21-10'!$J256/90)</f>
        <v>0</v>
      </c>
      <c r="M256" s="3"/>
      <c r="N256" s="45"/>
      <c r="O256" s="9"/>
      <c r="P256" s="84"/>
      <c r="Q256" s="9"/>
      <c r="R256" s="9"/>
      <c r="S256" s="85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9"/>
      <c r="H257" s="156" t="s">
        <v>6</v>
      </c>
      <c r="I257" s="154"/>
      <c r="J257" s="151"/>
      <c r="K257" s="152"/>
      <c r="L257" s="155">
        <f>'21-10'!$K257+('21-10'!$J257/90)</f>
        <v>0</v>
      </c>
      <c r="M257" s="3"/>
      <c r="N257" s="45"/>
      <c r="O257" s="9"/>
      <c r="P257" s="84"/>
      <c r="Q257" s="9"/>
      <c r="R257" s="9"/>
      <c r="S257" s="85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9"/>
      <c r="H258" s="156" t="s">
        <v>6</v>
      </c>
      <c r="I258" s="154"/>
      <c r="J258" s="151"/>
      <c r="K258" s="152"/>
      <c r="L258" s="155">
        <f>'21-10'!$K258+('21-10'!$J258/90)</f>
        <v>0</v>
      </c>
      <c r="M258" s="3"/>
      <c r="N258" s="45"/>
      <c r="O258" s="9"/>
      <c r="P258" s="84"/>
      <c r="Q258" s="9"/>
      <c r="R258" s="9"/>
      <c r="S258" s="85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9"/>
      <c r="H259" s="156" t="s">
        <v>6</v>
      </c>
      <c r="I259" s="154"/>
      <c r="J259" s="151"/>
      <c r="K259" s="152"/>
      <c r="L259" s="155">
        <f>'21-10'!$K259+('21-10'!$J259/90)</f>
        <v>0</v>
      </c>
      <c r="M259" s="3"/>
      <c r="N259" s="45"/>
      <c r="O259" s="9"/>
      <c r="P259" s="84"/>
      <c r="Q259" s="9"/>
      <c r="R259" s="9"/>
      <c r="S259" s="85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9"/>
      <c r="H260" s="156" t="s">
        <v>6</v>
      </c>
      <c r="I260" s="154"/>
      <c r="J260" s="151"/>
      <c r="K260" s="152"/>
      <c r="L260" s="155">
        <f>'21-10'!$K260+('21-10'!$J260/90)</f>
        <v>0</v>
      </c>
      <c r="M260" s="3"/>
      <c r="N260" s="45"/>
      <c r="O260" s="9"/>
      <c r="P260" s="84"/>
      <c r="Q260" s="9"/>
      <c r="R260" s="9"/>
      <c r="S260" s="85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9"/>
      <c r="H261" s="156" t="s">
        <v>6</v>
      </c>
      <c r="I261" s="154"/>
      <c r="J261" s="151"/>
      <c r="K261" s="152"/>
      <c r="L261" s="155">
        <f>'21-10'!$K261+('21-10'!$J261/90)</f>
        <v>0</v>
      </c>
      <c r="M261" s="3"/>
      <c r="N261" s="45"/>
      <c r="O261" s="9"/>
      <c r="P261" s="84"/>
      <c r="Q261" s="9"/>
      <c r="R261" s="9"/>
      <c r="S261" s="85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9"/>
      <c r="H262" s="156" t="s">
        <v>6</v>
      </c>
      <c r="I262" s="154"/>
      <c r="J262" s="151"/>
      <c r="K262" s="152"/>
      <c r="L262" s="155">
        <f>'21-10'!$K262+('21-10'!$J262/90)</f>
        <v>0</v>
      </c>
      <c r="M262" s="3"/>
      <c r="N262" s="45"/>
      <c r="O262" s="9"/>
      <c r="P262" s="84"/>
      <c r="Q262" s="9"/>
      <c r="R262" s="9"/>
      <c r="S262" s="85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9"/>
      <c r="H263" s="156" t="s">
        <v>6</v>
      </c>
      <c r="I263" s="154"/>
      <c r="J263" s="151"/>
      <c r="K263" s="152"/>
      <c r="L263" s="155">
        <f>'21-10'!$K263+('21-10'!$J263/90)</f>
        <v>0</v>
      </c>
      <c r="M263" s="3"/>
      <c r="N263" s="45"/>
      <c r="O263" s="9"/>
      <c r="P263" s="84"/>
      <c r="Q263" s="9"/>
      <c r="R263" s="9"/>
      <c r="S263" s="85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9"/>
      <c r="H264" s="156" t="s">
        <v>6</v>
      </c>
      <c r="I264" s="154"/>
      <c r="J264" s="151"/>
      <c r="K264" s="152"/>
      <c r="L264" s="155">
        <f>'21-10'!$K264+('21-10'!$J264/90)</f>
        <v>0</v>
      </c>
      <c r="M264" s="3"/>
      <c r="N264" s="45"/>
      <c r="O264" s="9"/>
      <c r="P264" s="84"/>
      <c r="Q264" s="9"/>
      <c r="R264" s="9"/>
      <c r="S264" s="85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9"/>
      <c r="H265" s="156" t="s">
        <v>6</v>
      </c>
      <c r="I265" s="154"/>
      <c r="J265" s="151"/>
      <c r="K265" s="152"/>
      <c r="L265" s="155">
        <f>'21-10'!$K265+('21-10'!$J265/90)</f>
        <v>0</v>
      </c>
      <c r="M265" s="3"/>
      <c r="N265" s="45"/>
      <c r="O265" s="9"/>
      <c r="P265" s="84"/>
      <c r="Q265" s="9"/>
      <c r="R265" s="9"/>
      <c r="S265" s="85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9"/>
      <c r="H266" s="156" t="s">
        <v>6</v>
      </c>
      <c r="I266" s="154"/>
      <c r="J266" s="151"/>
      <c r="K266" s="152"/>
      <c r="L266" s="155">
        <f>'21-10'!$K266+('21-10'!$J266/90)</f>
        <v>0</v>
      </c>
      <c r="M266" s="3"/>
      <c r="N266" s="45"/>
      <c r="O266" s="9"/>
      <c r="P266" s="84"/>
      <c r="Q266" s="9"/>
      <c r="R266" s="9"/>
      <c r="S266" s="85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9"/>
      <c r="H267" s="156" t="s">
        <v>6</v>
      </c>
      <c r="I267" s="154"/>
      <c r="J267" s="151"/>
      <c r="K267" s="152"/>
      <c r="L267" s="155">
        <f>'21-10'!$K267+('21-10'!$J267/90)</f>
        <v>0</v>
      </c>
      <c r="M267" s="3"/>
      <c r="N267" s="45"/>
      <c r="O267" s="9"/>
      <c r="P267" s="84"/>
      <c r="Q267" s="9"/>
      <c r="R267" s="9"/>
      <c r="S267" s="85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9"/>
      <c r="H268" s="156" t="s">
        <v>6</v>
      </c>
      <c r="I268" s="154"/>
      <c r="J268" s="151"/>
      <c r="K268" s="152"/>
      <c r="L268" s="155">
        <f>'21-10'!$K268+('21-10'!$J268/90)</f>
        <v>0</v>
      </c>
      <c r="M268" s="3"/>
      <c r="N268" s="45"/>
      <c r="O268" s="9"/>
      <c r="P268" s="84"/>
      <c r="Q268" s="9"/>
      <c r="R268" s="9"/>
      <c r="S268" s="85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9"/>
      <c r="H269" s="156" t="s">
        <v>6</v>
      </c>
      <c r="I269" s="154"/>
      <c r="J269" s="151"/>
      <c r="K269" s="152"/>
      <c r="L269" s="155">
        <f>'21-10'!$K269+('21-10'!$J269/90)</f>
        <v>0</v>
      </c>
      <c r="M269" s="3"/>
      <c r="N269" s="45"/>
      <c r="O269" s="9"/>
      <c r="P269" s="84"/>
      <c r="Q269" s="9"/>
      <c r="R269" s="9"/>
      <c r="S269" s="85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9"/>
      <c r="H270" s="156" t="s">
        <v>6</v>
      </c>
      <c r="I270" s="154"/>
      <c r="J270" s="151"/>
      <c r="K270" s="152"/>
      <c r="L270" s="155">
        <f>'21-10'!$K270+('21-10'!$J270/90)</f>
        <v>0</v>
      </c>
      <c r="M270" s="3"/>
      <c r="N270" s="45"/>
      <c r="O270" s="9"/>
      <c r="P270" s="84"/>
      <c r="Q270" s="9"/>
      <c r="R270" s="9"/>
      <c r="S270" s="85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9"/>
      <c r="H271" s="156" t="s">
        <v>6</v>
      </c>
      <c r="I271" s="154"/>
      <c r="J271" s="151"/>
      <c r="K271" s="152"/>
      <c r="L271" s="155">
        <f>'21-10'!$K271+('21-10'!$J271/90)</f>
        <v>0</v>
      </c>
      <c r="M271" s="3"/>
      <c r="N271" s="45"/>
      <c r="O271" s="9"/>
      <c r="P271" s="84"/>
      <c r="Q271" s="9"/>
      <c r="R271" s="9"/>
      <c r="S271" s="85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9"/>
      <c r="H272" s="156" t="s">
        <v>6</v>
      </c>
      <c r="I272" s="154"/>
      <c r="J272" s="151"/>
      <c r="K272" s="152"/>
      <c r="L272" s="155">
        <f>'21-10'!$K272+('21-10'!$J272/90)</f>
        <v>0</v>
      </c>
      <c r="M272" s="3"/>
      <c r="N272" s="45"/>
      <c r="O272" s="9"/>
      <c r="P272" s="84"/>
      <c r="Q272" s="9"/>
      <c r="R272" s="9"/>
      <c r="S272" s="85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9"/>
      <c r="H273" s="156" t="s">
        <v>6</v>
      </c>
      <c r="I273" s="154"/>
      <c r="J273" s="151"/>
      <c r="K273" s="152"/>
      <c r="L273" s="155">
        <f>'21-10'!$K273+('21-10'!$J273/90)</f>
        <v>0</v>
      </c>
      <c r="M273" s="3"/>
      <c r="N273" s="45"/>
      <c r="O273" s="9"/>
      <c r="P273" s="84"/>
      <c r="Q273" s="9"/>
      <c r="R273" s="9"/>
      <c r="S273" s="85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9"/>
      <c r="H274" s="156" t="s">
        <v>6</v>
      </c>
      <c r="I274" s="154"/>
      <c r="J274" s="151"/>
      <c r="K274" s="152"/>
      <c r="L274" s="155">
        <f>'21-10'!$K274+('21-10'!$J274/90)</f>
        <v>0</v>
      </c>
      <c r="M274" s="3"/>
      <c r="N274" s="45"/>
      <c r="O274" s="9"/>
      <c r="P274" s="84"/>
      <c r="Q274" s="9"/>
      <c r="R274" s="9"/>
      <c r="S274" s="85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9"/>
      <c r="H275" s="156" t="s">
        <v>6</v>
      </c>
      <c r="I275" s="154"/>
      <c r="J275" s="151"/>
      <c r="K275" s="152"/>
      <c r="L275" s="155">
        <f>'21-10'!$K275+('21-10'!$J275/90)</f>
        <v>0</v>
      </c>
      <c r="M275" s="3"/>
      <c r="N275" s="45"/>
      <c r="O275" s="9"/>
      <c r="P275" s="84"/>
      <c r="Q275" s="9"/>
      <c r="R275" s="9"/>
      <c r="S275" s="85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9"/>
      <c r="H276" s="156" t="s">
        <v>6</v>
      </c>
      <c r="I276" s="154"/>
      <c r="J276" s="151"/>
      <c r="K276" s="152"/>
      <c r="L276" s="155">
        <f>'21-10'!$K276+('21-10'!$J276/90)</f>
        <v>0</v>
      </c>
      <c r="M276" s="3"/>
      <c r="N276" s="45"/>
      <c r="O276" s="9"/>
      <c r="P276" s="84"/>
      <c r="Q276" s="9"/>
      <c r="R276" s="9"/>
      <c r="S276" s="85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9"/>
      <c r="H277" s="156" t="s">
        <v>6</v>
      </c>
      <c r="I277" s="154"/>
      <c r="J277" s="151"/>
      <c r="K277" s="152"/>
      <c r="L277" s="155">
        <f>'21-10'!$K277+('21-10'!$J277/90)</f>
        <v>0</v>
      </c>
      <c r="M277" s="3"/>
      <c r="N277" s="45"/>
      <c r="O277" s="9"/>
      <c r="P277" s="84"/>
      <c r="Q277" s="9"/>
      <c r="R277" s="9"/>
      <c r="S277" s="85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9"/>
      <c r="H278" s="156" t="s">
        <v>6</v>
      </c>
      <c r="I278" s="154"/>
      <c r="J278" s="151"/>
      <c r="K278" s="152"/>
      <c r="L278" s="155">
        <f>'21-10'!$K278+('21-10'!$J278/90)</f>
        <v>0</v>
      </c>
      <c r="M278" s="3"/>
      <c r="N278" s="45"/>
      <c r="O278" s="9"/>
      <c r="P278" s="84"/>
      <c r="Q278" s="9"/>
      <c r="R278" s="9"/>
      <c r="S278" s="85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9"/>
      <c r="H279" s="156" t="s">
        <v>6</v>
      </c>
      <c r="I279" s="154"/>
      <c r="J279" s="151"/>
      <c r="K279" s="152"/>
      <c r="L279" s="155">
        <f>'21-10'!$K279+('21-10'!$J279/90)</f>
        <v>0</v>
      </c>
      <c r="M279" s="3"/>
      <c r="N279" s="45"/>
      <c r="O279" s="9"/>
      <c r="P279" s="84"/>
      <c r="Q279" s="9"/>
      <c r="R279" s="9"/>
      <c r="S279" s="85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9"/>
      <c r="H280" s="156" t="s">
        <v>6</v>
      </c>
      <c r="I280" s="154"/>
      <c r="J280" s="151"/>
      <c r="K280" s="152"/>
      <c r="L280" s="155">
        <f>'21-10'!$K280+('21-10'!$J280/90)</f>
        <v>0</v>
      </c>
      <c r="M280" s="3"/>
      <c r="N280" s="45"/>
      <c r="O280" s="9"/>
      <c r="P280" s="84"/>
      <c r="Q280" s="9"/>
      <c r="R280" s="9"/>
      <c r="S280" s="85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9"/>
      <c r="H281" s="156" t="s">
        <v>6</v>
      </c>
      <c r="I281" s="154"/>
      <c r="J281" s="151"/>
      <c r="K281" s="152"/>
      <c r="L281" s="155">
        <f>'21-10'!$K281+('21-10'!$J281/90)</f>
        <v>0</v>
      </c>
      <c r="M281" s="3"/>
      <c r="N281" s="45"/>
      <c r="O281" s="9"/>
      <c r="P281" s="84"/>
      <c r="Q281" s="9"/>
      <c r="R281" s="9"/>
      <c r="S281" s="85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9"/>
      <c r="H282" s="156" t="s">
        <v>6</v>
      </c>
      <c r="I282" s="154"/>
      <c r="J282" s="151"/>
      <c r="K282" s="152"/>
      <c r="L282" s="155">
        <f>'21-10'!$K282+('21-10'!$J282/90)</f>
        <v>0</v>
      </c>
      <c r="M282" s="3"/>
      <c r="N282" s="45"/>
      <c r="O282" s="9"/>
      <c r="P282" s="84"/>
      <c r="Q282" s="9"/>
      <c r="R282" s="9"/>
      <c r="S282" s="85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9"/>
      <c r="H283" s="156" t="s">
        <v>6</v>
      </c>
      <c r="I283" s="154"/>
      <c r="J283" s="151"/>
      <c r="K283" s="152"/>
      <c r="L283" s="155">
        <f>'21-10'!$K283+('21-10'!$J283/90)</f>
        <v>0</v>
      </c>
      <c r="M283" s="3"/>
      <c r="N283" s="45"/>
      <c r="O283" s="9"/>
      <c r="P283" s="84"/>
      <c r="Q283" s="9"/>
      <c r="R283" s="9"/>
      <c r="S283" s="85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9"/>
      <c r="H284" s="156" t="s">
        <v>6</v>
      </c>
      <c r="I284" s="154"/>
      <c r="J284" s="151"/>
      <c r="K284" s="152"/>
      <c r="L284" s="155">
        <f>'21-10'!$K284+('21-10'!$J284/90)</f>
        <v>0</v>
      </c>
      <c r="M284" s="3"/>
      <c r="N284" s="45"/>
      <c r="O284" s="9"/>
      <c r="P284" s="84"/>
      <c r="Q284" s="9"/>
      <c r="R284" s="9"/>
      <c r="S284" s="85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9"/>
      <c r="H285" s="156" t="s">
        <v>6</v>
      </c>
      <c r="I285" s="154"/>
      <c r="J285" s="151"/>
      <c r="K285" s="152"/>
      <c r="L285" s="155">
        <f>'21-10'!$K285+('21-10'!$J285/90)</f>
        <v>0</v>
      </c>
      <c r="M285" s="3"/>
      <c r="N285" s="45"/>
      <c r="O285" s="9"/>
      <c r="P285" s="84"/>
      <c r="Q285" s="9"/>
      <c r="R285" s="9"/>
      <c r="S285" s="85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9"/>
      <c r="H286" s="156" t="s">
        <v>6</v>
      </c>
      <c r="I286" s="154"/>
      <c r="J286" s="151"/>
      <c r="K286" s="152"/>
      <c r="L286" s="155">
        <f>'21-10'!$K286+('21-10'!$J286/90)</f>
        <v>0</v>
      </c>
      <c r="M286" s="3"/>
      <c r="N286" s="45"/>
      <c r="O286" s="9"/>
      <c r="P286" s="84"/>
      <c r="Q286" s="9"/>
      <c r="R286" s="9"/>
      <c r="S286" s="85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9"/>
      <c r="H287" s="156" t="s">
        <v>6</v>
      </c>
      <c r="I287" s="154"/>
      <c r="J287" s="151"/>
      <c r="K287" s="152"/>
      <c r="L287" s="155">
        <f>'21-10'!$K287+('21-10'!$J287/90)</f>
        <v>0</v>
      </c>
      <c r="M287" s="3"/>
      <c r="N287" s="45"/>
      <c r="O287" s="9"/>
      <c r="P287" s="84"/>
      <c r="Q287" s="9"/>
      <c r="R287" s="9"/>
      <c r="S287" s="85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9"/>
      <c r="H288" s="156" t="s">
        <v>6</v>
      </c>
      <c r="I288" s="154"/>
      <c r="J288" s="151"/>
      <c r="K288" s="152"/>
      <c r="L288" s="155">
        <f>'21-10'!$K288+('21-10'!$J288/90)</f>
        <v>0</v>
      </c>
      <c r="M288" s="3"/>
      <c r="N288" s="45"/>
      <c r="O288" s="9"/>
      <c r="P288" s="84"/>
      <c r="Q288" s="9"/>
      <c r="R288" s="9"/>
      <c r="S288" s="85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9"/>
      <c r="H289" s="156" t="s">
        <v>6</v>
      </c>
      <c r="I289" s="154"/>
      <c r="J289" s="151"/>
      <c r="K289" s="152"/>
      <c r="L289" s="155">
        <f>'21-10'!$K289+('21-10'!$J289/90)</f>
        <v>0</v>
      </c>
      <c r="M289" s="3"/>
      <c r="N289" s="45"/>
      <c r="O289" s="9"/>
      <c r="P289" s="84"/>
      <c r="Q289" s="9"/>
      <c r="R289" s="9"/>
      <c r="S289" s="85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9"/>
      <c r="H290" s="156" t="s">
        <v>6</v>
      </c>
      <c r="I290" s="154"/>
      <c r="J290" s="151"/>
      <c r="K290" s="152"/>
      <c r="L290" s="155">
        <f>'21-10'!$K290+('21-10'!$J290/90)</f>
        <v>0</v>
      </c>
      <c r="M290" s="3"/>
      <c r="N290" s="45"/>
      <c r="O290" s="9"/>
      <c r="P290" s="84"/>
      <c r="Q290" s="9"/>
      <c r="R290" s="9"/>
      <c r="S290" s="85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9"/>
      <c r="H291" s="156" t="s">
        <v>6</v>
      </c>
      <c r="I291" s="154"/>
      <c r="J291" s="151"/>
      <c r="K291" s="152"/>
      <c r="L291" s="155">
        <f>'21-10'!$K291+('21-10'!$J291/90)</f>
        <v>0</v>
      </c>
      <c r="M291" s="3"/>
      <c r="N291" s="45"/>
      <c r="O291" s="9"/>
      <c r="P291" s="84"/>
      <c r="Q291" s="9"/>
      <c r="R291" s="9"/>
      <c r="S291" s="85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9"/>
      <c r="H292" s="156" t="s">
        <v>6</v>
      </c>
      <c r="I292" s="154"/>
      <c r="J292" s="151"/>
      <c r="K292" s="152"/>
      <c r="L292" s="155">
        <f>'21-10'!$K292+('21-10'!$J292/90)</f>
        <v>0</v>
      </c>
      <c r="M292" s="3"/>
      <c r="N292" s="45"/>
      <c r="O292" s="9"/>
      <c r="P292" s="84"/>
      <c r="Q292" s="9"/>
      <c r="R292" s="9"/>
      <c r="S292" s="85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9"/>
      <c r="H293" s="156" t="s">
        <v>6</v>
      </c>
      <c r="I293" s="154"/>
      <c r="J293" s="151"/>
      <c r="K293" s="152"/>
      <c r="L293" s="155">
        <f>'21-10'!$K293+('21-10'!$J293/90)</f>
        <v>0</v>
      </c>
      <c r="M293" s="3"/>
      <c r="N293" s="45"/>
      <c r="O293" s="9"/>
      <c r="P293" s="84"/>
      <c r="Q293" s="9"/>
      <c r="R293" s="9"/>
      <c r="S293" s="85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9"/>
      <c r="H294" s="156" t="s">
        <v>6</v>
      </c>
      <c r="I294" s="154"/>
      <c r="J294" s="151"/>
      <c r="K294" s="152"/>
      <c r="L294" s="155">
        <f>'21-10'!$K294+('21-10'!$J294/90)</f>
        <v>0</v>
      </c>
      <c r="M294" s="3"/>
      <c r="N294" s="45"/>
      <c r="O294" s="9"/>
      <c r="P294" s="84"/>
      <c r="Q294" s="9"/>
      <c r="R294" s="9"/>
      <c r="S294" s="85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9"/>
      <c r="H295" s="156" t="s">
        <v>6</v>
      </c>
      <c r="I295" s="154"/>
      <c r="J295" s="151"/>
      <c r="K295" s="152"/>
      <c r="L295" s="155">
        <f>'21-10'!$K295+('21-10'!$J295/90)</f>
        <v>0</v>
      </c>
      <c r="M295" s="3"/>
      <c r="N295" s="45"/>
      <c r="O295" s="9"/>
      <c r="P295" s="84"/>
      <c r="Q295" s="9"/>
      <c r="R295" s="9"/>
      <c r="S295" s="85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9"/>
      <c r="H296" s="156" t="s">
        <v>6</v>
      </c>
      <c r="I296" s="154"/>
      <c r="J296" s="151"/>
      <c r="K296" s="152"/>
      <c r="L296" s="155">
        <f>'21-10'!$K296+('21-10'!$J296/90)</f>
        <v>0</v>
      </c>
      <c r="M296" s="3"/>
      <c r="N296" s="45"/>
      <c r="O296" s="9"/>
      <c r="P296" s="84"/>
      <c r="Q296" s="9"/>
      <c r="R296" s="9"/>
      <c r="S296" s="85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9"/>
      <c r="H297" s="156" t="s">
        <v>6</v>
      </c>
      <c r="I297" s="154"/>
      <c r="J297" s="151"/>
      <c r="K297" s="152"/>
      <c r="L297" s="155">
        <f>'21-10'!$K297+('21-10'!$J297/90)</f>
        <v>0</v>
      </c>
      <c r="M297" s="3"/>
      <c r="N297" s="45"/>
      <c r="O297" s="9"/>
      <c r="P297" s="84"/>
      <c r="Q297" s="9"/>
      <c r="R297" s="9"/>
      <c r="S297" s="85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9"/>
      <c r="H298" s="156" t="s">
        <v>6</v>
      </c>
      <c r="I298" s="154"/>
      <c r="J298" s="151"/>
      <c r="K298" s="152"/>
      <c r="L298" s="155">
        <f>'21-10'!$K298+('21-10'!$J298/90)</f>
        <v>0</v>
      </c>
      <c r="M298" s="3"/>
      <c r="N298" s="45"/>
      <c r="O298" s="9"/>
      <c r="P298" s="84"/>
      <c r="Q298" s="9"/>
      <c r="R298" s="9"/>
      <c r="S298" s="85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9"/>
      <c r="H299" s="156" t="s">
        <v>6</v>
      </c>
      <c r="I299" s="154"/>
      <c r="J299" s="151"/>
      <c r="K299" s="152"/>
      <c r="L299" s="155">
        <f>'21-10'!$K299+('21-10'!$J299/90)</f>
        <v>0</v>
      </c>
      <c r="M299" s="3"/>
      <c r="N299" s="45"/>
      <c r="O299" s="9"/>
      <c r="P299" s="84"/>
      <c r="Q299" s="9"/>
      <c r="R299" s="9"/>
      <c r="S299" s="85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9"/>
      <c r="H300" s="156" t="s">
        <v>6</v>
      </c>
      <c r="I300" s="154"/>
      <c r="J300" s="151"/>
      <c r="K300" s="152"/>
      <c r="L300" s="155">
        <f>'21-10'!$K300+('21-10'!$J300/90)</f>
        <v>0</v>
      </c>
      <c r="M300" s="3"/>
      <c r="N300" s="45"/>
      <c r="O300" s="9"/>
      <c r="P300" s="84"/>
      <c r="Q300" s="9"/>
      <c r="R300" s="9"/>
      <c r="S300" s="85"/>
      <c r="T300" s="9"/>
      <c r="U300" s="9"/>
      <c r="V300" s="9"/>
      <c r="W300" s="9"/>
      <c r="X300" s="9"/>
      <c r="Y300" s="9"/>
      <c r="Z300" s="9"/>
    </row>
    <row r="301" spans="1:26" x14ac:dyDescent="0.3">
      <c r="A301" s="9"/>
      <c r="B301" s="9"/>
      <c r="C301" s="9"/>
      <c r="D301" s="9"/>
      <c r="E301" s="9"/>
      <c r="F301" s="9"/>
      <c r="G301" s="9"/>
      <c r="H301" s="156" t="s">
        <v>6</v>
      </c>
      <c r="I301" s="154"/>
      <c r="J301" s="151"/>
      <c r="K301" s="152"/>
      <c r="L301" s="155">
        <f>'21-10'!$K301+('21-10'!$J301/90)</f>
        <v>0</v>
      </c>
      <c r="M301" s="3"/>
      <c r="N301" s="45"/>
      <c r="O301" s="9"/>
      <c r="P301" s="84"/>
      <c r="Q301" s="9"/>
      <c r="R301" s="9"/>
      <c r="S301" s="85"/>
      <c r="T301" s="9"/>
      <c r="U301" s="9"/>
      <c r="V301" s="9"/>
      <c r="W301" s="9"/>
      <c r="X301" s="9"/>
      <c r="Y301" s="9"/>
      <c r="Z301" s="9"/>
    </row>
    <row r="302" spans="1:26" x14ac:dyDescent="0.3">
      <c r="A302" s="9"/>
      <c r="B302" s="9"/>
      <c r="C302" s="9"/>
      <c r="D302" s="9"/>
      <c r="E302" s="9"/>
      <c r="F302" s="9"/>
      <c r="G302" s="9"/>
      <c r="H302" s="156" t="s">
        <v>6</v>
      </c>
      <c r="I302" s="154"/>
      <c r="J302" s="151"/>
      <c r="K302" s="152"/>
      <c r="L302" s="155">
        <f>'21-10'!$K302+('21-10'!$J302/90)</f>
        <v>0</v>
      </c>
      <c r="M302" s="3"/>
      <c r="N302" s="45"/>
      <c r="O302" s="9"/>
      <c r="P302" s="84"/>
      <c r="Q302" s="9"/>
      <c r="R302" s="9"/>
      <c r="S302" s="85"/>
      <c r="T302" s="9"/>
      <c r="U302" s="9"/>
      <c r="V302" s="9"/>
      <c r="W302" s="9"/>
      <c r="X302" s="9"/>
      <c r="Y302" s="9"/>
      <c r="Z302" s="9"/>
    </row>
    <row r="303" spans="1:26" x14ac:dyDescent="0.3">
      <c r="A303" s="9"/>
      <c r="B303" s="9"/>
      <c r="C303" s="9"/>
      <c r="D303" s="9"/>
      <c r="E303" s="9"/>
      <c r="F303" s="9"/>
      <c r="G303" s="9"/>
      <c r="H303" s="156" t="s">
        <v>6</v>
      </c>
      <c r="I303" s="154"/>
      <c r="J303" s="151"/>
      <c r="K303" s="152"/>
      <c r="L303" s="155">
        <f>'21-10'!$K303+('21-10'!$J303/90)</f>
        <v>0</v>
      </c>
      <c r="M303" s="3"/>
      <c r="N303" s="45"/>
      <c r="O303" s="9"/>
      <c r="P303" s="84"/>
      <c r="Q303" s="9"/>
      <c r="R303" s="9"/>
      <c r="S303" s="85"/>
      <c r="T303" s="9"/>
      <c r="U303" s="9"/>
      <c r="V303" s="9"/>
      <c r="W303" s="9"/>
      <c r="X303" s="9"/>
      <c r="Y303" s="9"/>
      <c r="Z303" s="9"/>
    </row>
    <row r="304" spans="1:26" x14ac:dyDescent="0.3">
      <c r="A304" s="9"/>
      <c r="B304" s="9"/>
      <c r="C304" s="9"/>
      <c r="D304" s="9"/>
      <c r="E304" s="9"/>
      <c r="F304" s="9"/>
      <c r="G304" s="9"/>
      <c r="H304" s="156" t="s">
        <v>6</v>
      </c>
      <c r="I304" s="154"/>
      <c r="J304" s="151"/>
      <c r="K304" s="152"/>
      <c r="L304" s="155">
        <f>'21-10'!$K304+('21-10'!$J304/90)</f>
        <v>0</v>
      </c>
      <c r="M304" s="3"/>
      <c r="N304" s="45"/>
      <c r="O304" s="9"/>
      <c r="P304" s="84"/>
      <c r="Q304" s="9"/>
      <c r="R304" s="9"/>
      <c r="S304" s="85"/>
      <c r="T304" s="9"/>
      <c r="U304" s="9"/>
      <c r="V304" s="9"/>
      <c r="W304" s="9"/>
      <c r="X304" s="9"/>
      <c r="Y304" s="9"/>
      <c r="Z304" s="9"/>
    </row>
    <row r="305" spans="1:26" x14ac:dyDescent="0.3">
      <c r="A305" s="9"/>
      <c r="B305" s="9"/>
      <c r="C305" s="9"/>
      <c r="D305" s="9"/>
      <c r="E305" s="9"/>
      <c r="F305" s="9"/>
      <c r="G305" s="9"/>
      <c r="H305" s="156" t="s">
        <v>6</v>
      </c>
      <c r="I305" s="154"/>
      <c r="J305" s="151"/>
      <c r="K305" s="152"/>
      <c r="L305" s="155">
        <f>'21-10'!$K305+('21-10'!$J305/90)</f>
        <v>0</v>
      </c>
      <c r="M305" s="3"/>
      <c r="N305" s="45"/>
      <c r="O305" s="9"/>
      <c r="P305" s="84"/>
      <c r="Q305" s="9"/>
      <c r="R305" s="9"/>
      <c r="S305" s="85"/>
      <c r="T305" s="9"/>
      <c r="U305" s="9"/>
      <c r="V305" s="9"/>
      <c r="W305" s="9"/>
      <c r="X305" s="9"/>
      <c r="Y305" s="9"/>
      <c r="Z305" s="9"/>
    </row>
    <row r="306" spans="1:26" x14ac:dyDescent="0.3">
      <c r="A306" s="9"/>
      <c r="B306" s="9"/>
      <c r="C306" s="9"/>
      <c r="D306" s="9"/>
      <c r="E306" s="9"/>
      <c r="F306" s="9"/>
      <c r="G306" s="9"/>
      <c r="H306" s="156" t="s">
        <v>6</v>
      </c>
      <c r="I306" s="154"/>
      <c r="J306" s="151"/>
      <c r="K306" s="152"/>
      <c r="L306" s="155">
        <f>'21-10'!$K306+('21-10'!$J306/90)</f>
        <v>0</v>
      </c>
      <c r="M306" s="3"/>
      <c r="N306" s="45"/>
      <c r="O306" s="9"/>
      <c r="P306" s="84"/>
      <c r="Q306" s="9"/>
      <c r="R306" s="9"/>
      <c r="S306" s="85"/>
      <c r="T306" s="9"/>
      <c r="U306" s="9"/>
      <c r="V306" s="9"/>
      <c r="W306" s="9"/>
      <c r="X306" s="9"/>
      <c r="Y306" s="9"/>
      <c r="Z306" s="9"/>
    </row>
    <row r="307" spans="1:26" x14ac:dyDescent="0.3">
      <c r="A307" s="9"/>
      <c r="B307" s="9"/>
      <c r="C307" s="9"/>
      <c r="D307" s="9"/>
      <c r="E307" s="9"/>
      <c r="F307" s="9"/>
      <c r="G307" s="9"/>
      <c r="H307" s="156" t="s">
        <v>6</v>
      </c>
      <c r="I307" s="154"/>
      <c r="J307" s="151"/>
      <c r="K307" s="152"/>
      <c r="L307" s="155">
        <f>'21-10'!$K307+('21-10'!$J307/90)</f>
        <v>0</v>
      </c>
      <c r="M307" s="3"/>
      <c r="N307" s="45"/>
      <c r="O307" s="9"/>
      <c r="P307" s="84"/>
      <c r="Q307" s="9"/>
      <c r="R307" s="9"/>
      <c r="S307" s="85"/>
      <c r="T307" s="9"/>
      <c r="U307" s="9"/>
      <c r="V307" s="9"/>
      <c r="W307" s="9"/>
      <c r="X307" s="9"/>
      <c r="Y307" s="9"/>
      <c r="Z307" s="9"/>
    </row>
    <row r="308" spans="1:26" x14ac:dyDescent="0.3">
      <c r="A308" s="9"/>
      <c r="B308" s="9"/>
      <c r="C308" s="9"/>
      <c r="D308" s="9"/>
      <c r="E308" s="9"/>
      <c r="F308" s="9"/>
      <c r="G308" s="9"/>
      <c r="H308" s="156" t="s">
        <v>6</v>
      </c>
      <c r="I308" s="154"/>
      <c r="J308" s="151"/>
      <c r="K308" s="152"/>
      <c r="L308" s="155">
        <f>'21-10'!$K308+('21-10'!$J308/90)</f>
        <v>0</v>
      </c>
      <c r="M308" s="3"/>
      <c r="N308" s="45"/>
      <c r="O308" s="9"/>
      <c r="P308" s="84"/>
      <c r="Q308" s="9"/>
      <c r="R308" s="9"/>
      <c r="S308" s="85"/>
      <c r="T308" s="9"/>
      <c r="U308" s="9"/>
      <c r="V308" s="9"/>
      <c r="W308" s="9"/>
      <c r="X308" s="9"/>
      <c r="Y308" s="9"/>
      <c r="Z308" s="9"/>
    </row>
    <row r="309" spans="1:26" x14ac:dyDescent="0.3">
      <c r="A309" s="9"/>
      <c r="B309" s="9"/>
      <c r="C309" s="9"/>
      <c r="D309" s="9"/>
      <c r="E309" s="9"/>
      <c r="F309" s="9"/>
      <c r="G309" s="9"/>
      <c r="H309" s="156" t="s">
        <v>6</v>
      </c>
      <c r="I309" s="154"/>
      <c r="J309" s="151"/>
      <c r="K309" s="152"/>
      <c r="L309" s="155">
        <f>'21-10'!$K309+('21-10'!$J309/90)</f>
        <v>0</v>
      </c>
      <c r="M309" s="3"/>
      <c r="N309" s="45"/>
      <c r="O309" s="9"/>
      <c r="P309" s="84"/>
      <c r="Q309" s="9"/>
      <c r="R309" s="9"/>
      <c r="S309" s="85"/>
      <c r="T309" s="9"/>
      <c r="U309" s="9"/>
      <c r="V309" s="9"/>
      <c r="W309" s="9"/>
      <c r="X309" s="9"/>
      <c r="Y309" s="9"/>
      <c r="Z309" s="9"/>
    </row>
    <row r="310" spans="1:26" x14ac:dyDescent="0.3">
      <c r="A310" s="9"/>
      <c r="B310" s="9"/>
      <c r="C310" s="9"/>
      <c r="D310" s="9"/>
      <c r="E310" s="9"/>
      <c r="F310" s="9"/>
      <c r="G310" s="9"/>
      <c r="H310" s="156" t="s">
        <v>6</v>
      </c>
      <c r="I310" s="154"/>
      <c r="J310" s="151"/>
      <c r="K310" s="152"/>
      <c r="L310" s="155">
        <f>'21-10'!$K310+('21-10'!$J310/90)</f>
        <v>0</v>
      </c>
      <c r="M310" s="3"/>
      <c r="N310" s="45"/>
      <c r="O310" s="9"/>
      <c r="P310" s="84"/>
      <c r="Q310" s="9"/>
      <c r="R310" s="9"/>
      <c r="S310" s="85"/>
      <c r="T310" s="9"/>
      <c r="U310" s="9"/>
      <c r="V310" s="9"/>
      <c r="W310" s="9"/>
      <c r="X310" s="9"/>
      <c r="Y310" s="9"/>
      <c r="Z310" s="9"/>
    </row>
    <row r="311" spans="1:26" x14ac:dyDescent="0.3">
      <c r="A311" s="9"/>
      <c r="B311" s="9"/>
      <c r="C311" s="9"/>
      <c r="D311" s="9"/>
      <c r="E311" s="9"/>
      <c r="F311" s="9"/>
      <c r="G311" s="9"/>
      <c r="H311" s="156" t="s">
        <v>6</v>
      </c>
      <c r="I311" s="154"/>
      <c r="J311" s="151"/>
      <c r="K311" s="152"/>
      <c r="L311" s="155">
        <f>'21-10'!$K311+('21-10'!$J311/90)</f>
        <v>0</v>
      </c>
      <c r="M311" s="3"/>
      <c r="N311" s="45"/>
      <c r="O311" s="9"/>
      <c r="P311" s="84"/>
      <c r="Q311" s="9"/>
      <c r="R311" s="9"/>
      <c r="S311" s="85"/>
      <c r="T311" s="9"/>
      <c r="U311" s="9"/>
      <c r="V311" s="9"/>
      <c r="W311" s="9"/>
      <c r="X311" s="9"/>
      <c r="Y311" s="9"/>
      <c r="Z311" s="9"/>
    </row>
    <row r="312" spans="1:26" x14ac:dyDescent="0.3">
      <c r="A312" s="9"/>
      <c r="B312" s="9"/>
      <c r="C312" s="9"/>
      <c r="D312" s="9"/>
      <c r="E312" s="9"/>
      <c r="F312" s="9"/>
      <c r="G312" s="9"/>
      <c r="H312" s="156" t="s">
        <v>6</v>
      </c>
      <c r="I312" s="154"/>
      <c r="J312" s="151"/>
      <c r="K312" s="152"/>
      <c r="L312" s="155">
        <f>'21-10'!$K312+('21-10'!$J312/90)</f>
        <v>0</v>
      </c>
      <c r="M312" s="3"/>
      <c r="N312" s="45"/>
      <c r="O312" s="9"/>
      <c r="P312" s="84"/>
      <c r="Q312" s="9"/>
      <c r="R312" s="9"/>
      <c r="S312" s="85"/>
      <c r="T312" s="9"/>
      <c r="U312" s="9"/>
      <c r="V312" s="9"/>
      <c r="W312" s="9"/>
      <c r="X312" s="9"/>
      <c r="Y312" s="9"/>
      <c r="Z312" s="9"/>
    </row>
    <row r="313" spans="1:26" x14ac:dyDescent="0.3">
      <c r="A313" s="9"/>
      <c r="B313" s="9"/>
      <c r="C313" s="9"/>
      <c r="D313" s="9"/>
      <c r="E313" s="9"/>
      <c r="F313" s="9"/>
      <c r="G313" s="9"/>
      <c r="H313" s="156" t="s">
        <v>6</v>
      </c>
      <c r="I313" s="154"/>
      <c r="J313" s="151"/>
      <c r="K313" s="152"/>
      <c r="L313" s="155">
        <f>'21-10'!$K313+('21-10'!$J313/90)</f>
        <v>0</v>
      </c>
      <c r="M313" s="3"/>
      <c r="N313" s="45"/>
      <c r="O313" s="9"/>
      <c r="P313" s="84"/>
      <c r="Q313" s="9"/>
      <c r="R313" s="9"/>
      <c r="S313" s="85"/>
      <c r="T313" s="9"/>
      <c r="U313" s="9"/>
      <c r="V313" s="9"/>
      <c r="W313" s="9"/>
      <c r="X313" s="9"/>
      <c r="Y313" s="9"/>
      <c r="Z313" s="9"/>
    </row>
    <row r="314" spans="1:26" x14ac:dyDescent="0.3">
      <c r="A314" s="9"/>
      <c r="B314" s="9"/>
      <c r="C314" s="9"/>
      <c r="D314" s="9"/>
      <c r="E314" s="9"/>
      <c r="F314" s="9"/>
      <c r="G314" s="9"/>
      <c r="H314" s="156" t="s">
        <v>6</v>
      </c>
      <c r="I314" s="154"/>
      <c r="J314" s="151"/>
      <c r="K314" s="152"/>
      <c r="L314" s="155">
        <f>'21-10'!$K314+('21-10'!$J314/90)</f>
        <v>0</v>
      </c>
      <c r="M314" s="3"/>
      <c r="N314" s="45"/>
      <c r="O314" s="9"/>
      <c r="P314" s="84"/>
      <c r="Q314" s="9"/>
      <c r="R314" s="9"/>
      <c r="S314" s="85"/>
      <c r="T314" s="9"/>
      <c r="U314" s="9"/>
      <c r="V314" s="9"/>
      <c r="W314" s="9"/>
      <c r="X314" s="9"/>
      <c r="Y314" s="9"/>
      <c r="Z314" s="9"/>
    </row>
    <row r="315" spans="1:26" x14ac:dyDescent="0.3">
      <c r="A315" s="9"/>
      <c r="B315" s="9"/>
      <c r="C315" s="9"/>
      <c r="D315" s="9"/>
      <c r="E315" s="9"/>
      <c r="F315" s="9"/>
      <c r="G315" s="9"/>
      <c r="H315" s="156" t="s">
        <v>6</v>
      </c>
      <c r="I315" s="154"/>
      <c r="J315" s="151"/>
      <c r="K315" s="152"/>
      <c r="L315" s="155">
        <f>'21-10'!$K315+('21-10'!$J315/90)</f>
        <v>0</v>
      </c>
      <c r="M315" s="3"/>
      <c r="N315" s="45"/>
      <c r="O315" s="9"/>
      <c r="P315" s="84"/>
      <c r="Q315" s="9"/>
      <c r="R315" s="9"/>
      <c r="S315" s="85"/>
      <c r="T315" s="9"/>
      <c r="U315" s="9"/>
      <c r="V315" s="9"/>
      <c r="W315" s="9"/>
      <c r="X315" s="9"/>
      <c r="Y315" s="9"/>
      <c r="Z315" s="9"/>
    </row>
    <row r="316" spans="1:26" x14ac:dyDescent="0.3">
      <c r="A316" s="9"/>
      <c r="B316" s="9"/>
      <c r="C316" s="9"/>
      <c r="D316" s="9"/>
      <c r="E316" s="9"/>
      <c r="F316" s="9"/>
      <c r="G316" s="9"/>
      <c r="H316" s="156" t="s">
        <v>6</v>
      </c>
      <c r="I316" s="154"/>
      <c r="J316" s="151"/>
      <c r="K316" s="152"/>
      <c r="L316" s="155">
        <f>'21-10'!$K316+('21-10'!$J316/90)</f>
        <v>0</v>
      </c>
      <c r="M316" s="3"/>
      <c r="N316" s="45"/>
      <c r="O316" s="9"/>
      <c r="P316" s="84"/>
      <c r="Q316" s="9"/>
      <c r="R316" s="9"/>
      <c r="S316" s="85"/>
      <c r="T316" s="9"/>
      <c r="U316" s="9"/>
      <c r="V316" s="9"/>
      <c r="W316" s="9"/>
      <c r="X316" s="9"/>
      <c r="Y316" s="9"/>
      <c r="Z316" s="9"/>
    </row>
    <row r="317" spans="1:26" x14ac:dyDescent="0.3">
      <c r="A317" s="9"/>
      <c r="B317" s="9"/>
      <c r="C317" s="9"/>
      <c r="D317" s="9"/>
      <c r="E317" s="9"/>
      <c r="F317" s="9"/>
      <c r="G317" s="9"/>
      <c r="H317" s="156" t="s">
        <v>6</v>
      </c>
      <c r="I317" s="154"/>
      <c r="J317" s="151"/>
      <c r="K317" s="152"/>
      <c r="L317" s="155">
        <f>'21-10'!$K317+('21-10'!$J317/90)</f>
        <v>0</v>
      </c>
      <c r="M317" s="3"/>
      <c r="N317" s="45"/>
      <c r="O317" s="9"/>
      <c r="P317" s="84"/>
      <c r="Q317" s="9"/>
      <c r="R317" s="9"/>
      <c r="S317" s="85"/>
      <c r="T317" s="9"/>
      <c r="U317" s="9"/>
      <c r="V317" s="9"/>
      <c r="W317" s="9"/>
      <c r="X317" s="9"/>
      <c r="Y317" s="9"/>
      <c r="Z317" s="9"/>
    </row>
    <row r="318" spans="1:26" x14ac:dyDescent="0.3">
      <c r="A318" s="9"/>
      <c r="B318" s="9"/>
      <c r="C318" s="9"/>
      <c r="D318" s="9"/>
      <c r="E318" s="9"/>
      <c r="F318" s="9"/>
      <c r="G318" s="9"/>
      <c r="H318" s="156" t="s">
        <v>6</v>
      </c>
      <c r="I318" s="154"/>
      <c r="J318" s="151"/>
      <c r="K318" s="152"/>
      <c r="L318" s="155">
        <f>'21-10'!$K318+('21-10'!$J318/90)</f>
        <v>0</v>
      </c>
      <c r="M318" s="3"/>
      <c r="N318" s="45"/>
      <c r="O318" s="9"/>
      <c r="P318" s="84"/>
      <c r="Q318" s="9"/>
      <c r="R318" s="9"/>
      <c r="S318" s="85"/>
      <c r="T318" s="9"/>
      <c r="U318" s="9"/>
      <c r="V318" s="9"/>
      <c r="W318" s="9"/>
      <c r="X318" s="9"/>
      <c r="Y318" s="9"/>
      <c r="Z318" s="9"/>
    </row>
    <row r="319" spans="1:26" x14ac:dyDescent="0.3">
      <c r="A319" s="9"/>
      <c r="B319" s="9"/>
      <c r="C319" s="9"/>
      <c r="D319" s="9"/>
      <c r="E319" s="9"/>
      <c r="F319" s="9"/>
      <c r="G319" s="9"/>
      <c r="H319" s="156" t="s">
        <v>6</v>
      </c>
      <c r="I319" s="154"/>
      <c r="J319" s="151"/>
      <c r="K319" s="152"/>
      <c r="L319" s="155">
        <f>'21-10'!$K319+('21-10'!$J319/90)</f>
        <v>0</v>
      </c>
      <c r="M319" s="3"/>
      <c r="N319" s="45"/>
      <c r="O319" s="9"/>
      <c r="P319" s="84"/>
      <c r="Q319" s="9"/>
      <c r="R319" s="9"/>
      <c r="S319" s="85"/>
      <c r="T319" s="9"/>
      <c r="U319" s="9"/>
      <c r="V319" s="9"/>
      <c r="W319" s="9"/>
      <c r="X319" s="9"/>
      <c r="Y319" s="9"/>
      <c r="Z319" s="9"/>
    </row>
    <row r="320" spans="1:26" x14ac:dyDescent="0.3">
      <c r="A320" s="9"/>
      <c r="B320" s="9"/>
      <c r="C320" s="9"/>
      <c r="D320" s="9"/>
      <c r="E320" s="9"/>
      <c r="F320" s="9"/>
      <c r="G320" s="9"/>
      <c r="H320" s="156" t="s">
        <v>6</v>
      </c>
      <c r="I320" s="154"/>
      <c r="J320" s="151"/>
      <c r="K320" s="152"/>
      <c r="L320" s="155">
        <f>'21-10'!$K320+('21-10'!$J320/90)</f>
        <v>0</v>
      </c>
      <c r="M320" s="3"/>
      <c r="N320" s="45"/>
      <c r="O320" s="9"/>
      <c r="P320" s="84"/>
      <c r="Q320" s="9"/>
      <c r="R320" s="9"/>
      <c r="S320" s="85"/>
      <c r="T320" s="9"/>
      <c r="U320" s="9"/>
      <c r="V320" s="9"/>
      <c r="W320" s="9"/>
      <c r="X320" s="9"/>
      <c r="Y320" s="9"/>
      <c r="Z320" s="9"/>
    </row>
    <row r="321" spans="1:26" x14ac:dyDescent="0.3">
      <c r="A321" s="9"/>
      <c r="B321" s="9"/>
      <c r="C321" s="9"/>
      <c r="D321" s="9"/>
      <c r="E321" s="9"/>
      <c r="F321" s="9"/>
      <c r="G321" s="9"/>
      <c r="H321" s="156" t="s">
        <v>6</v>
      </c>
      <c r="I321" s="154"/>
      <c r="J321" s="151"/>
      <c r="K321" s="152"/>
      <c r="L321" s="155">
        <f>'21-10'!$K321+('21-10'!$J321/90)</f>
        <v>0</v>
      </c>
      <c r="M321" s="3"/>
      <c r="N321" s="45"/>
      <c r="O321" s="9"/>
      <c r="P321" s="84"/>
      <c r="Q321" s="9"/>
      <c r="R321" s="9"/>
      <c r="S321" s="85"/>
      <c r="T321" s="9"/>
      <c r="U321" s="9"/>
      <c r="V321" s="9"/>
      <c r="W321" s="9"/>
      <c r="X321" s="9"/>
      <c r="Y321" s="9"/>
      <c r="Z321" s="9"/>
    </row>
    <row r="322" spans="1:26" x14ac:dyDescent="0.3">
      <c r="A322" s="9"/>
      <c r="B322" s="9"/>
      <c r="C322" s="9"/>
      <c r="D322" s="9"/>
      <c r="E322" s="9"/>
      <c r="F322" s="9"/>
      <c r="G322" s="9"/>
      <c r="H322" s="156" t="s">
        <v>6</v>
      </c>
      <c r="I322" s="154"/>
      <c r="J322" s="151"/>
      <c r="K322" s="152"/>
      <c r="L322" s="155">
        <f>'21-10'!$K322+('21-10'!$J322/90)</f>
        <v>0</v>
      </c>
      <c r="M322" s="3"/>
      <c r="N322" s="45"/>
      <c r="O322" s="9"/>
      <c r="P322" s="84"/>
      <c r="Q322" s="9"/>
      <c r="R322" s="9"/>
      <c r="S322" s="85"/>
      <c r="T322" s="9"/>
      <c r="U322" s="9"/>
      <c r="V322" s="9"/>
      <c r="W322" s="9"/>
      <c r="X322" s="9"/>
      <c r="Y322" s="9"/>
      <c r="Z322" s="9"/>
    </row>
    <row r="323" spans="1:26" x14ac:dyDescent="0.3">
      <c r="A323" s="9"/>
      <c r="B323" s="9"/>
      <c r="C323" s="9"/>
      <c r="D323" s="9"/>
      <c r="E323" s="9"/>
      <c r="F323" s="9"/>
      <c r="G323" s="9"/>
      <c r="H323" s="156" t="s">
        <v>6</v>
      </c>
      <c r="I323" s="154"/>
      <c r="J323" s="151"/>
      <c r="K323" s="152"/>
      <c r="L323" s="155">
        <f>'21-10'!$K323+('21-10'!$J323/90)</f>
        <v>0</v>
      </c>
      <c r="M323" s="3"/>
      <c r="N323" s="45"/>
      <c r="O323" s="9"/>
      <c r="P323" s="84"/>
      <c r="Q323" s="9"/>
      <c r="R323" s="9"/>
      <c r="S323" s="85"/>
      <c r="T323" s="9"/>
      <c r="U323" s="9"/>
      <c r="V323" s="9"/>
      <c r="W323" s="9"/>
      <c r="X323" s="9"/>
      <c r="Y323" s="9"/>
      <c r="Z323" s="9"/>
    </row>
    <row r="324" spans="1:26" x14ac:dyDescent="0.3">
      <c r="A324" s="9"/>
      <c r="B324" s="9"/>
      <c r="C324" s="9"/>
      <c r="D324" s="9"/>
      <c r="E324" s="9"/>
      <c r="F324" s="9"/>
      <c r="G324" s="9"/>
      <c r="H324" s="156" t="s">
        <v>6</v>
      </c>
      <c r="I324" s="154"/>
      <c r="J324" s="151"/>
      <c r="K324" s="152"/>
      <c r="L324" s="155">
        <f>'21-10'!$K324+('21-10'!$J324/90)</f>
        <v>0</v>
      </c>
      <c r="M324" s="3"/>
      <c r="N324" s="45"/>
      <c r="O324" s="9"/>
      <c r="P324" s="84"/>
      <c r="Q324" s="9"/>
      <c r="R324" s="9"/>
      <c r="S324" s="85"/>
      <c r="T324" s="9"/>
      <c r="U324" s="9"/>
      <c r="V324" s="9"/>
      <c r="W324" s="9"/>
      <c r="X324" s="9"/>
      <c r="Y324" s="9"/>
      <c r="Z324" s="9"/>
    </row>
    <row r="325" spans="1:26" x14ac:dyDescent="0.3">
      <c r="A325" s="9"/>
      <c r="B325" s="9"/>
      <c r="C325" s="9"/>
      <c r="D325" s="9"/>
      <c r="E325" s="9"/>
      <c r="F325" s="9"/>
      <c r="G325" s="9"/>
      <c r="H325" s="156" t="s">
        <v>6</v>
      </c>
      <c r="I325" s="154"/>
      <c r="J325" s="151"/>
      <c r="K325" s="152"/>
      <c r="L325" s="155">
        <f>'21-10'!$K325+('21-10'!$J325/90)</f>
        <v>0</v>
      </c>
      <c r="M325" s="3"/>
      <c r="N325" s="45"/>
      <c r="O325" s="9"/>
      <c r="P325" s="84"/>
      <c r="Q325" s="9"/>
      <c r="R325" s="9"/>
      <c r="S325" s="85"/>
      <c r="T325" s="9"/>
      <c r="U325" s="9"/>
      <c r="V325" s="9"/>
      <c r="W325" s="9"/>
      <c r="X325" s="9"/>
      <c r="Y325" s="9"/>
      <c r="Z325" s="9"/>
    </row>
    <row r="326" spans="1:26" x14ac:dyDescent="0.3">
      <c r="A326" s="9"/>
      <c r="B326" s="9"/>
      <c r="C326" s="9"/>
      <c r="D326" s="9"/>
      <c r="E326" s="9"/>
      <c r="F326" s="9"/>
      <c r="G326" s="9"/>
      <c r="H326" s="156" t="s">
        <v>6</v>
      </c>
      <c r="I326" s="154"/>
      <c r="J326" s="151"/>
      <c r="K326" s="152"/>
      <c r="L326" s="155">
        <f>'21-10'!$K326+('21-10'!$J326/90)</f>
        <v>0</v>
      </c>
      <c r="M326" s="3"/>
      <c r="N326" s="45"/>
      <c r="O326" s="9"/>
      <c r="P326" s="84"/>
      <c r="Q326" s="9"/>
      <c r="R326" s="9"/>
      <c r="S326" s="85"/>
      <c r="T326" s="9"/>
      <c r="U326" s="9"/>
      <c r="V326" s="9"/>
      <c r="W326" s="9"/>
      <c r="X326" s="9"/>
      <c r="Y326" s="9"/>
      <c r="Z326" s="9"/>
    </row>
    <row r="327" spans="1:26" x14ac:dyDescent="0.3">
      <c r="A327" s="9"/>
      <c r="B327" s="9"/>
      <c r="C327" s="9"/>
      <c r="D327" s="9"/>
      <c r="E327" s="9"/>
      <c r="F327" s="9"/>
      <c r="G327" s="9"/>
      <c r="H327" s="156" t="s">
        <v>6</v>
      </c>
      <c r="I327" s="154"/>
      <c r="J327" s="151"/>
      <c r="K327" s="152"/>
      <c r="L327" s="155">
        <f>'21-10'!$K327+('21-10'!$J327/90)</f>
        <v>0</v>
      </c>
      <c r="M327" s="3"/>
      <c r="N327" s="45"/>
      <c r="O327" s="9"/>
      <c r="P327" s="84"/>
      <c r="Q327" s="9"/>
      <c r="R327" s="9"/>
      <c r="S327" s="85"/>
      <c r="T327" s="9"/>
      <c r="U327" s="9"/>
      <c r="V327" s="9"/>
      <c r="W327" s="9"/>
      <c r="X327" s="9"/>
      <c r="Y327" s="9"/>
      <c r="Z327" s="9"/>
    </row>
    <row r="328" spans="1:26" x14ac:dyDescent="0.3">
      <c r="A328" s="9"/>
      <c r="B328" s="9"/>
      <c r="C328" s="9"/>
      <c r="D328" s="9"/>
      <c r="E328" s="9"/>
      <c r="F328" s="9"/>
      <c r="G328" s="9"/>
      <c r="H328" s="156" t="s">
        <v>6</v>
      </c>
      <c r="I328" s="154"/>
      <c r="J328" s="151"/>
      <c r="K328" s="152"/>
      <c r="L328" s="155">
        <f>'21-10'!$K328+('21-10'!$J328/90)</f>
        <v>0</v>
      </c>
      <c r="M328" s="3"/>
      <c r="N328" s="45"/>
      <c r="O328" s="9"/>
      <c r="P328" s="84"/>
      <c r="Q328" s="9"/>
      <c r="R328" s="9"/>
      <c r="S328" s="85"/>
      <c r="T328" s="9"/>
      <c r="U328" s="9"/>
      <c r="V328" s="9"/>
      <c r="W328" s="9"/>
      <c r="X328" s="9"/>
      <c r="Y328" s="9"/>
      <c r="Z328" s="9"/>
    </row>
    <row r="329" spans="1:26" x14ac:dyDescent="0.3">
      <c r="A329" s="9"/>
      <c r="B329" s="9"/>
      <c r="C329" s="9"/>
      <c r="D329" s="9"/>
      <c r="E329" s="9"/>
      <c r="F329" s="9"/>
      <c r="G329" s="9"/>
      <c r="H329" s="156" t="s">
        <v>6</v>
      </c>
      <c r="I329" s="154"/>
      <c r="J329" s="151"/>
      <c r="K329" s="152"/>
      <c r="L329" s="155">
        <f>'21-10'!$K329+('21-10'!$J329/90)</f>
        <v>0</v>
      </c>
      <c r="M329" s="3"/>
      <c r="N329" s="45"/>
      <c r="O329" s="9"/>
      <c r="P329" s="84"/>
      <c r="Q329" s="9"/>
      <c r="R329" s="9"/>
      <c r="S329" s="85"/>
      <c r="T329" s="9"/>
      <c r="U329" s="9"/>
      <c r="V329" s="9"/>
      <c r="W329" s="9"/>
      <c r="X329" s="9"/>
      <c r="Y329" s="9"/>
      <c r="Z329" s="9"/>
    </row>
    <row r="330" spans="1:26" x14ac:dyDescent="0.3">
      <c r="A330" s="9"/>
      <c r="B330" s="9"/>
      <c r="C330" s="9"/>
      <c r="D330" s="9"/>
      <c r="E330" s="9"/>
      <c r="F330" s="9"/>
      <c r="G330" s="9"/>
      <c r="H330" s="156" t="s">
        <v>6</v>
      </c>
      <c r="I330" s="154"/>
      <c r="J330" s="151"/>
      <c r="K330" s="152"/>
      <c r="L330" s="155">
        <f>'21-10'!$K330+('21-10'!$J330/90)</f>
        <v>0</v>
      </c>
      <c r="M330" s="3"/>
      <c r="N330" s="45"/>
      <c r="O330" s="9"/>
      <c r="P330" s="84"/>
      <c r="Q330" s="9"/>
      <c r="R330" s="9"/>
      <c r="S330" s="85"/>
      <c r="T330" s="9"/>
      <c r="U330" s="9"/>
      <c r="V330" s="9"/>
      <c r="W330" s="9"/>
      <c r="X330" s="9"/>
      <c r="Y330" s="9"/>
      <c r="Z330" s="9"/>
    </row>
    <row r="331" spans="1:26" x14ac:dyDescent="0.3">
      <c r="A331" s="9"/>
      <c r="B331" s="9"/>
      <c r="C331" s="9"/>
      <c r="D331" s="9"/>
      <c r="E331" s="9"/>
      <c r="F331" s="9"/>
      <c r="G331" s="9"/>
      <c r="H331" s="156" t="s">
        <v>6</v>
      </c>
      <c r="I331" s="154"/>
      <c r="J331" s="151"/>
      <c r="K331" s="152"/>
      <c r="L331" s="155">
        <f>'21-10'!$K331+('21-10'!$J331/90)</f>
        <v>0</v>
      </c>
      <c r="M331" s="3"/>
      <c r="N331" s="45"/>
      <c r="O331" s="9"/>
      <c r="P331" s="84"/>
      <c r="Q331" s="9"/>
      <c r="R331" s="9"/>
      <c r="S331" s="85"/>
      <c r="T331" s="9"/>
      <c r="U331" s="9"/>
      <c r="V331" s="9"/>
      <c r="W331" s="9"/>
      <c r="X331" s="9"/>
      <c r="Y331" s="9"/>
      <c r="Z331" s="9"/>
    </row>
    <row r="332" spans="1:26" x14ac:dyDescent="0.3">
      <c r="A332" s="9"/>
      <c r="B332" s="9"/>
      <c r="C332" s="9"/>
      <c r="D332" s="9"/>
      <c r="E332" s="9"/>
      <c r="F332" s="9"/>
      <c r="G332" s="9"/>
      <c r="H332" s="156" t="s">
        <v>6</v>
      </c>
      <c r="I332" s="154"/>
      <c r="J332" s="151"/>
      <c r="K332" s="152"/>
      <c r="L332" s="155">
        <f>'21-10'!$K332+('21-10'!$J332/90)</f>
        <v>0</v>
      </c>
      <c r="M332" s="3"/>
      <c r="N332" s="45"/>
      <c r="O332" s="9"/>
      <c r="P332" s="84"/>
      <c r="Q332" s="9"/>
      <c r="R332" s="9"/>
      <c r="S332" s="85"/>
      <c r="T332" s="9"/>
      <c r="U332" s="9"/>
      <c r="V332" s="9"/>
      <c r="W332" s="9"/>
      <c r="X332" s="9"/>
      <c r="Y332" s="9"/>
      <c r="Z332" s="9"/>
    </row>
    <row r="333" spans="1:26" x14ac:dyDescent="0.3">
      <c r="A333" s="9"/>
      <c r="B333" s="9"/>
      <c r="C333" s="9"/>
      <c r="D333" s="9"/>
      <c r="E333" s="9"/>
      <c r="F333" s="9"/>
      <c r="G333" s="9"/>
      <c r="H333" s="156" t="s">
        <v>6</v>
      </c>
      <c r="I333" s="154"/>
      <c r="J333" s="151"/>
      <c r="K333" s="152"/>
      <c r="L333" s="155">
        <f>'21-10'!$K333+('21-10'!$J333/90)</f>
        <v>0</v>
      </c>
      <c r="M333" s="3"/>
      <c r="N333" s="45"/>
      <c r="O333" s="9"/>
      <c r="P333" s="84"/>
      <c r="Q333" s="9"/>
      <c r="R333" s="9"/>
      <c r="S333" s="85"/>
      <c r="T333" s="9"/>
      <c r="U333" s="9"/>
      <c r="V333" s="9"/>
      <c r="W333" s="9"/>
      <c r="X333" s="9"/>
      <c r="Y333" s="9"/>
      <c r="Z333" s="9"/>
    </row>
    <row r="334" spans="1:26" x14ac:dyDescent="0.3">
      <c r="A334" s="9"/>
      <c r="B334" s="9"/>
      <c r="C334" s="9"/>
      <c r="D334" s="9"/>
      <c r="E334" s="9"/>
      <c r="F334" s="9"/>
      <c r="G334" s="9"/>
      <c r="H334" s="156" t="s">
        <v>6</v>
      </c>
      <c r="I334" s="154"/>
      <c r="J334" s="151"/>
      <c r="K334" s="152"/>
      <c r="L334" s="155">
        <f>'21-10'!$K334+('21-10'!$J334/90)</f>
        <v>0</v>
      </c>
      <c r="M334" s="3"/>
      <c r="N334" s="45"/>
      <c r="O334" s="9"/>
      <c r="P334" s="84"/>
      <c r="Q334" s="9"/>
      <c r="R334" s="9"/>
      <c r="S334" s="85"/>
      <c r="T334" s="9"/>
      <c r="U334" s="9"/>
      <c r="V334" s="9"/>
      <c r="W334" s="9"/>
      <c r="X334" s="9"/>
      <c r="Y334" s="9"/>
      <c r="Z334" s="9"/>
    </row>
    <row r="335" spans="1:26" x14ac:dyDescent="0.3">
      <c r="A335" s="9"/>
      <c r="B335" s="9"/>
      <c r="C335" s="9"/>
      <c r="D335" s="9"/>
      <c r="E335" s="9"/>
      <c r="F335" s="9"/>
      <c r="G335" s="9"/>
      <c r="H335" s="156" t="s">
        <v>6</v>
      </c>
      <c r="I335" s="154"/>
      <c r="J335" s="151"/>
      <c r="K335" s="152"/>
      <c r="L335" s="155">
        <f>'21-10'!$K335+('21-10'!$J335/90)</f>
        <v>0</v>
      </c>
      <c r="M335" s="3"/>
      <c r="N335" s="45"/>
      <c r="O335" s="9"/>
      <c r="P335" s="84"/>
      <c r="Q335" s="9"/>
      <c r="R335" s="9"/>
      <c r="S335" s="85"/>
      <c r="T335" s="9"/>
      <c r="U335" s="9"/>
      <c r="V335" s="9"/>
      <c r="W335" s="9"/>
      <c r="X335" s="9"/>
      <c r="Y335" s="9"/>
      <c r="Z335" s="9"/>
    </row>
    <row r="336" spans="1:26" x14ac:dyDescent="0.3">
      <c r="A336" s="9"/>
      <c r="B336" s="9"/>
      <c r="C336" s="9"/>
      <c r="D336" s="9"/>
      <c r="E336" s="9"/>
      <c r="F336" s="9"/>
      <c r="G336" s="9"/>
      <c r="H336" s="156" t="s">
        <v>6</v>
      </c>
      <c r="I336" s="154"/>
      <c r="J336" s="151"/>
      <c r="K336" s="152"/>
      <c r="L336" s="155">
        <f>'21-10'!$K336+('21-10'!$J336/90)</f>
        <v>0</v>
      </c>
      <c r="M336" s="3"/>
      <c r="N336" s="45"/>
      <c r="O336" s="9"/>
      <c r="P336" s="84"/>
      <c r="Q336" s="9"/>
      <c r="R336" s="9"/>
      <c r="S336" s="85"/>
      <c r="T336" s="9"/>
      <c r="U336" s="9"/>
      <c r="V336" s="9"/>
      <c r="W336" s="9"/>
      <c r="X336" s="9"/>
      <c r="Y336" s="9"/>
      <c r="Z336" s="9"/>
    </row>
    <row r="337" spans="1:26" x14ac:dyDescent="0.3">
      <c r="A337" s="9"/>
      <c r="B337" s="9"/>
      <c r="C337" s="9"/>
      <c r="D337" s="9"/>
      <c r="E337" s="9"/>
      <c r="F337" s="9"/>
      <c r="G337" s="9"/>
      <c r="H337" s="156" t="s">
        <v>6</v>
      </c>
      <c r="I337" s="154"/>
      <c r="J337" s="151"/>
      <c r="K337" s="152"/>
      <c r="L337" s="155">
        <f>'21-10'!$K337+('21-10'!$J337/90)</f>
        <v>0</v>
      </c>
      <c r="M337" s="3"/>
      <c r="N337" s="45"/>
      <c r="O337" s="9"/>
      <c r="P337" s="84"/>
      <c r="Q337" s="9"/>
      <c r="R337" s="9"/>
      <c r="S337" s="85"/>
      <c r="T337" s="9"/>
      <c r="U337" s="9"/>
      <c r="V337" s="9"/>
      <c r="W337" s="9"/>
      <c r="X337" s="9"/>
      <c r="Y337" s="9"/>
      <c r="Z337" s="9"/>
    </row>
    <row r="338" spans="1:26" x14ac:dyDescent="0.3">
      <c r="A338" s="9"/>
      <c r="B338" s="9"/>
      <c r="C338" s="9"/>
      <c r="D338" s="9"/>
      <c r="E338" s="9"/>
      <c r="F338" s="9"/>
      <c r="G338" s="9"/>
      <c r="H338" s="156" t="s">
        <v>6</v>
      </c>
      <c r="I338" s="154"/>
      <c r="J338" s="151"/>
      <c r="K338" s="152"/>
      <c r="L338" s="155">
        <f>'21-10'!$K338+('21-10'!$J338/90)</f>
        <v>0</v>
      </c>
      <c r="M338" s="3"/>
      <c r="N338" s="45"/>
      <c r="O338" s="9"/>
      <c r="P338" s="84"/>
      <c r="Q338" s="9"/>
      <c r="R338" s="9"/>
      <c r="S338" s="85"/>
      <c r="T338" s="9"/>
      <c r="U338" s="9"/>
      <c r="V338" s="9"/>
      <c r="W338" s="9"/>
      <c r="X338" s="9"/>
      <c r="Y338" s="9"/>
      <c r="Z338" s="9"/>
    </row>
    <row r="339" spans="1:26" x14ac:dyDescent="0.3">
      <c r="A339" s="9"/>
      <c r="B339" s="9"/>
      <c r="C339" s="9"/>
      <c r="D339" s="9"/>
      <c r="E339" s="9"/>
      <c r="F339" s="9"/>
      <c r="G339" s="9"/>
      <c r="H339" s="156" t="s">
        <v>6</v>
      </c>
      <c r="I339" s="154"/>
      <c r="J339" s="151"/>
      <c r="K339" s="152"/>
      <c r="L339" s="155">
        <f>'21-10'!$K339+('21-10'!$J339/90)</f>
        <v>0</v>
      </c>
      <c r="M339" s="3"/>
      <c r="N339" s="45"/>
      <c r="O339" s="9"/>
      <c r="P339" s="84"/>
      <c r="Q339" s="9"/>
      <c r="R339" s="9"/>
      <c r="S339" s="85"/>
      <c r="T339" s="9"/>
      <c r="U339" s="9"/>
      <c r="V339" s="9"/>
      <c r="W339" s="9"/>
      <c r="X339" s="9"/>
      <c r="Y339" s="9"/>
      <c r="Z339" s="9"/>
    </row>
    <row r="340" spans="1:26" x14ac:dyDescent="0.3">
      <c r="A340" s="9"/>
      <c r="B340" s="9"/>
      <c r="C340" s="9"/>
      <c r="D340" s="9"/>
      <c r="E340" s="9"/>
      <c r="F340" s="9"/>
      <c r="G340" s="9"/>
      <c r="H340" s="156" t="s">
        <v>6</v>
      </c>
      <c r="I340" s="154"/>
      <c r="J340" s="151"/>
      <c r="K340" s="152"/>
      <c r="L340" s="155">
        <f>'21-10'!$K340+('21-10'!$J340/90)</f>
        <v>0</v>
      </c>
      <c r="M340" s="3"/>
      <c r="N340" s="45"/>
      <c r="O340" s="9"/>
      <c r="P340" s="84"/>
      <c r="Q340" s="9"/>
      <c r="R340" s="9"/>
      <c r="S340" s="85"/>
      <c r="T340" s="9"/>
      <c r="U340" s="9"/>
      <c r="V340" s="9"/>
      <c r="W340" s="9"/>
      <c r="X340" s="9"/>
      <c r="Y340" s="9"/>
      <c r="Z340" s="9"/>
    </row>
    <row r="341" spans="1:26" x14ac:dyDescent="0.3">
      <c r="A341" s="9"/>
      <c r="B341" s="9"/>
      <c r="C341" s="9"/>
      <c r="D341" s="9"/>
      <c r="E341" s="9"/>
      <c r="F341" s="9"/>
      <c r="G341" s="9"/>
      <c r="H341" s="156" t="s">
        <v>6</v>
      </c>
      <c r="I341" s="154"/>
      <c r="J341" s="151"/>
      <c r="K341" s="152"/>
      <c r="L341" s="155">
        <f>'21-10'!$K341+('21-10'!$J341/90)</f>
        <v>0</v>
      </c>
      <c r="M341" s="3"/>
      <c r="N341" s="45"/>
      <c r="O341" s="9"/>
      <c r="P341" s="84"/>
      <c r="Q341" s="9"/>
      <c r="R341" s="9"/>
      <c r="S341" s="85"/>
      <c r="T341" s="9"/>
      <c r="U341" s="9"/>
      <c r="V341" s="9"/>
      <c r="W341" s="9"/>
      <c r="X341" s="9"/>
      <c r="Y341" s="9"/>
      <c r="Z341" s="9"/>
    </row>
    <row r="342" spans="1:26" x14ac:dyDescent="0.3">
      <c r="A342" s="9"/>
      <c r="B342" s="9"/>
      <c r="C342" s="9"/>
      <c r="D342" s="9"/>
      <c r="E342" s="9"/>
      <c r="F342" s="9"/>
      <c r="G342" s="9"/>
      <c r="H342" s="156" t="s">
        <v>6</v>
      </c>
      <c r="I342" s="154"/>
      <c r="J342" s="151"/>
      <c r="K342" s="152"/>
      <c r="L342" s="155">
        <f>'21-10'!$K342+('21-10'!$J342/90)</f>
        <v>0</v>
      </c>
      <c r="M342" s="3"/>
      <c r="N342" s="45"/>
      <c r="O342" s="9"/>
      <c r="P342" s="84"/>
      <c r="Q342" s="9"/>
      <c r="R342" s="9"/>
      <c r="S342" s="85"/>
      <c r="T342" s="9"/>
      <c r="U342" s="9"/>
      <c r="V342" s="9"/>
      <c r="W342" s="9"/>
      <c r="X342" s="9"/>
      <c r="Y342" s="9"/>
      <c r="Z342" s="9"/>
    </row>
    <row r="343" spans="1:26" x14ac:dyDescent="0.3">
      <c r="A343" s="9"/>
      <c r="B343" s="9"/>
      <c r="C343" s="9"/>
      <c r="D343" s="9"/>
      <c r="E343" s="9"/>
      <c r="F343" s="9"/>
      <c r="G343" s="9"/>
      <c r="H343" s="156" t="s">
        <v>6</v>
      </c>
      <c r="I343" s="154"/>
      <c r="J343" s="151"/>
      <c r="K343" s="152"/>
      <c r="L343" s="155">
        <f>'21-10'!$K343+('21-10'!$J343/90)</f>
        <v>0</v>
      </c>
      <c r="M343" s="3"/>
      <c r="N343" s="45"/>
      <c r="O343" s="9"/>
      <c r="P343" s="84"/>
      <c r="Q343" s="9"/>
      <c r="R343" s="9"/>
      <c r="S343" s="85"/>
      <c r="T343" s="9"/>
      <c r="U343" s="9"/>
      <c r="V343" s="9"/>
      <c r="W343" s="9"/>
      <c r="X343" s="9"/>
      <c r="Y343" s="9"/>
      <c r="Z343" s="9"/>
    </row>
    <row r="344" spans="1:26" x14ac:dyDescent="0.3">
      <c r="A344" s="9"/>
      <c r="B344" s="9"/>
      <c r="C344" s="9"/>
      <c r="D344" s="9"/>
      <c r="E344" s="9"/>
      <c r="F344" s="9"/>
      <c r="G344" s="9"/>
      <c r="H344" s="156" t="s">
        <v>6</v>
      </c>
      <c r="I344" s="154"/>
      <c r="J344" s="151"/>
      <c r="K344" s="152"/>
      <c r="L344" s="155">
        <f>'21-10'!$K344+('21-10'!$J344/90)</f>
        <v>0</v>
      </c>
      <c r="M344" s="3"/>
      <c r="N344" s="45"/>
      <c r="O344" s="9"/>
      <c r="P344" s="84"/>
      <c r="Q344" s="9"/>
      <c r="R344" s="9"/>
      <c r="S344" s="85"/>
      <c r="T344" s="9"/>
      <c r="U344" s="9"/>
      <c r="V344" s="9"/>
      <c r="W344" s="9"/>
      <c r="X344" s="9"/>
      <c r="Y344" s="9"/>
      <c r="Z344" s="9"/>
    </row>
    <row r="345" spans="1:26" x14ac:dyDescent="0.3">
      <c r="A345" s="9"/>
      <c r="B345" s="9"/>
      <c r="C345" s="9"/>
      <c r="D345" s="9"/>
      <c r="E345" s="9"/>
      <c r="F345" s="9"/>
      <c r="G345" s="9"/>
      <c r="H345" s="156" t="s">
        <v>6</v>
      </c>
      <c r="I345" s="154"/>
      <c r="J345" s="151"/>
      <c r="K345" s="152"/>
      <c r="L345" s="155">
        <f>'21-10'!$K345+('21-10'!$J345/90)</f>
        <v>0</v>
      </c>
      <c r="M345" s="3"/>
      <c r="N345" s="45"/>
      <c r="O345" s="9"/>
      <c r="P345" s="84"/>
      <c r="Q345" s="9"/>
      <c r="R345" s="9"/>
      <c r="S345" s="85"/>
      <c r="T345" s="9"/>
      <c r="U345" s="9"/>
      <c r="V345" s="9"/>
      <c r="W345" s="9"/>
      <c r="X345" s="9"/>
      <c r="Y345" s="9"/>
      <c r="Z345" s="9"/>
    </row>
    <row r="346" spans="1:26" x14ac:dyDescent="0.3">
      <c r="A346" s="9"/>
      <c r="B346" s="9"/>
      <c r="C346" s="9"/>
      <c r="D346" s="9"/>
      <c r="E346" s="9"/>
      <c r="F346" s="9"/>
      <c r="G346" s="9"/>
      <c r="H346" s="156" t="s">
        <v>6</v>
      </c>
      <c r="I346" s="154"/>
      <c r="J346" s="151"/>
      <c r="K346" s="152"/>
      <c r="L346" s="155">
        <f>'21-10'!$K346+('21-10'!$J346/90)</f>
        <v>0</v>
      </c>
      <c r="M346" s="3"/>
      <c r="N346" s="45"/>
      <c r="O346" s="9"/>
      <c r="P346" s="84"/>
      <c r="Q346" s="9"/>
      <c r="R346" s="9"/>
      <c r="S346" s="85"/>
      <c r="T346" s="9"/>
      <c r="U346" s="9"/>
      <c r="V346" s="9"/>
      <c r="W346" s="9"/>
      <c r="X346" s="9"/>
      <c r="Y346" s="9"/>
      <c r="Z346" s="9"/>
    </row>
    <row r="347" spans="1:26" x14ac:dyDescent="0.3">
      <c r="A347" s="9"/>
      <c r="B347" s="9"/>
      <c r="C347" s="9"/>
      <c r="D347" s="9"/>
      <c r="E347" s="9"/>
      <c r="F347" s="9"/>
      <c r="G347" s="9"/>
      <c r="H347" s="156" t="s">
        <v>6</v>
      </c>
      <c r="I347" s="154"/>
      <c r="J347" s="151"/>
      <c r="K347" s="152"/>
      <c r="L347" s="155">
        <f>'21-10'!$K347+('21-10'!$J347/90)</f>
        <v>0</v>
      </c>
      <c r="M347" s="3"/>
      <c r="N347" s="45"/>
      <c r="O347" s="9"/>
      <c r="P347" s="84"/>
      <c r="Q347" s="9"/>
      <c r="R347" s="9"/>
      <c r="S347" s="85"/>
      <c r="T347" s="9"/>
      <c r="U347" s="9"/>
      <c r="V347" s="9"/>
      <c r="W347" s="9"/>
      <c r="X347" s="9"/>
      <c r="Y347" s="9"/>
      <c r="Z347" s="9"/>
    </row>
    <row r="348" spans="1:26" x14ac:dyDescent="0.3">
      <c r="A348" s="9"/>
      <c r="B348" s="9"/>
      <c r="C348" s="9"/>
      <c r="D348" s="9"/>
      <c r="E348" s="9"/>
      <c r="F348" s="9"/>
      <c r="G348" s="9"/>
      <c r="H348" s="156" t="s">
        <v>6</v>
      </c>
      <c r="I348" s="154"/>
      <c r="J348" s="151"/>
      <c r="K348" s="152"/>
      <c r="L348" s="155">
        <f>'21-10'!$K348+('21-10'!$J348/90)</f>
        <v>0</v>
      </c>
      <c r="M348" s="3"/>
      <c r="N348" s="45"/>
      <c r="O348" s="9"/>
      <c r="P348" s="84"/>
      <c r="Q348" s="9"/>
      <c r="R348" s="9"/>
      <c r="S348" s="85"/>
      <c r="T348" s="9"/>
      <c r="U348" s="9"/>
      <c r="V348" s="9"/>
      <c r="W348" s="9"/>
      <c r="X348" s="9"/>
      <c r="Y348" s="9"/>
      <c r="Z348" s="9"/>
    </row>
    <row r="349" spans="1:26" x14ac:dyDescent="0.3">
      <c r="A349" s="9"/>
      <c r="B349" s="9"/>
      <c r="C349" s="9"/>
      <c r="D349" s="9"/>
      <c r="E349" s="9"/>
      <c r="F349" s="9"/>
      <c r="G349" s="9"/>
      <c r="H349" s="156" t="s">
        <v>6</v>
      </c>
      <c r="I349" s="154"/>
      <c r="J349" s="151"/>
      <c r="K349" s="152"/>
      <c r="L349" s="155">
        <f>'21-10'!$K349+('21-10'!$J349/90)</f>
        <v>0</v>
      </c>
      <c r="M349" s="3"/>
      <c r="N349" s="45"/>
      <c r="O349" s="9"/>
      <c r="P349" s="84"/>
      <c r="Q349" s="9"/>
      <c r="R349" s="9"/>
      <c r="S349" s="85"/>
      <c r="T349" s="9"/>
      <c r="U349" s="9"/>
      <c r="V349" s="9"/>
      <c r="W349" s="9"/>
      <c r="X349" s="9"/>
      <c r="Y349" s="9"/>
      <c r="Z349" s="9"/>
    </row>
    <row r="350" spans="1:26" x14ac:dyDescent="0.3">
      <c r="A350" s="9"/>
      <c r="B350" s="9"/>
      <c r="C350" s="9"/>
      <c r="D350" s="9"/>
      <c r="E350" s="9"/>
      <c r="F350" s="9"/>
      <c r="G350" s="9"/>
      <c r="H350" s="156" t="s">
        <v>6</v>
      </c>
      <c r="I350" s="154"/>
      <c r="J350" s="151"/>
      <c r="K350" s="152"/>
      <c r="L350" s="155">
        <f>'21-10'!$K350+('21-10'!$J350/90)</f>
        <v>0</v>
      </c>
      <c r="M350" s="3"/>
      <c r="N350" s="45"/>
      <c r="O350" s="9"/>
      <c r="P350" s="84"/>
      <c r="Q350" s="9"/>
      <c r="R350" s="9"/>
      <c r="S350" s="85"/>
      <c r="T350" s="9"/>
      <c r="U350" s="9"/>
      <c r="V350" s="9"/>
      <c r="W350" s="9"/>
      <c r="X350" s="9"/>
      <c r="Y350" s="9"/>
      <c r="Z350" s="9"/>
    </row>
    <row r="351" spans="1:26" x14ac:dyDescent="0.3">
      <c r="A351" s="9"/>
      <c r="B351" s="9"/>
      <c r="C351" s="9"/>
      <c r="D351" s="9"/>
      <c r="E351" s="9"/>
      <c r="F351" s="9"/>
      <c r="G351" s="9"/>
      <c r="H351" s="156" t="s">
        <v>6</v>
      </c>
      <c r="I351" s="154"/>
      <c r="J351" s="151"/>
      <c r="K351" s="152"/>
      <c r="L351" s="155">
        <f>'21-10'!$K351+('21-10'!$J351/90)</f>
        <v>0</v>
      </c>
      <c r="M351" s="3"/>
      <c r="N351" s="45"/>
      <c r="O351" s="9"/>
      <c r="P351" s="84"/>
      <c r="Q351" s="9"/>
      <c r="R351" s="9"/>
      <c r="S351" s="85"/>
      <c r="T351" s="9"/>
      <c r="U351" s="9"/>
      <c r="V351" s="9"/>
      <c r="W351" s="9"/>
      <c r="X351" s="9"/>
      <c r="Y351" s="9"/>
      <c r="Z351" s="9"/>
    </row>
    <row r="352" spans="1:26" x14ac:dyDescent="0.3">
      <c r="A352" s="9"/>
      <c r="B352" s="9"/>
      <c r="C352" s="9"/>
      <c r="D352" s="9"/>
      <c r="E352" s="9"/>
      <c r="F352" s="9"/>
      <c r="G352" s="9"/>
      <c r="H352" s="156" t="s">
        <v>6</v>
      </c>
      <c r="I352" s="154"/>
      <c r="J352" s="151"/>
      <c r="K352" s="152"/>
      <c r="L352" s="155">
        <f>'21-10'!$K352+('21-10'!$J352/90)</f>
        <v>0</v>
      </c>
      <c r="M352" s="3"/>
      <c r="N352" s="45"/>
      <c r="O352" s="9"/>
      <c r="P352" s="84"/>
      <c r="Q352" s="9"/>
      <c r="R352" s="9"/>
      <c r="S352" s="85"/>
      <c r="T352" s="9"/>
      <c r="U352" s="9"/>
      <c r="V352" s="9"/>
      <c r="W352" s="9"/>
      <c r="X352" s="9"/>
      <c r="Y352" s="9"/>
      <c r="Z352" s="9"/>
    </row>
    <row r="353" spans="1:26" x14ac:dyDescent="0.3">
      <c r="A353" s="9"/>
      <c r="B353" s="9"/>
      <c r="C353" s="9"/>
      <c r="D353" s="9"/>
      <c r="E353" s="9"/>
      <c r="F353" s="9"/>
      <c r="G353" s="9"/>
      <c r="H353" s="156" t="s">
        <v>6</v>
      </c>
      <c r="I353" s="154"/>
      <c r="J353" s="151"/>
      <c r="K353" s="152"/>
      <c r="L353" s="155">
        <f>'21-10'!$K353+('21-10'!$J353/90)</f>
        <v>0</v>
      </c>
      <c r="M353" s="3"/>
      <c r="N353" s="45"/>
      <c r="O353" s="9"/>
      <c r="P353" s="84"/>
      <c r="Q353" s="9"/>
      <c r="R353" s="9"/>
      <c r="S353" s="85"/>
      <c r="T353" s="9"/>
      <c r="U353" s="9"/>
      <c r="V353" s="9"/>
      <c r="W353" s="9"/>
      <c r="X353" s="9"/>
      <c r="Y353" s="9"/>
      <c r="Z353" s="9"/>
    </row>
    <row r="354" spans="1:26" x14ac:dyDescent="0.3">
      <c r="A354" s="9"/>
      <c r="B354" s="9"/>
      <c r="C354" s="9"/>
      <c r="D354" s="9"/>
      <c r="E354" s="9"/>
      <c r="F354" s="9"/>
      <c r="G354" s="9"/>
      <c r="H354" s="156" t="s">
        <v>6</v>
      </c>
      <c r="I354" s="154"/>
      <c r="J354" s="151"/>
      <c r="K354" s="152"/>
      <c r="L354" s="155">
        <f>'21-10'!$K354+('21-10'!$J354/90)</f>
        <v>0</v>
      </c>
      <c r="M354" s="3"/>
      <c r="N354" s="45"/>
      <c r="O354" s="9"/>
      <c r="P354" s="84"/>
      <c r="Q354" s="9"/>
      <c r="R354" s="9"/>
      <c r="S354" s="85"/>
      <c r="T354" s="9"/>
      <c r="U354" s="9"/>
      <c r="V354" s="9"/>
      <c r="W354" s="9"/>
      <c r="X354" s="9"/>
      <c r="Y354" s="9"/>
      <c r="Z354" s="9"/>
    </row>
    <row r="355" spans="1:26" x14ac:dyDescent="0.3">
      <c r="A355" s="9"/>
      <c r="B355" s="9"/>
      <c r="C355" s="9"/>
      <c r="D355" s="9"/>
      <c r="E355" s="9"/>
      <c r="F355" s="9"/>
      <c r="G355" s="9"/>
      <c r="H355" s="156" t="s">
        <v>6</v>
      </c>
      <c r="I355" s="154"/>
      <c r="J355" s="151"/>
      <c r="K355" s="152"/>
      <c r="L355" s="155">
        <f>'21-10'!$K355+('21-10'!$J355/90)</f>
        <v>0</v>
      </c>
      <c r="M355" s="3"/>
      <c r="N355" s="45"/>
      <c r="O355" s="9"/>
      <c r="P355" s="84"/>
      <c r="Q355" s="9"/>
      <c r="R355" s="9"/>
      <c r="S355" s="85"/>
      <c r="T355" s="9"/>
      <c r="U355" s="9"/>
      <c r="V355" s="9"/>
      <c r="W355" s="9"/>
      <c r="X355" s="9"/>
      <c r="Y355" s="9"/>
      <c r="Z355" s="9"/>
    </row>
    <row r="356" spans="1:26" x14ac:dyDescent="0.3">
      <c r="A356" s="9"/>
      <c r="B356" s="9"/>
      <c r="C356" s="9"/>
      <c r="D356" s="9"/>
      <c r="E356" s="9"/>
      <c r="F356" s="9"/>
      <c r="G356" s="9"/>
      <c r="H356" s="156" t="s">
        <v>6</v>
      </c>
      <c r="I356" s="154"/>
      <c r="J356" s="151"/>
      <c r="K356" s="152"/>
      <c r="L356" s="155">
        <f>'21-10'!$K356+('21-10'!$J356/90)</f>
        <v>0</v>
      </c>
      <c r="M356" s="3"/>
      <c r="N356" s="45"/>
      <c r="O356" s="9"/>
      <c r="P356" s="84"/>
      <c r="Q356" s="9"/>
      <c r="R356" s="9"/>
      <c r="S356" s="85"/>
      <c r="T356" s="9"/>
      <c r="U356" s="9"/>
      <c r="V356" s="9"/>
      <c r="W356" s="9"/>
      <c r="X356" s="9"/>
      <c r="Y356" s="9"/>
      <c r="Z356" s="9"/>
    </row>
    <row r="357" spans="1:26" x14ac:dyDescent="0.3">
      <c r="A357" s="9"/>
      <c r="B357" s="9"/>
      <c r="C357" s="9"/>
      <c r="D357" s="9"/>
      <c r="E357" s="9"/>
      <c r="F357" s="9"/>
      <c r="G357" s="9"/>
      <c r="H357" s="156" t="s">
        <v>6</v>
      </c>
      <c r="I357" s="154"/>
      <c r="J357" s="151"/>
      <c r="K357" s="152"/>
      <c r="L357" s="155">
        <f>'21-10'!$K357+('21-10'!$J357/90)</f>
        <v>0</v>
      </c>
      <c r="M357" s="3"/>
      <c r="N357" s="45"/>
      <c r="O357" s="9"/>
      <c r="P357" s="84"/>
      <c r="Q357" s="9"/>
      <c r="R357" s="9"/>
      <c r="S357" s="85"/>
      <c r="T357" s="9"/>
      <c r="U357" s="9"/>
      <c r="V357" s="9"/>
      <c r="W357" s="9"/>
      <c r="X357" s="9"/>
      <c r="Y357" s="9"/>
      <c r="Z357" s="9"/>
    </row>
    <row r="358" spans="1:26" x14ac:dyDescent="0.3">
      <c r="A358" s="9"/>
      <c r="B358" s="9"/>
      <c r="C358" s="9"/>
      <c r="D358" s="9"/>
      <c r="E358" s="9"/>
      <c r="F358" s="9"/>
      <c r="G358" s="9"/>
      <c r="H358" s="156" t="s">
        <v>6</v>
      </c>
      <c r="I358" s="154"/>
      <c r="J358" s="151"/>
      <c r="K358" s="152"/>
      <c r="L358" s="155">
        <f>'21-10'!$K358+('21-10'!$J358/90)</f>
        <v>0</v>
      </c>
      <c r="M358" s="3"/>
      <c r="N358" s="45"/>
      <c r="O358" s="9"/>
      <c r="P358" s="84"/>
      <c r="Q358" s="9"/>
      <c r="R358" s="9"/>
      <c r="S358" s="85"/>
      <c r="T358" s="9"/>
      <c r="U358" s="9"/>
      <c r="V358" s="9"/>
      <c r="W358" s="9"/>
      <c r="X358" s="9"/>
      <c r="Y358" s="9"/>
      <c r="Z358" s="9"/>
    </row>
    <row r="359" spans="1:26" x14ac:dyDescent="0.3">
      <c r="A359" s="9"/>
      <c r="B359" s="9"/>
      <c r="C359" s="9"/>
      <c r="D359" s="9"/>
      <c r="E359" s="9"/>
      <c r="F359" s="9"/>
      <c r="G359" s="9"/>
      <c r="H359" s="156" t="s">
        <v>6</v>
      </c>
      <c r="I359" s="154"/>
      <c r="J359" s="151"/>
      <c r="K359" s="152"/>
      <c r="L359" s="155">
        <f>'21-10'!$K359+('21-10'!$J359/90)</f>
        <v>0</v>
      </c>
      <c r="M359" s="3"/>
      <c r="N359" s="45"/>
      <c r="O359" s="9"/>
      <c r="P359" s="84"/>
      <c r="Q359" s="9"/>
      <c r="R359" s="9"/>
      <c r="S359" s="85"/>
      <c r="T359" s="9"/>
      <c r="U359" s="9"/>
      <c r="V359" s="9"/>
      <c r="W359" s="9"/>
      <c r="X359" s="9"/>
      <c r="Y359" s="9"/>
      <c r="Z359" s="9"/>
    </row>
    <row r="360" spans="1:26" x14ac:dyDescent="0.3">
      <c r="A360" s="9"/>
      <c r="B360" s="9"/>
      <c r="C360" s="9"/>
      <c r="D360" s="9"/>
      <c r="E360" s="9"/>
      <c r="F360" s="9"/>
      <c r="G360" s="9"/>
      <c r="H360" s="156" t="s">
        <v>6</v>
      </c>
      <c r="I360" s="154"/>
      <c r="J360" s="151"/>
      <c r="K360" s="152"/>
      <c r="L360" s="155">
        <f>'21-10'!$K360+('21-10'!$J360/90)</f>
        <v>0</v>
      </c>
      <c r="M360" s="3"/>
      <c r="N360" s="45"/>
      <c r="O360" s="9"/>
      <c r="P360" s="84"/>
      <c r="Q360" s="9"/>
      <c r="R360" s="9"/>
      <c r="S360" s="85"/>
      <c r="T360" s="9"/>
      <c r="U360" s="9"/>
      <c r="V360" s="9"/>
      <c r="W360" s="9"/>
      <c r="X360" s="9"/>
      <c r="Y360" s="9"/>
      <c r="Z360" s="9"/>
    </row>
    <row r="361" spans="1:26" x14ac:dyDescent="0.3">
      <c r="A361" s="9"/>
      <c r="B361" s="9"/>
      <c r="C361" s="9"/>
      <c r="D361" s="9"/>
      <c r="E361" s="9"/>
      <c r="F361" s="9"/>
      <c r="G361" s="9"/>
      <c r="H361" s="156" t="s">
        <v>6</v>
      </c>
      <c r="I361" s="154"/>
      <c r="J361" s="151"/>
      <c r="K361" s="152"/>
      <c r="L361" s="155">
        <f>'21-10'!$K361+('21-10'!$J361/90)</f>
        <v>0</v>
      </c>
      <c r="M361" s="3"/>
      <c r="N361" s="45"/>
      <c r="O361" s="9"/>
      <c r="P361" s="84"/>
      <c r="Q361" s="9"/>
      <c r="R361" s="9"/>
      <c r="S361" s="85"/>
      <c r="T361" s="9"/>
      <c r="U361" s="9"/>
      <c r="V361" s="9"/>
      <c r="W361" s="9"/>
      <c r="X361" s="9"/>
      <c r="Y361" s="9"/>
      <c r="Z361" s="9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2"/>
      <c r="J362" s="110"/>
      <c r="K362" s="107"/>
      <c r="L362" s="3"/>
      <c r="M362" s="3"/>
      <c r="N362" s="45"/>
      <c r="O362" s="9"/>
      <c r="P362" s="82"/>
      <c r="Q362" s="9"/>
      <c r="R362" s="9"/>
      <c r="S362" s="83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2"/>
      <c r="J363" s="110"/>
      <c r="K363" s="107"/>
      <c r="L363" s="3"/>
      <c r="M363" s="3"/>
      <c r="N363" s="45"/>
      <c r="O363" s="9"/>
      <c r="P363" s="82"/>
      <c r="Q363" s="9"/>
      <c r="R363" s="9"/>
      <c r="S363" s="83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2"/>
      <c r="J364" s="110"/>
      <c r="K364" s="107"/>
      <c r="L364" s="3"/>
      <c r="M364" s="3"/>
      <c r="N364" s="45"/>
      <c r="O364" s="9"/>
      <c r="P364" s="82"/>
      <c r="Q364" s="9"/>
      <c r="R364" s="9"/>
      <c r="S364" s="83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2"/>
      <c r="J365" s="110"/>
      <c r="K365" s="107"/>
      <c r="L365" s="3"/>
      <c r="M365" s="3"/>
      <c r="N365" s="45"/>
      <c r="O365" s="9"/>
      <c r="P365" s="82"/>
      <c r="Q365" s="9"/>
      <c r="R365" s="9"/>
      <c r="S365" s="83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2"/>
      <c r="J366" s="110"/>
      <c r="K366" s="107"/>
      <c r="L366" s="3"/>
      <c r="M366" s="3"/>
      <c r="N366" s="45"/>
      <c r="O366" s="9"/>
      <c r="P366" s="82"/>
      <c r="Q366" s="9"/>
      <c r="R366" s="9"/>
      <c r="S366" s="83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2"/>
      <c r="J367" s="110"/>
      <c r="K367" s="107"/>
      <c r="L367" s="3"/>
      <c r="M367" s="3"/>
      <c r="N367" s="45"/>
      <c r="O367" s="9"/>
      <c r="P367" s="82"/>
      <c r="Q367" s="9"/>
      <c r="R367" s="9"/>
      <c r="S367" s="83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2"/>
      <c r="J368" s="110"/>
      <c r="K368" s="107"/>
      <c r="L368" s="3"/>
      <c r="M368" s="3"/>
      <c r="N368" s="45"/>
      <c r="O368" s="9"/>
      <c r="P368" s="82"/>
      <c r="Q368" s="9"/>
      <c r="R368" s="9"/>
      <c r="S368" s="83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2"/>
      <c r="J369" s="110"/>
      <c r="K369" s="107"/>
      <c r="L369" s="3"/>
      <c r="M369" s="3"/>
      <c r="N369" s="45"/>
      <c r="O369" s="9"/>
      <c r="P369" s="82"/>
      <c r="Q369" s="9"/>
      <c r="R369" s="9"/>
      <c r="S369" s="83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2"/>
      <c r="J370" s="110"/>
      <c r="K370" s="107"/>
      <c r="L370" s="3"/>
      <c r="M370" s="3"/>
      <c r="N370" s="45"/>
      <c r="O370" s="9"/>
      <c r="P370" s="82"/>
      <c r="Q370" s="9"/>
      <c r="R370" s="9"/>
      <c r="S370" s="83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2"/>
      <c r="J371" s="110"/>
      <c r="K371" s="107"/>
      <c r="L371" s="3"/>
      <c r="M371" s="3"/>
      <c r="N371" s="45"/>
      <c r="O371" s="9"/>
      <c r="P371" s="82"/>
      <c r="Q371" s="9"/>
      <c r="R371" s="9"/>
      <c r="S371" s="83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2"/>
      <c r="J372" s="110"/>
      <c r="K372" s="107"/>
      <c r="L372" s="3"/>
      <c r="M372" s="3"/>
      <c r="N372" s="45"/>
      <c r="O372" s="9"/>
      <c r="P372" s="82"/>
      <c r="Q372" s="9"/>
      <c r="R372" s="9"/>
      <c r="S372" s="83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2"/>
      <c r="J373" s="110"/>
      <c r="K373" s="107"/>
      <c r="L373" s="3"/>
      <c r="M373" s="3"/>
      <c r="N373" s="45"/>
      <c r="O373" s="9"/>
      <c r="P373" s="82"/>
      <c r="Q373" s="9"/>
      <c r="R373" s="9"/>
      <c r="S373" s="83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2"/>
      <c r="J374" s="110"/>
      <c r="K374" s="107"/>
      <c r="L374" s="3"/>
      <c r="M374" s="3"/>
      <c r="N374" s="45"/>
      <c r="O374" s="9"/>
      <c r="P374" s="82"/>
      <c r="Q374" s="9"/>
      <c r="R374" s="9"/>
      <c r="S374" s="83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2"/>
      <c r="J375" s="110"/>
      <c r="K375" s="107"/>
      <c r="L375" s="3"/>
      <c r="M375" s="3"/>
      <c r="N375" s="45"/>
      <c r="O375" s="9"/>
      <c r="P375" s="82"/>
      <c r="Q375" s="9"/>
      <c r="R375" s="9"/>
      <c r="S375" s="83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2"/>
      <c r="J376" s="110"/>
      <c r="K376" s="107"/>
      <c r="L376" s="3"/>
      <c r="M376" s="3"/>
      <c r="N376" s="45"/>
      <c r="O376" s="9"/>
      <c r="P376" s="82"/>
      <c r="Q376" s="9"/>
      <c r="R376" s="9"/>
      <c r="S376" s="83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2"/>
      <c r="J377" s="110"/>
      <c r="K377" s="107"/>
      <c r="L377" s="3"/>
      <c r="M377" s="3"/>
      <c r="N377" s="45"/>
      <c r="O377" s="9"/>
      <c r="P377" s="82"/>
      <c r="Q377" s="9"/>
      <c r="R377" s="9"/>
      <c r="S377" s="83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2"/>
      <c r="J378" s="110"/>
      <c r="K378" s="107"/>
      <c r="L378" s="3"/>
      <c r="M378" s="3"/>
      <c r="N378" s="45"/>
      <c r="O378" s="9"/>
      <c r="P378" s="82"/>
      <c r="Q378" s="9"/>
      <c r="R378" s="9"/>
      <c r="S378" s="83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2"/>
      <c r="J379" s="110"/>
      <c r="K379" s="107"/>
      <c r="L379" s="3"/>
      <c r="M379" s="3"/>
      <c r="N379" s="45"/>
      <c r="O379" s="9"/>
      <c r="P379" s="82"/>
      <c r="Q379" s="9"/>
      <c r="R379" s="9"/>
      <c r="S379" s="83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2"/>
      <c r="J380" s="110"/>
      <c r="K380" s="107"/>
      <c r="L380" s="3"/>
      <c r="M380" s="3"/>
      <c r="N380" s="45"/>
      <c r="O380" s="9"/>
      <c r="P380" s="82"/>
      <c r="Q380" s="9"/>
      <c r="R380" s="9"/>
      <c r="S380" s="83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2"/>
      <c r="J381" s="110"/>
      <c r="K381" s="107"/>
      <c r="L381" s="3"/>
      <c r="M381" s="3"/>
      <c r="N381" s="45"/>
      <c r="O381" s="9"/>
      <c r="P381" s="82"/>
      <c r="Q381" s="9"/>
      <c r="R381" s="9"/>
      <c r="S381" s="83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2"/>
      <c r="J382" s="110"/>
      <c r="K382" s="107"/>
      <c r="L382" s="3"/>
      <c r="M382" s="3"/>
      <c r="N382" s="45"/>
      <c r="O382" s="9"/>
      <c r="P382" s="82"/>
      <c r="Q382" s="9"/>
      <c r="R382" s="9"/>
      <c r="S382" s="83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2"/>
      <c r="J383" s="110"/>
      <c r="K383" s="107"/>
      <c r="L383" s="3"/>
      <c r="M383" s="3"/>
      <c r="N383" s="45"/>
      <c r="O383" s="9"/>
      <c r="P383" s="82"/>
      <c r="Q383" s="9"/>
      <c r="R383" s="9"/>
      <c r="S383" s="83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2"/>
      <c r="J384" s="110"/>
      <c r="K384" s="107"/>
      <c r="L384" s="3"/>
      <c r="M384" s="3"/>
      <c r="N384" s="45"/>
      <c r="O384" s="9"/>
      <c r="P384" s="82"/>
      <c r="Q384" s="9"/>
      <c r="R384" s="9"/>
      <c r="S384" s="83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2"/>
      <c r="J385" s="110"/>
      <c r="K385" s="107"/>
      <c r="L385" s="3"/>
      <c r="M385" s="3"/>
      <c r="N385" s="45"/>
      <c r="O385" s="9"/>
      <c r="P385" s="82"/>
      <c r="Q385" s="9"/>
      <c r="R385" s="9"/>
      <c r="S385" s="83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2"/>
      <c r="J386" s="110"/>
      <c r="K386" s="107"/>
      <c r="L386" s="3"/>
      <c r="M386" s="3"/>
      <c r="N386" s="45"/>
      <c r="O386" s="9"/>
      <c r="P386" s="82"/>
      <c r="Q386" s="9"/>
      <c r="R386" s="9"/>
      <c r="S386" s="83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2"/>
      <c r="J387" s="110"/>
      <c r="K387" s="107"/>
      <c r="L387" s="3"/>
      <c r="M387" s="3"/>
      <c r="N387" s="45"/>
      <c r="O387" s="9"/>
      <c r="P387" s="82"/>
      <c r="Q387" s="9"/>
      <c r="R387" s="9"/>
      <c r="S387" s="83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2"/>
      <c r="J388" s="110"/>
      <c r="K388" s="107"/>
      <c r="L388" s="3"/>
      <c r="M388" s="3"/>
      <c r="N388" s="45"/>
      <c r="O388" s="9"/>
      <c r="P388" s="82"/>
      <c r="Q388" s="9"/>
      <c r="R388" s="9"/>
      <c r="S388" s="83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2"/>
      <c r="J389" s="110"/>
      <c r="K389" s="107"/>
      <c r="L389" s="3"/>
      <c r="M389" s="3"/>
      <c r="N389" s="45"/>
      <c r="O389" s="9"/>
      <c r="P389" s="82"/>
      <c r="Q389" s="9"/>
      <c r="R389" s="9"/>
      <c r="S389" s="83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2"/>
      <c r="J390" s="110"/>
      <c r="K390" s="107"/>
      <c r="L390" s="3"/>
      <c r="M390" s="3"/>
      <c r="N390" s="45"/>
      <c r="O390" s="9"/>
      <c r="P390" s="82"/>
      <c r="Q390" s="9"/>
      <c r="R390" s="9"/>
      <c r="S390" s="83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2"/>
      <c r="J391" s="110"/>
      <c r="K391" s="107"/>
      <c r="L391" s="3"/>
      <c r="M391" s="3"/>
      <c r="N391" s="45"/>
      <c r="O391" s="9"/>
      <c r="P391" s="82"/>
      <c r="Q391" s="9"/>
      <c r="R391" s="9"/>
      <c r="S391" s="83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2"/>
      <c r="J392" s="110"/>
      <c r="K392" s="107"/>
      <c r="L392" s="3"/>
      <c r="M392" s="3"/>
      <c r="N392" s="45"/>
      <c r="O392" s="9"/>
      <c r="P392" s="82"/>
      <c r="Q392" s="9"/>
      <c r="R392" s="9"/>
      <c r="S392" s="83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2"/>
      <c r="J393" s="110"/>
      <c r="K393" s="107"/>
      <c r="L393" s="3"/>
      <c r="M393" s="3"/>
      <c r="N393" s="45"/>
      <c r="O393" s="9"/>
      <c r="P393" s="82"/>
      <c r="Q393" s="9"/>
      <c r="R393" s="9"/>
      <c r="S393" s="83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2"/>
      <c r="J394" s="110"/>
      <c r="K394" s="107"/>
      <c r="L394" s="3"/>
      <c r="M394" s="3"/>
      <c r="N394" s="45"/>
      <c r="O394" s="9"/>
      <c r="P394" s="82"/>
      <c r="Q394" s="9"/>
      <c r="R394" s="9"/>
      <c r="S394" s="83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2"/>
      <c r="J395" s="110"/>
      <c r="K395" s="107"/>
      <c r="L395" s="3"/>
      <c r="M395" s="3"/>
      <c r="N395" s="45"/>
      <c r="O395" s="9"/>
      <c r="P395" s="82"/>
      <c r="Q395" s="9"/>
      <c r="R395" s="9"/>
      <c r="S395" s="83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2"/>
      <c r="J396" s="110"/>
      <c r="K396" s="107"/>
      <c r="L396" s="3"/>
      <c r="M396" s="3"/>
      <c r="N396" s="45"/>
      <c r="O396" s="9"/>
      <c r="P396" s="82"/>
      <c r="Q396" s="9"/>
      <c r="R396" s="9"/>
      <c r="S396" s="83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2"/>
      <c r="J397" s="110"/>
      <c r="K397" s="107"/>
      <c r="L397" s="3"/>
      <c r="M397" s="3"/>
      <c r="N397" s="45"/>
      <c r="O397" s="9"/>
      <c r="P397" s="82"/>
      <c r="Q397" s="9"/>
      <c r="R397" s="9"/>
      <c r="S397" s="83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2"/>
      <c r="J398" s="110"/>
      <c r="K398" s="107"/>
      <c r="L398" s="3"/>
      <c r="M398" s="3"/>
      <c r="N398" s="45"/>
      <c r="O398" s="9"/>
      <c r="P398" s="82"/>
      <c r="Q398" s="9"/>
      <c r="R398" s="9"/>
      <c r="S398" s="83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2"/>
      <c r="J399" s="110"/>
      <c r="K399" s="107"/>
      <c r="L399" s="3"/>
      <c r="M399" s="3"/>
      <c r="N399" s="45"/>
      <c r="O399" s="9"/>
      <c r="P399" s="82"/>
      <c r="Q399" s="9"/>
      <c r="R399" s="9"/>
      <c r="S399" s="83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2"/>
      <c r="J400" s="110"/>
      <c r="K400" s="107"/>
      <c r="L400" s="3"/>
      <c r="M400" s="3"/>
      <c r="N400" s="45"/>
      <c r="O400" s="9"/>
      <c r="P400" s="82"/>
      <c r="Q400" s="9"/>
      <c r="R400" s="9"/>
      <c r="S400" s="83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2"/>
      <c r="J401" s="110"/>
      <c r="K401" s="107"/>
      <c r="L401" s="3"/>
      <c r="M401" s="3"/>
      <c r="N401" s="45"/>
      <c r="O401" s="9"/>
      <c r="P401" s="82"/>
      <c r="Q401" s="9"/>
      <c r="R401" s="9"/>
      <c r="S401" s="83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2"/>
      <c r="J402" s="110"/>
      <c r="K402" s="107"/>
      <c r="L402" s="3"/>
      <c r="M402" s="3"/>
      <c r="N402" s="45"/>
      <c r="O402" s="9"/>
      <c r="P402" s="82"/>
      <c r="Q402" s="9"/>
      <c r="R402" s="9"/>
      <c r="S402" s="83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2"/>
      <c r="J403" s="110"/>
      <c r="K403" s="107"/>
      <c r="L403" s="3"/>
      <c r="M403" s="3"/>
      <c r="N403" s="45"/>
      <c r="O403" s="9"/>
      <c r="P403" s="82"/>
      <c r="Q403" s="9"/>
      <c r="R403" s="9"/>
      <c r="S403" s="83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2"/>
      <c r="J404" s="110"/>
      <c r="K404" s="107"/>
      <c r="L404" s="3"/>
      <c r="M404" s="3"/>
      <c r="N404" s="45"/>
      <c r="O404" s="9"/>
      <c r="P404" s="82"/>
      <c r="Q404" s="9"/>
      <c r="R404" s="9"/>
      <c r="S404" s="83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2"/>
      <c r="J405" s="110"/>
      <c r="K405" s="107"/>
      <c r="L405" s="3"/>
      <c r="M405" s="3"/>
      <c r="N405" s="45"/>
      <c r="O405" s="9"/>
      <c r="P405" s="82"/>
      <c r="Q405" s="9"/>
      <c r="R405" s="9"/>
      <c r="S405" s="83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2"/>
      <c r="J406" s="110"/>
      <c r="K406" s="107"/>
      <c r="L406" s="3"/>
      <c r="M406" s="3"/>
      <c r="N406" s="45"/>
      <c r="O406" s="9"/>
      <c r="P406" s="82"/>
      <c r="Q406" s="9"/>
      <c r="R406" s="9"/>
      <c r="S406" s="83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2"/>
      <c r="J407" s="110"/>
      <c r="K407" s="107"/>
      <c r="L407" s="3"/>
      <c r="M407" s="3"/>
      <c r="N407" s="45"/>
      <c r="O407" s="9"/>
      <c r="P407" s="82"/>
      <c r="Q407" s="9"/>
      <c r="R407" s="9"/>
      <c r="S407" s="83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2"/>
      <c r="J408" s="110"/>
      <c r="K408" s="107"/>
      <c r="L408" s="3"/>
      <c r="M408" s="3"/>
      <c r="N408" s="45"/>
      <c r="O408" s="9"/>
      <c r="P408" s="82"/>
      <c r="Q408" s="9"/>
      <c r="R408" s="9"/>
      <c r="S408" s="83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2"/>
      <c r="J409" s="110"/>
      <c r="K409" s="107"/>
      <c r="L409" s="3"/>
      <c r="M409" s="3"/>
      <c r="N409" s="45"/>
      <c r="O409" s="9"/>
      <c r="P409" s="82"/>
      <c r="Q409" s="9"/>
      <c r="R409" s="9"/>
      <c r="S409" s="83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2"/>
      <c r="J410" s="110"/>
      <c r="K410" s="107"/>
      <c r="L410" s="3"/>
      <c r="M410" s="3"/>
      <c r="N410" s="45"/>
      <c r="O410" s="9"/>
      <c r="P410" s="82"/>
      <c r="Q410" s="9"/>
      <c r="R410" s="9"/>
      <c r="S410" s="83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2"/>
      <c r="J411" s="110"/>
      <c r="K411" s="107"/>
      <c r="L411" s="3"/>
      <c r="M411" s="3"/>
      <c r="N411" s="45"/>
      <c r="O411" s="9"/>
      <c r="P411" s="82"/>
      <c r="Q411" s="9"/>
      <c r="R411" s="9"/>
      <c r="S411" s="83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2"/>
      <c r="J412" s="110"/>
      <c r="K412" s="107"/>
      <c r="L412" s="3"/>
      <c r="M412" s="3"/>
      <c r="N412" s="45"/>
      <c r="O412" s="9"/>
      <c r="P412" s="82"/>
      <c r="Q412" s="9"/>
      <c r="R412" s="9"/>
      <c r="S412" s="83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2"/>
      <c r="J413" s="110"/>
      <c r="K413" s="107"/>
      <c r="L413" s="3"/>
      <c r="M413" s="3"/>
      <c r="N413" s="45"/>
      <c r="O413" s="9"/>
      <c r="P413" s="82"/>
      <c r="Q413" s="9"/>
      <c r="R413" s="9"/>
      <c r="S413" s="83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2"/>
      <c r="J414" s="110"/>
      <c r="K414" s="107"/>
      <c r="L414" s="3"/>
      <c r="M414" s="3"/>
      <c r="N414" s="45"/>
      <c r="O414" s="9"/>
      <c r="P414" s="82"/>
      <c r="Q414" s="9"/>
      <c r="R414" s="9"/>
      <c r="S414" s="83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2"/>
      <c r="J415" s="110"/>
      <c r="K415" s="107"/>
      <c r="L415" s="3"/>
      <c r="M415" s="3"/>
      <c r="N415" s="45"/>
      <c r="O415" s="9"/>
      <c r="P415" s="82"/>
      <c r="Q415" s="9"/>
      <c r="R415" s="9"/>
      <c r="S415" s="83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2"/>
      <c r="J416" s="110"/>
      <c r="K416" s="107"/>
      <c r="L416" s="3"/>
      <c r="M416" s="3"/>
      <c r="N416" s="45"/>
      <c r="O416" s="9"/>
      <c r="P416" s="82"/>
      <c r="Q416" s="9"/>
      <c r="R416" s="9"/>
      <c r="S416" s="83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2"/>
      <c r="J417" s="110"/>
      <c r="K417" s="107"/>
      <c r="L417" s="3"/>
      <c r="M417" s="3"/>
      <c r="N417" s="45"/>
      <c r="O417" s="9"/>
      <c r="P417" s="82"/>
      <c r="Q417" s="9"/>
      <c r="R417" s="9"/>
      <c r="S417" s="83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2"/>
      <c r="J418" s="110"/>
      <c r="K418" s="107"/>
      <c r="L418" s="3"/>
      <c r="M418" s="3"/>
      <c r="N418" s="45"/>
      <c r="O418" s="9"/>
      <c r="P418" s="82"/>
      <c r="Q418" s="9"/>
      <c r="R418" s="9"/>
      <c r="S418" s="83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2"/>
      <c r="J419" s="110"/>
      <c r="K419" s="107"/>
      <c r="L419" s="3"/>
      <c r="M419" s="3"/>
      <c r="N419" s="45"/>
      <c r="O419" s="9"/>
      <c r="P419" s="82"/>
      <c r="Q419" s="9"/>
      <c r="R419" s="9"/>
      <c r="S419" s="83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2"/>
      <c r="J420" s="110"/>
      <c r="K420" s="107"/>
      <c r="L420" s="3"/>
      <c r="M420" s="3"/>
      <c r="N420" s="45"/>
      <c r="O420" s="9"/>
      <c r="P420" s="82"/>
      <c r="Q420" s="9"/>
      <c r="R420" s="9"/>
      <c r="S420" s="83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2"/>
      <c r="J421" s="110"/>
      <c r="K421" s="107"/>
      <c r="L421" s="3"/>
      <c r="M421" s="3"/>
      <c r="N421" s="45"/>
      <c r="O421" s="9"/>
      <c r="P421" s="82"/>
      <c r="Q421" s="9"/>
      <c r="R421" s="9"/>
      <c r="S421" s="83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2"/>
      <c r="J422" s="110"/>
      <c r="K422" s="107"/>
      <c r="L422" s="3"/>
      <c r="M422" s="3"/>
      <c r="N422" s="45"/>
      <c r="O422" s="9"/>
      <c r="P422" s="82"/>
      <c r="Q422" s="9"/>
      <c r="R422" s="9"/>
      <c r="S422" s="83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2"/>
      <c r="J423" s="110"/>
      <c r="K423" s="107"/>
      <c r="L423" s="3"/>
      <c r="M423" s="3"/>
      <c r="N423" s="45"/>
      <c r="O423" s="9"/>
      <c r="P423" s="82"/>
      <c r="Q423" s="9"/>
      <c r="R423" s="9"/>
      <c r="S423" s="83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2"/>
      <c r="J424" s="110"/>
      <c r="K424" s="107"/>
      <c r="L424" s="3"/>
      <c r="M424" s="3"/>
      <c r="N424" s="45"/>
      <c r="O424" s="9"/>
      <c r="P424" s="82"/>
      <c r="Q424" s="9"/>
      <c r="R424" s="9"/>
      <c r="S424" s="83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2"/>
      <c r="J425" s="110"/>
      <c r="K425" s="107"/>
      <c r="L425" s="3"/>
      <c r="M425" s="3"/>
      <c r="N425" s="45"/>
      <c r="O425" s="9"/>
      <c r="P425" s="82"/>
      <c r="Q425" s="9"/>
      <c r="R425" s="9"/>
      <c r="S425" s="83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2"/>
      <c r="J426" s="110"/>
      <c r="K426" s="107"/>
      <c r="L426" s="3"/>
      <c r="M426" s="3"/>
      <c r="N426" s="45"/>
      <c r="O426" s="9"/>
      <c r="P426" s="82"/>
      <c r="Q426" s="9"/>
      <c r="R426" s="9"/>
      <c r="S426" s="83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2"/>
      <c r="J427" s="110"/>
      <c r="K427" s="107"/>
      <c r="L427" s="3"/>
      <c r="M427" s="3"/>
      <c r="N427" s="45"/>
      <c r="O427" s="9"/>
      <c r="P427" s="82"/>
      <c r="Q427" s="9"/>
      <c r="R427" s="9"/>
      <c r="S427" s="83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2"/>
      <c r="J428" s="110"/>
      <c r="K428" s="107"/>
      <c r="L428" s="3"/>
      <c r="M428" s="3"/>
      <c r="N428" s="45"/>
      <c r="O428" s="9"/>
      <c r="P428" s="82"/>
      <c r="Q428" s="9"/>
      <c r="R428" s="9"/>
      <c r="S428" s="83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2"/>
      <c r="J429" s="110"/>
      <c r="K429" s="107"/>
      <c r="L429" s="3"/>
      <c r="M429" s="3"/>
      <c r="N429" s="45"/>
      <c r="O429" s="9"/>
      <c r="P429" s="82"/>
      <c r="Q429" s="9"/>
      <c r="R429" s="9"/>
      <c r="S429" s="83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2"/>
      <c r="J430" s="110"/>
      <c r="K430" s="107"/>
      <c r="L430" s="3"/>
      <c r="M430" s="3"/>
      <c r="N430" s="45"/>
      <c r="O430" s="9"/>
      <c r="P430" s="82"/>
      <c r="Q430" s="9"/>
      <c r="R430" s="9"/>
      <c r="S430" s="83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2"/>
      <c r="J431" s="110"/>
      <c r="K431" s="107"/>
      <c r="L431" s="3"/>
      <c r="M431" s="3"/>
      <c r="N431" s="45"/>
      <c r="O431" s="9"/>
      <c r="P431" s="82"/>
      <c r="Q431" s="9"/>
      <c r="R431" s="9"/>
      <c r="S431" s="83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2"/>
      <c r="J432" s="110"/>
      <c r="K432" s="107"/>
      <c r="L432" s="3"/>
      <c r="M432" s="3"/>
      <c r="N432" s="45"/>
      <c r="O432" s="9"/>
      <c r="P432" s="82"/>
      <c r="Q432" s="9"/>
      <c r="R432" s="9"/>
      <c r="S432" s="83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2"/>
      <c r="J433" s="110"/>
      <c r="K433" s="107"/>
      <c r="L433" s="3"/>
      <c r="M433" s="3"/>
      <c r="N433" s="45"/>
      <c r="O433" s="9"/>
      <c r="P433" s="82"/>
      <c r="Q433" s="9"/>
      <c r="R433" s="9"/>
      <c r="S433" s="83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2"/>
      <c r="J434" s="110"/>
      <c r="K434" s="107"/>
      <c r="L434" s="3"/>
      <c r="M434" s="3"/>
      <c r="N434" s="45"/>
      <c r="O434" s="9"/>
      <c r="P434" s="82"/>
      <c r="Q434" s="9"/>
      <c r="R434" s="9"/>
      <c r="S434" s="83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2"/>
      <c r="J435" s="110"/>
      <c r="K435" s="107"/>
      <c r="L435" s="3"/>
      <c r="M435" s="3"/>
      <c r="N435" s="45"/>
      <c r="O435" s="9"/>
      <c r="P435" s="82"/>
      <c r="Q435" s="9"/>
      <c r="R435" s="9"/>
      <c r="S435" s="83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2"/>
      <c r="J436" s="110"/>
      <c r="K436" s="107"/>
      <c r="L436" s="3"/>
      <c r="M436" s="3"/>
      <c r="N436" s="45"/>
      <c r="O436" s="9"/>
      <c r="P436" s="82"/>
      <c r="Q436" s="9"/>
      <c r="R436" s="9"/>
      <c r="S436" s="83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2"/>
      <c r="J437" s="110"/>
      <c r="K437" s="107"/>
      <c r="L437" s="3"/>
      <c r="M437" s="3"/>
      <c r="N437" s="45"/>
      <c r="O437" s="9"/>
      <c r="P437" s="82"/>
      <c r="Q437" s="9"/>
      <c r="R437" s="9"/>
      <c r="S437" s="83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2"/>
      <c r="J438" s="110"/>
      <c r="K438" s="107"/>
      <c r="L438" s="3"/>
      <c r="M438" s="3"/>
      <c r="N438" s="45"/>
      <c r="O438" s="9"/>
      <c r="P438" s="82"/>
      <c r="Q438" s="9"/>
      <c r="R438" s="9"/>
      <c r="S438" s="83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2"/>
      <c r="J439" s="110"/>
      <c r="K439" s="107"/>
      <c r="L439" s="3"/>
      <c r="M439" s="3"/>
      <c r="N439" s="45"/>
      <c r="O439" s="9"/>
      <c r="P439" s="82"/>
      <c r="Q439" s="9"/>
      <c r="R439" s="9"/>
      <c r="S439" s="83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2"/>
      <c r="J440" s="110"/>
      <c r="K440" s="107"/>
      <c r="L440" s="3"/>
      <c r="M440" s="3"/>
      <c r="N440" s="45"/>
      <c r="O440" s="9"/>
      <c r="P440" s="82"/>
      <c r="Q440" s="9"/>
      <c r="R440" s="9"/>
      <c r="S440" s="83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2"/>
      <c r="J441" s="110"/>
      <c r="K441" s="107"/>
      <c r="L441" s="3"/>
      <c r="M441" s="3"/>
      <c r="N441" s="45"/>
      <c r="O441" s="9"/>
      <c r="P441" s="82"/>
      <c r="Q441" s="9"/>
      <c r="R441" s="9"/>
      <c r="S441" s="83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2"/>
      <c r="J442" s="110"/>
      <c r="K442" s="107"/>
      <c r="L442" s="3"/>
      <c r="M442" s="3"/>
      <c r="N442" s="45"/>
      <c r="O442" s="9"/>
      <c r="P442" s="82"/>
      <c r="Q442" s="9"/>
      <c r="R442" s="9"/>
      <c r="S442" s="83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2"/>
      <c r="J443" s="110"/>
      <c r="K443" s="107"/>
      <c r="L443" s="3"/>
      <c r="M443" s="3"/>
      <c r="N443" s="45"/>
      <c r="O443" s="9"/>
      <c r="P443" s="82"/>
      <c r="Q443" s="9"/>
      <c r="R443" s="9"/>
      <c r="S443" s="83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2"/>
      <c r="J444" s="110"/>
      <c r="K444" s="107"/>
      <c r="L444" s="3"/>
      <c r="M444" s="3"/>
      <c r="N444" s="45"/>
      <c r="O444" s="9"/>
      <c r="P444" s="82"/>
      <c r="Q444" s="9"/>
      <c r="R444" s="9"/>
      <c r="S444" s="83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2"/>
      <c r="J445" s="110"/>
      <c r="K445" s="107"/>
      <c r="L445" s="3"/>
      <c r="M445" s="3"/>
      <c r="N445" s="45"/>
      <c r="O445" s="9"/>
      <c r="P445" s="82"/>
      <c r="Q445" s="9"/>
      <c r="R445" s="9"/>
      <c r="S445" s="83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2"/>
      <c r="J446" s="110"/>
      <c r="K446" s="107"/>
      <c r="L446" s="3"/>
      <c r="M446" s="3"/>
      <c r="N446" s="45"/>
      <c r="O446" s="9"/>
      <c r="P446" s="82"/>
      <c r="Q446" s="9"/>
      <c r="R446" s="9"/>
      <c r="S446" s="83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2"/>
      <c r="J447" s="110"/>
      <c r="K447" s="107"/>
      <c r="L447" s="3"/>
      <c r="M447" s="3"/>
      <c r="N447" s="45"/>
      <c r="O447" s="9"/>
      <c r="P447" s="82"/>
      <c r="Q447" s="9"/>
      <c r="R447" s="9"/>
      <c r="S447" s="83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2"/>
      <c r="J448" s="110"/>
      <c r="K448" s="107"/>
      <c r="L448" s="3"/>
      <c r="M448" s="3"/>
      <c r="N448" s="45"/>
      <c r="O448" s="9"/>
      <c r="P448" s="82"/>
      <c r="Q448" s="9"/>
      <c r="R448" s="9"/>
      <c r="S448" s="83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2"/>
      <c r="J449" s="110"/>
      <c r="K449" s="107"/>
      <c r="L449" s="3"/>
      <c r="M449" s="3"/>
      <c r="N449" s="45"/>
      <c r="O449" s="9"/>
      <c r="P449" s="82"/>
      <c r="Q449" s="9"/>
      <c r="R449" s="9"/>
      <c r="S449" s="83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2"/>
      <c r="J450" s="110"/>
      <c r="K450" s="107"/>
      <c r="L450" s="3"/>
      <c r="M450" s="3"/>
      <c r="N450" s="45"/>
      <c r="O450" s="9"/>
      <c r="P450" s="82"/>
      <c r="Q450" s="9"/>
      <c r="R450" s="9"/>
      <c r="S450" s="83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2"/>
      <c r="J451" s="110"/>
      <c r="K451" s="107"/>
      <c r="L451" s="3"/>
      <c r="M451" s="3"/>
      <c r="N451" s="45"/>
      <c r="O451" s="9"/>
      <c r="P451" s="82"/>
      <c r="Q451" s="9"/>
      <c r="R451" s="9"/>
      <c r="S451" s="83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2"/>
      <c r="J452" s="110"/>
      <c r="K452" s="107"/>
      <c r="L452" s="3"/>
      <c r="M452" s="3"/>
      <c r="N452" s="45"/>
      <c r="O452" s="9"/>
      <c r="P452" s="82"/>
      <c r="Q452" s="9"/>
      <c r="R452" s="9"/>
      <c r="S452" s="83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2"/>
      <c r="J453" s="110"/>
      <c r="K453" s="107"/>
      <c r="L453" s="3"/>
      <c r="M453" s="3"/>
      <c r="N453" s="45"/>
      <c r="O453" s="9"/>
      <c r="P453" s="82"/>
      <c r="Q453" s="9"/>
      <c r="R453" s="9"/>
      <c r="S453" s="83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2"/>
      <c r="J454" s="110"/>
      <c r="K454" s="107"/>
      <c r="L454" s="3"/>
      <c r="M454" s="3"/>
      <c r="N454" s="45"/>
      <c r="O454" s="9"/>
      <c r="P454" s="82"/>
      <c r="Q454" s="9"/>
      <c r="R454" s="9"/>
      <c r="S454" s="83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2"/>
      <c r="J455" s="110"/>
      <c r="K455" s="107"/>
      <c r="L455" s="3"/>
      <c r="M455" s="3"/>
      <c r="N455" s="45"/>
      <c r="O455" s="9"/>
      <c r="P455" s="82"/>
      <c r="Q455" s="9"/>
      <c r="R455" s="9"/>
      <c r="S455" s="83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2"/>
      <c r="J456" s="110"/>
      <c r="K456" s="107"/>
      <c r="L456" s="3"/>
      <c r="M456" s="3"/>
      <c r="N456" s="45"/>
      <c r="O456" s="9"/>
      <c r="P456" s="82"/>
      <c r="Q456" s="9"/>
      <c r="R456" s="9"/>
      <c r="S456" s="83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2"/>
      <c r="J457" s="110"/>
      <c r="K457" s="107"/>
      <c r="L457" s="3"/>
      <c r="M457" s="3"/>
      <c r="N457" s="45"/>
      <c r="O457" s="9"/>
      <c r="P457" s="82"/>
      <c r="Q457" s="9"/>
      <c r="R457" s="9"/>
      <c r="S457" s="83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2"/>
      <c r="J458" s="110"/>
      <c r="K458" s="107"/>
      <c r="L458" s="3"/>
      <c r="M458" s="3"/>
      <c r="N458" s="45"/>
      <c r="O458" s="9"/>
      <c r="P458" s="82"/>
      <c r="Q458" s="9"/>
      <c r="R458" s="9"/>
      <c r="S458" s="83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2"/>
      <c r="J459" s="110"/>
      <c r="K459" s="107"/>
      <c r="L459" s="3"/>
      <c r="M459" s="3"/>
      <c r="N459" s="45"/>
      <c r="O459" s="9"/>
      <c r="P459" s="82"/>
      <c r="Q459" s="9"/>
      <c r="R459" s="9"/>
      <c r="S459" s="83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2"/>
      <c r="J460" s="110"/>
      <c r="K460" s="107"/>
      <c r="L460" s="3"/>
      <c r="M460" s="3"/>
      <c r="N460" s="45"/>
      <c r="O460" s="9"/>
      <c r="P460" s="82"/>
      <c r="Q460" s="9"/>
      <c r="R460" s="9"/>
      <c r="S460" s="83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2"/>
      <c r="J461" s="110"/>
      <c r="K461" s="107"/>
      <c r="L461" s="3"/>
      <c r="M461" s="3"/>
      <c r="N461" s="45"/>
      <c r="O461" s="9"/>
      <c r="P461" s="82"/>
      <c r="Q461" s="9"/>
      <c r="R461" s="9"/>
      <c r="S461" s="83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2"/>
      <c r="J462" s="110"/>
      <c r="K462" s="107"/>
      <c r="L462" s="3"/>
      <c r="M462" s="3"/>
      <c r="N462" s="45"/>
      <c r="O462" s="9"/>
      <c r="P462" s="82"/>
      <c r="Q462" s="9"/>
      <c r="R462" s="9"/>
      <c r="S462" s="83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2"/>
      <c r="J463" s="110"/>
      <c r="K463" s="107"/>
      <c r="L463" s="3"/>
      <c r="M463" s="3"/>
      <c r="N463" s="45"/>
      <c r="O463" s="9"/>
      <c r="P463" s="82"/>
      <c r="Q463" s="9"/>
      <c r="R463" s="9"/>
      <c r="S463" s="83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2"/>
      <c r="J464" s="110"/>
      <c r="K464" s="107"/>
      <c r="L464" s="3"/>
      <c r="M464" s="3"/>
      <c r="N464" s="45"/>
      <c r="O464" s="9"/>
      <c r="P464" s="82"/>
      <c r="Q464" s="9"/>
      <c r="R464" s="9"/>
      <c r="S464" s="83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2"/>
      <c r="J465" s="110"/>
      <c r="K465" s="107"/>
      <c r="L465" s="3"/>
      <c r="M465" s="3"/>
      <c r="N465" s="45"/>
      <c r="O465" s="9"/>
      <c r="P465" s="82"/>
      <c r="Q465" s="9"/>
      <c r="R465" s="9"/>
      <c r="S465" s="83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2"/>
      <c r="J466" s="110"/>
      <c r="K466" s="107"/>
      <c r="L466" s="3"/>
      <c r="M466" s="3"/>
      <c r="N466" s="45"/>
      <c r="O466" s="9"/>
      <c r="P466" s="82"/>
      <c r="Q466" s="9"/>
      <c r="R466" s="9"/>
      <c r="S466" s="83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2"/>
      <c r="J467" s="110"/>
      <c r="K467" s="107"/>
      <c r="L467" s="3"/>
      <c r="M467" s="3"/>
      <c r="N467" s="45"/>
      <c r="O467" s="9"/>
      <c r="P467" s="82"/>
      <c r="Q467" s="9"/>
      <c r="R467" s="9"/>
      <c r="S467" s="83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2"/>
      <c r="J468" s="110"/>
      <c r="K468" s="107"/>
      <c r="L468" s="3"/>
      <c r="M468" s="3"/>
      <c r="N468" s="45"/>
      <c r="O468" s="9"/>
      <c r="P468" s="82"/>
      <c r="Q468" s="9"/>
      <c r="R468" s="9"/>
      <c r="S468" s="83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2"/>
      <c r="J469" s="110"/>
      <c r="K469" s="107"/>
      <c r="L469" s="3"/>
      <c r="M469" s="3"/>
      <c r="N469" s="45"/>
      <c r="O469" s="9"/>
      <c r="P469" s="82"/>
      <c r="Q469" s="9"/>
      <c r="R469" s="9"/>
      <c r="S469" s="83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2"/>
      <c r="J470" s="110"/>
      <c r="K470" s="107"/>
      <c r="L470" s="3"/>
      <c r="M470" s="3"/>
      <c r="N470" s="45"/>
      <c r="O470" s="9"/>
      <c r="P470" s="82"/>
      <c r="Q470" s="9"/>
      <c r="R470" s="9"/>
      <c r="S470" s="83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2"/>
      <c r="J471" s="110"/>
      <c r="K471" s="107"/>
      <c r="L471" s="3"/>
      <c r="M471" s="3"/>
      <c r="N471" s="45"/>
      <c r="O471" s="9"/>
      <c r="P471" s="82"/>
      <c r="Q471" s="9"/>
      <c r="R471" s="9"/>
      <c r="S471" s="83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2"/>
      <c r="J472" s="110"/>
      <c r="K472" s="107"/>
      <c r="L472" s="3"/>
      <c r="M472" s="3"/>
      <c r="N472" s="45"/>
      <c r="O472" s="9"/>
      <c r="P472" s="82"/>
      <c r="Q472" s="9"/>
      <c r="R472" s="9"/>
      <c r="S472" s="83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2"/>
      <c r="J473" s="110"/>
      <c r="K473" s="107"/>
      <c r="L473" s="3"/>
      <c r="M473" s="3"/>
      <c r="N473" s="45"/>
      <c r="O473" s="9"/>
      <c r="P473" s="82"/>
      <c r="Q473" s="9"/>
      <c r="R473" s="9"/>
      <c r="S473" s="83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2"/>
      <c r="J474" s="110"/>
      <c r="K474" s="107"/>
      <c r="L474" s="3"/>
      <c r="M474" s="3"/>
      <c r="N474" s="45"/>
      <c r="O474" s="9"/>
      <c r="P474" s="82"/>
      <c r="Q474" s="9"/>
      <c r="R474" s="9"/>
      <c r="S474" s="83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2"/>
      <c r="J475" s="110"/>
      <c r="K475" s="107"/>
      <c r="L475" s="3"/>
      <c r="M475" s="3"/>
      <c r="N475" s="45"/>
      <c r="O475" s="9"/>
      <c r="P475" s="82"/>
      <c r="Q475" s="9"/>
      <c r="R475" s="9"/>
      <c r="S475" s="83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2"/>
      <c r="J476" s="110"/>
      <c r="K476" s="107"/>
      <c r="L476" s="3"/>
      <c r="M476" s="3"/>
      <c r="N476" s="45"/>
      <c r="O476" s="9"/>
      <c r="P476" s="82"/>
      <c r="Q476" s="9"/>
      <c r="R476" s="9"/>
      <c r="S476" s="83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2"/>
      <c r="J477" s="110"/>
      <c r="K477" s="107"/>
      <c r="L477" s="3"/>
      <c r="M477" s="3"/>
      <c r="N477" s="45"/>
      <c r="O477" s="9"/>
      <c r="P477" s="82"/>
      <c r="Q477" s="9"/>
      <c r="R477" s="9"/>
      <c r="S477" s="83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2"/>
      <c r="J478" s="110"/>
      <c r="K478" s="107"/>
      <c r="L478" s="3"/>
      <c r="M478" s="3"/>
      <c r="N478" s="45"/>
      <c r="O478" s="9"/>
      <c r="P478" s="82"/>
      <c r="Q478" s="9"/>
      <c r="R478" s="9"/>
      <c r="S478" s="83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2"/>
      <c r="J479" s="110"/>
      <c r="K479" s="107"/>
      <c r="L479" s="3"/>
      <c r="M479" s="3"/>
      <c r="N479" s="45"/>
      <c r="O479" s="9"/>
      <c r="P479" s="82"/>
      <c r="Q479" s="9"/>
      <c r="R479" s="9"/>
      <c r="S479" s="83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2"/>
      <c r="J480" s="110"/>
      <c r="K480" s="107"/>
      <c r="L480" s="3"/>
      <c r="M480" s="3"/>
      <c r="N480" s="45"/>
      <c r="O480" s="9"/>
      <c r="P480" s="82"/>
      <c r="Q480" s="9"/>
      <c r="R480" s="9"/>
      <c r="S480" s="83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2"/>
      <c r="J481" s="110"/>
      <c r="K481" s="107"/>
      <c r="L481" s="3"/>
      <c r="M481" s="3"/>
      <c r="N481" s="45"/>
      <c r="O481" s="9"/>
      <c r="P481" s="82"/>
      <c r="Q481" s="9"/>
      <c r="R481" s="9"/>
      <c r="S481" s="83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2"/>
      <c r="J482" s="110"/>
      <c r="K482" s="107"/>
      <c r="L482" s="3"/>
      <c r="M482" s="3"/>
      <c r="N482" s="45"/>
      <c r="O482" s="9"/>
      <c r="P482" s="82"/>
      <c r="Q482" s="9"/>
      <c r="R482" s="9"/>
      <c r="S482" s="83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2"/>
      <c r="J483" s="110"/>
      <c r="K483" s="107"/>
      <c r="L483" s="3"/>
      <c r="M483" s="3"/>
      <c r="N483" s="45"/>
      <c r="O483" s="9"/>
      <c r="P483" s="82"/>
      <c r="Q483" s="9"/>
      <c r="R483" s="9"/>
      <c r="S483" s="83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2"/>
      <c r="J484" s="110"/>
      <c r="K484" s="107"/>
      <c r="L484" s="3"/>
      <c r="M484" s="3"/>
      <c r="N484" s="45"/>
      <c r="O484" s="9"/>
      <c r="P484" s="82"/>
      <c r="Q484" s="9"/>
      <c r="R484" s="9"/>
      <c r="S484" s="83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2"/>
      <c r="J485" s="110"/>
      <c r="K485" s="107"/>
      <c r="L485" s="3"/>
      <c r="M485" s="3"/>
      <c r="N485" s="45"/>
      <c r="O485" s="9"/>
      <c r="P485" s="82"/>
      <c r="Q485" s="9"/>
      <c r="R485" s="9"/>
      <c r="S485" s="83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2"/>
      <c r="J486" s="110"/>
      <c r="K486" s="107"/>
      <c r="L486" s="3"/>
      <c r="M486" s="3"/>
      <c r="N486" s="45"/>
      <c r="O486" s="9"/>
      <c r="P486" s="82"/>
      <c r="Q486" s="9"/>
      <c r="R486" s="9"/>
      <c r="S486" s="83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2"/>
      <c r="J487" s="110"/>
      <c r="K487" s="107"/>
      <c r="L487" s="3"/>
      <c r="M487" s="3"/>
      <c r="N487" s="45"/>
      <c r="O487" s="9"/>
      <c r="P487" s="82"/>
      <c r="Q487" s="9"/>
      <c r="R487" s="9"/>
      <c r="S487" s="83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2"/>
      <c r="J488" s="110"/>
      <c r="K488" s="107"/>
      <c r="L488" s="3"/>
      <c r="M488" s="3"/>
      <c r="N488" s="45"/>
      <c r="O488" s="9"/>
      <c r="P488" s="82"/>
      <c r="Q488" s="9"/>
      <c r="R488" s="9"/>
      <c r="S488" s="83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2"/>
      <c r="J489" s="110"/>
      <c r="K489" s="107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2"/>
      <c r="J490" s="110"/>
      <c r="K490" s="107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2"/>
      <c r="J491" s="110"/>
      <c r="K491" s="107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2"/>
      <c r="J492" s="110"/>
      <c r="K492" s="107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2"/>
      <c r="J493" s="110"/>
      <c r="K493" s="107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2"/>
      <c r="J494" s="110"/>
      <c r="K494" s="107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2"/>
      <c r="J495" s="110"/>
      <c r="K495" s="107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2"/>
      <c r="J496" s="110"/>
      <c r="K496" s="107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2"/>
      <c r="J497" s="110"/>
      <c r="K497" s="107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2"/>
      <c r="J498" s="110"/>
      <c r="K498" s="107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2"/>
      <c r="J499" s="110"/>
      <c r="K499" s="107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2"/>
      <c r="J500" s="110"/>
      <c r="K500" s="107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2"/>
      <c r="J501" s="110"/>
      <c r="K501" s="107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2"/>
      <c r="J502" s="110"/>
      <c r="K502" s="107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2"/>
      <c r="J503" s="110"/>
      <c r="K503" s="107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2"/>
      <c r="J504" s="110"/>
      <c r="K504" s="107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2"/>
      <c r="J505" s="110"/>
      <c r="K505" s="107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2"/>
      <c r="J506" s="110"/>
      <c r="K506" s="107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2"/>
      <c r="J507" s="110"/>
      <c r="K507" s="107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2"/>
      <c r="J508" s="110"/>
      <c r="K508" s="107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2"/>
      <c r="J509" s="110"/>
      <c r="K509" s="107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2"/>
      <c r="J510" s="110"/>
      <c r="K510" s="107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2"/>
      <c r="J511" s="110"/>
      <c r="K511" s="107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2"/>
      <c r="J512" s="110"/>
      <c r="K512" s="107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2"/>
      <c r="J513" s="110"/>
      <c r="K513" s="107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2"/>
      <c r="J514" s="110"/>
      <c r="K514" s="107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2"/>
      <c r="J515" s="110"/>
      <c r="K515" s="107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2"/>
      <c r="J516" s="110"/>
      <c r="K516" s="107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2"/>
      <c r="J517" s="110"/>
      <c r="K517" s="107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2"/>
      <c r="J518" s="110"/>
      <c r="K518" s="107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2"/>
      <c r="J519" s="110"/>
      <c r="K519" s="107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2"/>
      <c r="J520" s="110"/>
      <c r="K520" s="107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2"/>
      <c r="J521" s="110"/>
      <c r="K521" s="107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2"/>
      <c r="J522" s="110"/>
      <c r="K522" s="107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2"/>
      <c r="J523" s="110"/>
      <c r="K523" s="107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2"/>
      <c r="J524" s="110"/>
      <c r="K524" s="107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2"/>
      <c r="J525" s="110"/>
      <c r="K525" s="107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2"/>
      <c r="J526" s="110"/>
      <c r="K526" s="107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2"/>
      <c r="J527" s="110"/>
      <c r="K527" s="107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2"/>
      <c r="J528" s="110"/>
      <c r="K528" s="107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2"/>
      <c r="J529" s="110"/>
      <c r="K529" s="107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2"/>
      <c r="J530" s="110"/>
      <c r="K530" s="107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2"/>
      <c r="J531" s="110"/>
      <c r="K531" s="107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2"/>
      <c r="J532" s="110"/>
      <c r="K532" s="107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2"/>
      <c r="J533" s="110"/>
      <c r="K533" s="107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2"/>
      <c r="J534" s="110"/>
      <c r="K534" s="107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2"/>
      <c r="J535" s="110"/>
      <c r="K535" s="107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2"/>
      <c r="J536" s="110"/>
      <c r="K536" s="107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2"/>
      <c r="J537" s="110"/>
      <c r="K537" s="107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2"/>
      <c r="J538" s="110"/>
      <c r="K538" s="107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2"/>
      <c r="J539" s="110"/>
      <c r="K539" s="107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2"/>
      <c r="J540" s="110"/>
      <c r="K540" s="107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2"/>
      <c r="J541" s="110"/>
      <c r="K541" s="107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2"/>
      <c r="J542" s="110"/>
      <c r="K542" s="107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2"/>
      <c r="J543" s="110"/>
      <c r="K543" s="107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2"/>
      <c r="J544" s="110"/>
      <c r="K544" s="107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2"/>
      <c r="J545" s="110"/>
      <c r="K545" s="107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2"/>
      <c r="J546" s="110"/>
      <c r="K546" s="107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2"/>
      <c r="J547" s="110"/>
      <c r="K547" s="107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2"/>
      <c r="J548" s="110"/>
      <c r="K548" s="107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2"/>
      <c r="J549" s="110"/>
      <c r="K549" s="107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2"/>
      <c r="J550" s="110"/>
      <c r="K550" s="107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2"/>
      <c r="J551" s="110"/>
      <c r="K551" s="107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2"/>
      <c r="J552" s="110"/>
      <c r="K552" s="107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2"/>
      <c r="J553" s="110"/>
      <c r="K553" s="107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2"/>
      <c r="J554" s="110"/>
      <c r="K554" s="107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2"/>
      <c r="J555" s="110"/>
      <c r="K555" s="107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2"/>
      <c r="J556" s="110"/>
      <c r="K556" s="107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2"/>
      <c r="J557" s="110"/>
      <c r="K557" s="107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2"/>
      <c r="J558" s="110"/>
      <c r="K558" s="107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2"/>
      <c r="J559" s="110"/>
      <c r="K559" s="107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2"/>
      <c r="J560" s="110"/>
      <c r="K560" s="107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2"/>
      <c r="J561" s="110"/>
      <c r="K561" s="107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2"/>
      <c r="J562" s="110"/>
      <c r="K562" s="107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2"/>
      <c r="J563" s="110"/>
      <c r="K563" s="107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2"/>
      <c r="J564" s="110"/>
      <c r="K564" s="107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2"/>
      <c r="J565" s="110"/>
      <c r="K565" s="107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2"/>
      <c r="J566" s="110"/>
      <c r="K566" s="107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2"/>
      <c r="J567" s="110"/>
      <c r="K567" s="107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2"/>
      <c r="J568" s="110"/>
      <c r="K568" s="107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2"/>
      <c r="J569" s="110"/>
      <c r="K569" s="107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2"/>
      <c r="J570" s="110"/>
      <c r="K570" s="107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2"/>
      <c r="J571" s="110"/>
      <c r="K571" s="107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2"/>
      <c r="J572" s="110"/>
      <c r="K572" s="107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2"/>
      <c r="J573" s="110"/>
      <c r="K573" s="107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2"/>
      <c r="J574" s="110"/>
      <c r="K574" s="107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2"/>
      <c r="J575" s="110"/>
      <c r="K575" s="107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2"/>
      <c r="J576" s="110"/>
      <c r="K576" s="107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2"/>
      <c r="J577" s="110"/>
      <c r="K577" s="107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2"/>
      <c r="J578" s="110"/>
      <c r="K578" s="107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2"/>
      <c r="J579" s="110"/>
      <c r="K579" s="107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2"/>
      <c r="J580" s="110"/>
      <c r="K580" s="107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2"/>
      <c r="J581" s="110"/>
      <c r="K581" s="107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2"/>
      <c r="J582" s="110"/>
      <c r="K582" s="107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2"/>
      <c r="J583" s="110"/>
      <c r="K583" s="107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2"/>
      <c r="J584" s="110"/>
      <c r="K584" s="107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2"/>
      <c r="J585" s="110"/>
      <c r="K585" s="107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2"/>
      <c r="J586" s="110"/>
      <c r="K586" s="107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2"/>
      <c r="J587" s="110"/>
      <c r="K587" s="107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2"/>
      <c r="J588" s="110"/>
      <c r="K588" s="107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2"/>
      <c r="J589" s="110"/>
      <c r="K589" s="107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2"/>
      <c r="J590" s="110"/>
      <c r="K590" s="107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2"/>
      <c r="J591" s="110"/>
      <c r="K591" s="107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2"/>
      <c r="J592" s="110"/>
      <c r="K592" s="107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2"/>
      <c r="J593" s="110"/>
      <c r="K593" s="107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2"/>
      <c r="J594" s="110"/>
      <c r="K594" s="107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2"/>
      <c r="J595" s="110"/>
      <c r="K595" s="107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2"/>
      <c r="J596" s="110"/>
      <c r="K596" s="107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2"/>
      <c r="J597" s="110"/>
      <c r="K597" s="107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2"/>
      <c r="J598" s="110"/>
      <c r="K598" s="107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2"/>
      <c r="J599" s="110"/>
      <c r="K599" s="107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2"/>
      <c r="J600" s="110"/>
      <c r="K600" s="107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2"/>
      <c r="J601" s="110"/>
      <c r="K601" s="107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2"/>
      <c r="J602" s="110"/>
      <c r="K602" s="107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2"/>
      <c r="J603" s="110"/>
      <c r="K603" s="107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2"/>
      <c r="J604" s="110"/>
      <c r="K604" s="107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2"/>
      <c r="J605" s="110"/>
      <c r="K605" s="107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2"/>
      <c r="J606" s="110"/>
      <c r="K606" s="107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2"/>
      <c r="J607" s="110"/>
      <c r="K607" s="107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2"/>
      <c r="J608" s="110"/>
      <c r="K608" s="107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2"/>
      <c r="J609" s="110"/>
      <c r="K609" s="107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2"/>
      <c r="J610" s="110"/>
      <c r="K610" s="107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2"/>
      <c r="J611" s="110"/>
      <c r="K611" s="107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2"/>
      <c r="J612" s="110"/>
      <c r="K612" s="107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2"/>
      <c r="J613" s="110"/>
      <c r="K613" s="107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2"/>
      <c r="J614" s="110"/>
      <c r="K614" s="107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2"/>
      <c r="J615" s="110"/>
      <c r="K615" s="107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2"/>
      <c r="J616" s="110"/>
      <c r="K616" s="107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2"/>
      <c r="J617" s="110"/>
      <c r="K617" s="107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2"/>
      <c r="J618" s="110"/>
      <c r="K618" s="107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2"/>
      <c r="J619" s="110"/>
      <c r="K619" s="107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2"/>
      <c r="J620" s="110"/>
      <c r="K620" s="107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2"/>
      <c r="J621" s="110"/>
      <c r="K621" s="107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2"/>
      <c r="J622" s="110"/>
      <c r="K622" s="107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2"/>
      <c r="J623" s="110"/>
      <c r="K623" s="107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2"/>
      <c r="J624" s="110"/>
      <c r="K624" s="107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2"/>
      <c r="J625" s="110"/>
      <c r="K625" s="107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2"/>
      <c r="J626" s="110"/>
      <c r="K626" s="107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2"/>
      <c r="J627" s="110"/>
      <c r="K627" s="107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2"/>
      <c r="J628" s="110"/>
      <c r="K628" s="107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2"/>
      <c r="J629" s="110"/>
      <c r="K629" s="107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2"/>
      <c r="J630" s="110"/>
      <c r="K630" s="107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2"/>
      <c r="J631" s="110"/>
      <c r="K631" s="107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2"/>
      <c r="J632" s="110"/>
      <c r="K632" s="107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2"/>
      <c r="J633" s="110"/>
      <c r="K633" s="107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2"/>
      <c r="J634" s="110"/>
      <c r="K634" s="107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2"/>
      <c r="J635" s="110"/>
      <c r="K635" s="107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2"/>
      <c r="J636" s="110"/>
      <c r="K636" s="107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2"/>
      <c r="J637" s="110"/>
      <c r="K637" s="107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2"/>
      <c r="J638" s="110"/>
      <c r="K638" s="107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2"/>
      <c r="J639" s="110"/>
      <c r="K639" s="107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2"/>
      <c r="J640" s="110"/>
      <c r="K640" s="107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2"/>
      <c r="J641" s="110"/>
      <c r="K641" s="107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2"/>
      <c r="J642" s="110"/>
      <c r="K642" s="107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2"/>
      <c r="J643" s="110"/>
      <c r="K643" s="107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2"/>
      <c r="J644" s="110"/>
      <c r="K644" s="107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2"/>
      <c r="J645" s="110"/>
      <c r="K645" s="107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2"/>
      <c r="J646" s="110"/>
      <c r="K646" s="107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2"/>
      <c r="J647" s="110"/>
      <c r="K647" s="107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2"/>
      <c r="J648" s="110"/>
      <c r="K648" s="107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2"/>
      <c r="J649" s="110"/>
      <c r="K649" s="107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2"/>
      <c r="J650" s="110"/>
      <c r="K650" s="107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2"/>
      <c r="J651" s="110"/>
      <c r="K651" s="107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2"/>
      <c r="J652" s="110"/>
      <c r="K652" s="107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2"/>
      <c r="J653" s="110"/>
      <c r="K653" s="107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2"/>
      <c r="J654" s="110"/>
      <c r="K654" s="107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2"/>
      <c r="J655" s="110"/>
      <c r="K655" s="107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2"/>
      <c r="J656" s="110"/>
      <c r="K656" s="107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2"/>
      <c r="J657" s="110"/>
      <c r="K657" s="107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2"/>
      <c r="J658" s="110"/>
      <c r="K658" s="107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2"/>
      <c r="J659" s="110"/>
      <c r="K659" s="107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2"/>
      <c r="J660" s="110"/>
      <c r="K660" s="107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2"/>
      <c r="J661" s="110"/>
      <c r="K661" s="107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2"/>
      <c r="J662" s="110"/>
      <c r="K662" s="107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2"/>
      <c r="J663" s="110"/>
      <c r="K663" s="107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2"/>
      <c r="J664" s="110"/>
      <c r="K664" s="107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2"/>
      <c r="J665" s="110"/>
      <c r="K665" s="107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2"/>
      <c r="J666" s="110"/>
      <c r="K666" s="107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2"/>
      <c r="J667" s="110"/>
      <c r="K667" s="107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2"/>
      <c r="J668" s="110"/>
      <c r="K668" s="107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2"/>
      <c r="J669" s="110"/>
      <c r="K669" s="107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2"/>
      <c r="J670" s="110"/>
      <c r="K670" s="107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2"/>
      <c r="J671" s="110"/>
      <c r="K671" s="107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2"/>
      <c r="J672" s="110"/>
      <c r="K672" s="107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2"/>
      <c r="J673" s="110"/>
      <c r="K673" s="107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2"/>
      <c r="J674" s="110"/>
      <c r="K674" s="107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2"/>
      <c r="J675" s="110"/>
      <c r="K675" s="107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2"/>
      <c r="J676" s="110"/>
      <c r="K676" s="107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2"/>
      <c r="J677" s="110"/>
      <c r="K677" s="107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2"/>
      <c r="J678" s="110"/>
      <c r="K678" s="107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2"/>
      <c r="J679" s="110"/>
      <c r="K679" s="107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2"/>
      <c r="J680" s="110"/>
      <c r="K680" s="107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2"/>
      <c r="J681" s="110"/>
      <c r="K681" s="107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2"/>
      <c r="J682" s="110"/>
      <c r="K682" s="107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2"/>
      <c r="J683" s="110"/>
      <c r="K683" s="107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2"/>
      <c r="J684" s="110"/>
      <c r="K684" s="107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2"/>
      <c r="J685" s="110"/>
      <c r="K685" s="107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2"/>
      <c r="J686" s="110"/>
      <c r="K686" s="107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2"/>
      <c r="J687" s="110"/>
      <c r="K687" s="107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2"/>
      <c r="J688" s="110"/>
      <c r="K688" s="107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2"/>
      <c r="J689" s="110"/>
      <c r="K689" s="107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2"/>
      <c r="J690" s="110"/>
      <c r="K690" s="107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2"/>
      <c r="J691" s="110"/>
      <c r="K691" s="107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2"/>
      <c r="J692" s="110"/>
      <c r="K692" s="107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2"/>
      <c r="J693" s="110"/>
      <c r="K693" s="107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2"/>
      <c r="J694" s="110"/>
      <c r="K694" s="107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2"/>
      <c r="J695" s="110"/>
      <c r="K695" s="107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2"/>
      <c r="J696" s="110"/>
      <c r="K696" s="107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2"/>
      <c r="J697" s="110"/>
      <c r="K697" s="107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2"/>
      <c r="J698" s="110"/>
      <c r="K698" s="107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2"/>
      <c r="J699" s="110"/>
      <c r="K699" s="107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2"/>
      <c r="J700" s="110"/>
      <c r="K700" s="107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2"/>
      <c r="J701" s="110"/>
      <c r="K701" s="107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2"/>
      <c r="J702" s="110"/>
      <c r="K702" s="107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2"/>
      <c r="J703" s="110"/>
      <c r="K703" s="107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2"/>
      <c r="J704" s="110"/>
      <c r="K704" s="107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2"/>
      <c r="J705" s="110"/>
      <c r="K705" s="107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2"/>
      <c r="J706" s="110"/>
      <c r="K706" s="107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2"/>
      <c r="J707" s="110"/>
      <c r="K707" s="107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2"/>
      <c r="J708" s="110"/>
      <c r="K708" s="107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2"/>
      <c r="J709" s="110"/>
      <c r="K709" s="107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2"/>
      <c r="J710" s="110"/>
      <c r="K710" s="107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2"/>
      <c r="J711" s="110"/>
      <c r="K711" s="107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2"/>
      <c r="J712" s="110"/>
      <c r="K712" s="107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2"/>
      <c r="J713" s="110"/>
      <c r="K713" s="107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2"/>
      <c r="J714" s="110"/>
      <c r="K714" s="107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2"/>
      <c r="J715" s="110"/>
      <c r="K715" s="107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2"/>
      <c r="J716" s="110"/>
      <c r="K716" s="107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2"/>
      <c r="J717" s="110"/>
      <c r="K717" s="107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2"/>
      <c r="J718" s="110"/>
      <c r="K718" s="107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2"/>
      <c r="J719" s="110"/>
      <c r="K719" s="107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2"/>
      <c r="J720" s="110"/>
      <c r="K720" s="107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2"/>
      <c r="J721" s="110"/>
      <c r="K721" s="107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2"/>
      <c r="J722" s="110"/>
      <c r="K722" s="107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2"/>
      <c r="J723" s="110"/>
      <c r="K723" s="107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2"/>
      <c r="J724" s="110"/>
      <c r="K724" s="107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2"/>
      <c r="J725" s="110"/>
      <c r="K725" s="107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2"/>
      <c r="J726" s="110"/>
      <c r="K726" s="107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2"/>
      <c r="J727" s="110"/>
      <c r="K727" s="107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2"/>
      <c r="J728" s="110"/>
      <c r="K728" s="107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2"/>
      <c r="J729" s="110"/>
      <c r="K729" s="107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2"/>
      <c r="J730" s="110"/>
      <c r="K730" s="107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2"/>
      <c r="J731" s="110"/>
      <c r="K731" s="107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2"/>
      <c r="J732" s="110"/>
      <c r="K732" s="107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2"/>
      <c r="J733" s="110"/>
      <c r="K733" s="107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2"/>
      <c r="J734" s="110"/>
      <c r="K734" s="107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2"/>
      <c r="J735" s="110"/>
      <c r="K735" s="107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2"/>
      <c r="J736" s="110"/>
      <c r="K736" s="107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2"/>
      <c r="J737" s="110"/>
      <c r="K737" s="107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2"/>
      <c r="J738" s="110"/>
      <c r="K738" s="107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2"/>
      <c r="J739" s="110"/>
      <c r="K739" s="107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2"/>
      <c r="J740" s="110"/>
      <c r="K740" s="107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2"/>
      <c r="J741" s="110"/>
      <c r="K741" s="107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2"/>
      <c r="J742" s="110"/>
      <c r="K742" s="107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2"/>
      <c r="J743" s="110"/>
      <c r="K743" s="107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2"/>
      <c r="J744" s="110"/>
      <c r="K744" s="107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2"/>
      <c r="J745" s="110"/>
      <c r="K745" s="107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2"/>
      <c r="J746" s="110"/>
      <c r="K746" s="107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2"/>
      <c r="J747" s="110"/>
      <c r="K747" s="107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2"/>
      <c r="J748" s="110"/>
      <c r="K748" s="107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2"/>
      <c r="J749" s="110"/>
      <c r="K749" s="107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2"/>
      <c r="J750" s="110"/>
      <c r="K750" s="107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2"/>
      <c r="J751" s="110"/>
      <c r="K751" s="107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2"/>
      <c r="J752" s="110"/>
      <c r="K752" s="107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2"/>
      <c r="J753" s="110"/>
      <c r="K753" s="107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2"/>
      <c r="J754" s="110"/>
      <c r="K754" s="107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2"/>
      <c r="J755" s="110"/>
      <c r="K755" s="107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2"/>
      <c r="J756" s="110"/>
      <c r="K756" s="107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2"/>
      <c r="J757" s="110"/>
      <c r="K757" s="107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2"/>
      <c r="J758" s="110"/>
      <c r="K758" s="107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2"/>
      <c r="J759" s="110"/>
      <c r="K759" s="107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2"/>
      <c r="J760" s="110"/>
      <c r="K760" s="107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2"/>
      <c r="J761" s="110"/>
      <c r="K761" s="107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2"/>
      <c r="J762" s="110"/>
      <c r="K762" s="107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2"/>
      <c r="J763" s="110"/>
      <c r="K763" s="107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2"/>
      <c r="J764" s="110"/>
      <c r="K764" s="107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2"/>
      <c r="J765" s="110"/>
      <c r="K765" s="107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2"/>
      <c r="J766" s="110"/>
      <c r="K766" s="107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2"/>
      <c r="J767" s="110"/>
      <c r="K767" s="107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2"/>
      <c r="J768" s="110"/>
      <c r="K768" s="107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2"/>
      <c r="J769" s="110"/>
      <c r="K769" s="107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2"/>
      <c r="J770" s="110"/>
      <c r="K770" s="107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2"/>
      <c r="J771" s="110"/>
      <c r="K771" s="107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2"/>
      <c r="J772" s="110"/>
      <c r="K772" s="107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2"/>
      <c r="J773" s="110"/>
      <c r="K773" s="107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2"/>
      <c r="J774" s="110"/>
      <c r="K774" s="107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2"/>
      <c r="J775" s="110"/>
      <c r="K775" s="107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2"/>
      <c r="J776" s="110"/>
      <c r="K776" s="107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2"/>
      <c r="J777" s="110"/>
      <c r="K777" s="107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2"/>
      <c r="J778" s="110"/>
      <c r="K778" s="107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2"/>
      <c r="J779" s="110"/>
      <c r="K779" s="107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2"/>
      <c r="J780" s="110"/>
      <c r="K780" s="107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2"/>
      <c r="J781" s="110"/>
      <c r="K781" s="107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2"/>
      <c r="J782" s="110"/>
      <c r="K782" s="107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2"/>
      <c r="J783" s="110"/>
      <c r="K783" s="107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2"/>
      <c r="J784" s="110"/>
      <c r="K784" s="107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2"/>
      <c r="J785" s="110"/>
      <c r="K785" s="107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2"/>
      <c r="J786" s="110"/>
      <c r="K786" s="107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2"/>
      <c r="J787" s="110"/>
      <c r="K787" s="107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2"/>
      <c r="J788" s="110"/>
      <c r="K788" s="107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2"/>
      <c r="J789" s="110"/>
      <c r="K789" s="107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2"/>
      <c r="J790" s="110"/>
      <c r="K790" s="107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2"/>
      <c r="J791" s="110"/>
      <c r="K791" s="107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2"/>
      <c r="J792" s="110"/>
      <c r="K792" s="107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2"/>
      <c r="J793" s="110"/>
      <c r="K793" s="107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2"/>
      <c r="J794" s="110"/>
      <c r="K794" s="107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2"/>
      <c r="J795" s="110"/>
      <c r="K795" s="107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2"/>
      <c r="J796" s="110"/>
      <c r="K796" s="107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2"/>
      <c r="J797" s="110"/>
      <c r="K797" s="107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2"/>
      <c r="J798" s="110"/>
      <c r="K798" s="107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2"/>
      <c r="J799" s="110"/>
      <c r="K799" s="107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2"/>
      <c r="J800" s="110"/>
      <c r="K800" s="107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2"/>
      <c r="J801" s="110"/>
      <c r="K801" s="107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2"/>
      <c r="J802" s="110"/>
      <c r="K802" s="107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2"/>
      <c r="J803" s="110"/>
      <c r="K803" s="107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2"/>
      <c r="J804" s="110"/>
      <c r="K804" s="107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2"/>
      <c r="J805" s="110"/>
      <c r="K805" s="107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2"/>
      <c r="J806" s="110"/>
      <c r="K806" s="107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2"/>
      <c r="J807" s="110"/>
      <c r="K807" s="107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2"/>
      <c r="J808" s="110"/>
      <c r="K808" s="107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2"/>
      <c r="J809" s="110"/>
      <c r="K809" s="107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2"/>
      <c r="J810" s="110"/>
      <c r="K810" s="107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2"/>
      <c r="J811" s="110"/>
      <c r="K811" s="107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2"/>
      <c r="J812" s="110"/>
      <c r="K812" s="107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2"/>
      <c r="J813" s="110"/>
      <c r="K813" s="107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2"/>
      <c r="J814" s="110"/>
      <c r="K814" s="107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2"/>
      <c r="J815" s="110"/>
      <c r="K815" s="107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2"/>
      <c r="J816" s="110"/>
      <c r="K816" s="107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2"/>
      <c r="J817" s="110"/>
      <c r="K817" s="107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2"/>
      <c r="J818" s="110"/>
      <c r="K818" s="107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2"/>
      <c r="J819" s="110"/>
      <c r="K819" s="107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2"/>
      <c r="J820" s="110"/>
      <c r="K820" s="107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2"/>
      <c r="J821" s="110"/>
      <c r="K821" s="107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2"/>
      <c r="J822" s="110"/>
      <c r="K822" s="107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2"/>
      <c r="J823" s="110"/>
      <c r="K823" s="107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2"/>
      <c r="J824" s="110"/>
      <c r="K824" s="107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2"/>
      <c r="J825" s="110"/>
      <c r="K825" s="107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2"/>
      <c r="J826" s="110"/>
      <c r="K826" s="107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2"/>
      <c r="J827" s="110"/>
      <c r="K827" s="107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2"/>
      <c r="J828" s="110"/>
      <c r="K828" s="107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2"/>
      <c r="J829" s="110"/>
      <c r="K829" s="107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2"/>
      <c r="J830" s="110"/>
      <c r="K830" s="107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2"/>
      <c r="J831" s="110"/>
      <c r="K831" s="107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2"/>
      <c r="J832" s="110"/>
      <c r="K832" s="107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2"/>
      <c r="J833" s="110"/>
      <c r="K833" s="107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2"/>
      <c r="J834" s="110"/>
      <c r="K834" s="107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2"/>
      <c r="J835" s="110"/>
      <c r="K835" s="107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2"/>
      <c r="J836" s="110"/>
      <c r="K836" s="107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2"/>
      <c r="J837" s="110"/>
      <c r="K837" s="107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2"/>
      <c r="J838" s="110"/>
      <c r="K838" s="107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2"/>
      <c r="J839" s="110"/>
      <c r="K839" s="107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2"/>
      <c r="J840" s="110"/>
      <c r="K840" s="107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2"/>
      <c r="J841" s="110"/>
      <c r="K841" s="107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2"/>
      <c r="J842" s="110"/>
      <c r="K842" s="107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2"/>
      <c r="J843" s="110"/>
      <c r="K843" s="107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2"/>
      <c r="J844" s="110"/>
      <c r="K844" s="107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2"/>
      <c r="J845" s="110"/>
      <c r="K845" s="107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2"/>
      <c r="J846" s="110"/>
      <c r="K846" s="107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2"/>
      <c r="J847" s="110"/>
      <c r="K847" s="107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2"/>
      <c r="J848" s="110"/>
      <c r="K848" s="107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2"/>
      <c r="J849" s="110"/>
      <c r="K849" s="107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2"/>
      <c r="J850" s="110"/>
      <c r="K850" s="107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2"/>
      <c r="J851" s="110"/>
      <c r="K851" s="107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2"/>
      <c r="J852" s="110"/>
      <c r="K852" s="107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2"/>
      <c r="J853" s="110"/>
      <c r="K853" s="107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2"/>
      <c r="J854" s="110"/>
      <c r="K854" s="107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2"/>
      <c r="J855" s="110"/>
      <c r="K855" s="107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2"/>
      <c r="J856" s="110"/>
      <c r="K856" s="107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2"/>
      <c r="J857" s="110"/>
      <c r="K857" s="107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2"/>
      <c r="J858" s="110"/>
      <c r="K858" s="107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2"/>
      <c r="J859" s="110"/>
      <c r="K859" s="107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2"/>
      <c r="J860" s="110"/>
      <c r="K860" s="107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2"/>
      <c r="J861" s="110"/>
      <c r="K861" s="107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2"/>
      <c r="J862" s="110"/>
      <c r="K862" s="107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2"/>
      <c r="J863" s="110"/>
      <c r="K863" s="107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2"/>
      <c r="J864" s="110"/>
      <c r="K864" s="107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2"/>
      <c r="J865" s="110"/>
      <c r="K865" s="107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2"/>
      <c r="J866" s="110"/>
      <c r="K866" s="107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2"/>
      <c r="J867" s="110"/>
      <c r="K867" s="107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2"/>
      <c r="J868" s="110"/>
      <c r="K868" s="107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2"/>
      <c r="J869" s="110"/>
      <c r="K869" s="107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2"/>
      <c r="J870" s="110"/>
      <c r="K870" s="107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2"/>
      <c r="J871" s="110"/>
      <c r="K871" s="107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2"/>
      <c r="J872" s="110"/>
      <c r="K872" s="107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2"/>
      <c r="J873" s="110"/>
      <c r="K873" s="107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2"/>
      <c r="J874" s="110"/>
      <c r="K874" s="107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2"/>
      <c r="J875" s="110"/>
      <c r="K875" s="107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2"/>
      <c r="J876" s="110"/>
      <c r="K876" s="107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2"/>
      <c r="J877" s="110"/>
      <c r="K877" s="107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2"/>
      <c r="J878" s="110"/>
      <c r="K878" s="107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2"/>
      <c r="J879" s="110"/>
      <c r="K879" s="107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2"/>
      <c r="J880" s="110"/>
      <c r="K880" s="107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2"/>
      <c r="J881" s="110"/>
      <c r="K881" s="107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2"/>
      <c r="J882" s="110"/>
      <c r="K882" s="107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2"/>
      <c r="J883" s="110"/>
      <c r="K883" s="107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2"/>
      <c r="J884" s="110"/>
      <c r="K884" s="107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2"/>
      <c r="J885" s="110"/>
      <c r="K885" s="107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2"/>
      <c r="J886" s="110"/>
      <c r="K886" s="107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2"/>
      <c r="J887" s="110"/>
      <c r="K887" s="107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2"/>
      <c r="J888" s="110"/>
      <c r="K888" s="107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2"/>
      <c r="J889" s="110"/>
      <c r="K889" s="107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2"/>
      <c r="J890" s="110"/>
      <c r="K890" s="107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2"/>
      <c r="J891" s="110"/>
      <c r="K891" s="107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2"/>
      <c r="J892" s="110"/>
      <c r="K892" s="107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2"/>
      <c r="J893" s="110"/>
      <c r="K893" s="107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2"/>
      <c r="J894" s="110"/>
      <c r="K894" s="107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2"/>
      <c r="J895" s="110"/>
      <c r="K895" s="107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2"/>
      <c r="J896" s="110"/>
      <c r="K896" s="107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2"/>
      <c r="J897" s="110"/>
      <c r="K897" s="107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2"/>
      <c r="J898" s="110"/>
      <c r="K898" s="107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2"/>
      <c r="J899" s="110"/>
      <c r="K899" s="107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2"/>
      <c r="J900" s="110"/>
      <c r="K900" s="107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2"/>
      <c r="J901" s="110"/>
      <c r="K901" s="107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2"/>
      <c r="J902" s="110"/>
      <c r="K902" s="107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2"/>
      <c r="J903" s="110"/>
      <c r="K903" s="107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2"/>
      <c r="J904" s="110"/>
      <c r="K904" s="107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2"/>
      <c r="J905" s="110"/>
      <c r="K905" s="107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2"/>
      <c r="J906" s="110"/>
      <c r="K906" s="107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2"/>
      <c r="J907" s="110"/>
      <c r="K907" s="107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2"/>
      <c r="J908" s="110"/>
      <c r="K908" s="107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2"/>
      <c r="J909" s="110"/>
      <c r="K909" s="107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2"/>
      <c r="J910" s="110"/>
      <c r="K910" s="107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2"/>
      <c r="J911" s="110"/>
      <c r="K911" s="107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2"/>
      <c r="J912" s="110"/>
      <c r="K912" s="107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2"/>
      <c r="J913" s="110"/>
      <c r="K913" s="107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2"/>
      <c r="J914" s="110"/>
      <c r="K914" s="107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2"/>
      <c r="J915" s="110"/>
      <c r="K915" s="107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2"/>
      <c r="J916" s="110"/>
      <c r="K916" s="107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2"/>
      <c r="J917" s="110"/>
      <c r="K917" s="107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2"/>
      <c r="J918" s="110"/>
      <c r="K918" s="107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2"/>
      <c r="J919" s="110"/>
      <c r="K919" s="107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2"/>
      <c r="J920" s="110"/>
      <c r="K920" s="107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2"/>
      <c r="J921" s="110"/>
      <c r="K921" s="107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2"/>
      <c r="J922" s="110"/>
      <c r="K922" s="107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2"/>
      <c r="J923" s="110"/>
      <c r="K923" s="107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2"/>
      <c r="J924" s="110"/>
      <c r="K924" s="107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2"/>
      <c r="J925" s="110"/>
      <c r="K925" s="107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2"/>
      <c r="J926" s="110"/>
      <c r="K926" s="107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2"/>
      <c r="J927" s="110"/>
      <c r="K927" s="107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2"/>
      <c r="J928" s="110"/>
      <c r="K928" s="107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2"/>
      <c r="J929" s="110"/>
      <c r="K929" s="107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2"/>
      <c r="J930" s="110"/>
      <c r="K930" s="107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2"/>
      <c r="J931" s="110"/>
      <c r="K931" s="107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2"/>
      <c r="J932" s="110"/>
      <c r="K932" s="107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2"/>
      <c r="J933" s="110"/>
      <c r="K933" s="107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2"/>
      <c r="J934" s="110"/>
      <c r="K934" s="107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2"/>
      <c r="J935" s="110"/>
      <c r="K935" s="107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2"/>
      <c r="J936" s="110"/>
      <c r="K936" s="107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2"/>
      <c r="J937" s="110"/>
      <c r="K937" s="107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2"/>
      <c r="J938" s="110"/>
      <c r="K938" s="107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2"/>
      <c r="J939" s="110"/>
      <c r="K939" s="107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2"/>
      <c r="J940" s="110"/>
      <c r="K940" s="107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2"/>
      <c r="J941" s="110"/>
      <c r="K941" s="107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2"/>
      <c r="J942" s="110"/>
      <c r="K942" s="107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2"/>
      <c r="J943" s="110"/>
      <c r="K943" s="107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2"/>
      <c r="J944" s="110"/>
      <c r="K944" s="107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2"/>
      <c r="J945" s="110"/>
      <c r="K945" s="107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2"/>
      <c r="J946" s="110"/>
      <c r="K946" s="107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2"/>
      <c r="J947" s="110"/>
      <c r="K947" s="107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2"/>
      <c r="J948" s="110"/>
      <c r="K948" s="107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2"/>
      <c r="J949" s="110"/>
      <c r="K949" s="107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2"/>
      <c r="J950" s="110"/>
      <c r="K950" s="107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2"/>
      <c r="J951" s="110"/>
      <c r="K951" s="107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2"/>
      <c r="J952" s="110"/>
      <c r="K952" s="107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2"/>
      <c r="J953" s="110"/>
      <c r="K953" s="107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2"/>
      <c r="J954" s="110"/>
      <c r="K954" s="107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2"/>
      <c r="J955" s="110"/>
      <c r="K955" s="107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2"/>
      <c r="J956" s="110"/>
      <c r="K956" s="107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2"/>
      <c r="J957" s="110"/>
      <c r="K957" s="107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2"/>
      <c r="J958" s="110"/>
      <c r="K958" s="107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2"/>
      <c r="J959" s="110"/>
      <c r="K959" s="107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2"/>
      <c r="J960" s="110"/>
      <c r="K960" s="107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2"/>
      <c r="J961" s="110"/>
      <c r="K961" s="107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2"/>
      <c r="J962" s="110"/>
      <c r="K962" s="107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2"/>
      <c r="J963" s="110"/>
      <c r="K963" s="107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2"/>
      <c r="J964" s="110"/>
      <c r="K964" s="107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2"/>
      <c r="J965" s="110"/>
      <c r="K965" s="107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2"/>
      <c r="J966" s="110"/>
      <c r="K966" s="107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2"/>
      <c r="J967" s="110"/>
      <c r="K967" s="107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2"/>
      <c r="J968" s="110"/>
      <c r="K968" s="107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2"/>
      <c r="J969" s="110"/>
      <c r="K969" s="107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2"/>
      <c r="J970" s="110"/>
      <c r="K970" s="107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2"/>
      <c r="J971" s="110"/>
      <c r="K971" s="107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2"/>
      <c r="J972" s="110"/>
      <c r="K972" s="107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2"/>
      <c r="J973" s="110"/>
      <c r="K973" s="107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2"/>
      <c r="J974" s="110"/>
      <c r="K974" s="107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2"/>
      <c r="J975" s="110"/>
      <c r="K975" s="107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2"/>
      <c r="J976" s="110"/>
      <c r="K976" s="107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2"/>
      <c r="J977" s="110"/>
      <c r="K977" s="107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2"/>
      <c r="J978" s="110"/>
      <c r="K978" s="107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2"/>
      <c r="J979" s="110"/>
      <c r="K979" s="107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2"/>
      <c r="J980" s="110"/>
      <c r="K980" s="107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2"/>
      <c r="J981" s="110"/>
      <c r="K981" s="107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2"/>
      <c r="J982" s="110"/>
      <c r="K982" s="107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2"/>
      <c r="J983" s="110"/>
      <c r="K983" s="107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2"/>
      <c r="J984" s="110"/>
      <c r="K984" s="107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2"/>
      <c r="J985" s="110"/>
      <c r="K985" s="107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2"/>
      <c r="J986" s="110"/>
      <c r="K986" s="107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2"/>
      <c r="J987" s="110"/>
      <c r="K987" s="107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2"/>
      <c r="J988" s="110"/>
      <c r="K988" s="107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2"/>
      <c r="J989" s="110"/>
      <c r="K989" s="107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2"/>
      <c r="J990" s="110"/>
      <c r="K990" s="107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2"/>
      <c r="J991" s="110"/>
      <c r="K991" s="107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2"/>
      <c r="J992" s="110"/>
      <c r="K992" s="107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2"/>
      <c r="J993" s="110"/>
      <c r="K993" s="107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2"/>
      <c r="J994" s="110"/>
      <c r="K994" s="107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2"/>
      <c r="J995" s="110"/>
      <c r="K995" s="107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2"/>
      <c r="J996" s="110"/>
      <c r="K996" s="107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2"/>
      <c r="J997" s="110"/>
      <c r="K997" s="107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2"/>
      <c r="J998" s="110"/>
      <c r="K998" s="107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2"/>
      <c r="J999" s="110"/>
      <c r="K999" s="107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2"/>
      <c r="J1000" s="110"/>
      <c r="K1000" s="107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:H361">
    <cfRule type="expression" dxfId="103" priority="1">
      <formula>$H22="جملة"</formula>
    </cfRule>
    <cfRule type="expression" dxfId="102" priority="2">
      <formula>$H22="مصاريف"</formula>
    </cfRule>
    <cfRule type="expression" dxfId="101" priority="3">
      <formula>$H22="سحب"</formula>
    </cfRule>
    <cfRule type="expression" dxfId="100" priority="4">
      <formula>$H22="بيع"</formula>
    </cfRule>
  </conditionalFormatting>
  <conditionalFormatting sqref="H3:L18">
    <cfRule type="expression" dxfId="99" priority="5">
      <formula>$H3="جملة"</formula>
    </cfRule>
    <cfRule type="expression" dxfId="98" priority="6">
      <formula>$H3="مصاريف"</formula>
    </cfRule>
    <cfRule type="expression" dxfId="97" priority="7">
      <formula>$H3="سحب"</formula>
    </cfRule>
    <cfRule type="expression" dxfId="96" priority="8">
      <formula>$H3="بيع"</formula>
    </cfRule>
  </conditionalFormatting>
  <conditionalFormatting sqref="I22:L361">
    <cfRule type="expression" dxfId="95" priority="9">
      <formula>$H22="جملة"</formula>
    </cfRule>
    <cfRule type="expression" dxfId="94" priority="10">
      <formula>$H22="مصاريف"</formula>
    </cfRule>
    <cfRule type="expression" dxfId="93" priority="11">
      <formula>$H22="سحب"</formula>
    </cfRule>
    <cfRule type="expression" dxfId="92" priority="12">
      <formula>$H22="بيع"</formula>
    </cfRule>
  </conditionalFormatting>
  <dataValidations count="1">
    <dataValidation type="list" allowBlank="1" showInputMessage="1" showErrorMessage="1" sqref="H3:H18 H22:H361" xr:uid="{9B3C61FF-5695-47DC-AC80-F0CD819C4A75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E366-8E67-44A4-80DF-B01D2DB4D347}">
  <sheetPr>
    <pageSetUpPr fitToPage="1"/>
  </sheetPr>
  <dimension ref="A1:Z1000"/>
  <sheetViews>
    <sheetView rightToLeft="1" tabSelected="1" topLeftCell="A101" workbookViewId="0">
      <selection activeCell="I104" sqref="I104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-625</v>
      </c>
      <c r="K1" s="166">
        <f t="shared" si="0"/>
        <v>327</v>
      </c>
      <c r="L1" s="167">
        <f t="shared" si="0"/>
        <v>320.05555555555554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 t="s">
        <v>3281</v>
      </c>
      <c r="J3" s="151"/>
      <c r="K3" s="152">
        <v>70</v>
      </c>
      <c r="L3" s="155">
        <f t="shared" ref="L3:L18" si="1">K3+(J3/90)</f>
        <v>70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1796</v>
      </c>
      <c r="I4" s="154" t="s">
        <v>75</v>
      </c>
      <c r="J4" s="151"/>
      <c r="K4" s="152">
        <v>140</v>
      </c>
      <c r="L4" s="155">
        <f t="shared" si="1"/>
        <v>140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 t="s">
        <v>3282</v>
      </c>
      <c r="J5" s="151">
        <v>35</v>
      </c>
      <c r="K5" s="152"/>
      <c r="L5" s="155">
        <f t="shared" si="1"/>
        <v>0.3888888888888889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 t="s">
        <v>1971</v>
      </c>
      <c r="J6" s="151"/>
      <c r="K6" s="152">
        <v>50</v>
      </c>
      <c r="L6" s="155">
        <f t="shared" si="1"/>
        <v>50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 t="s">
        <v>3283</v>
      </c>
      <c r="J7" s="151">
        <v>150</v>
      </c>
      <c r="K7" s="152">
        <v>2</v>
      </c>
      <c r="L7" s="155">
        <f t="shared" si="1"/>
        <v>3.666666666666667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 t="s">
        <v>783</v>
      </c>
      <c r="J8" s="151">
        <v>-360</v>
      </c>
      <c r="K8" s="152">
        <v>10</v>
      </c>
      <c r="L8" s="155">
        <f t="shared" si="1"/>
        <v>6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 t="s">
        <v>132</v>
      </c>
      <c r="J9" s="151">
        <v>300</v>
      </c>
      <c r="K9" s="152"/>
      <c r="L9" s="155">
        <f t="shared" si="1"/>
        <v>3.3333333333333335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 t="s">
        <v>825</v>
      </c>
      <c r="J10" s="151"/>
      <c r="K10" s="152">
        <v>10</v>
      </c>
      <c r="L10" s="155">
        <f t="shared" si="1"/>
        <v>10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28</v>
      </c>
      <c r="I11" s="154" t="s">
        <v>437</v>
      </c>
      <c r="J11" s="151">
        <v>-400</v>
      </c>
      <c r="K11" s="152"/>
      <c r="L11" s="155">
        <f t="shared" si="1"/>
        <v>-4.4444444444444446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 t="s">
        <v>1508</v>
      </c>
      <c r="J12" s="151">
        <v>-350</v>
      </c>
      <c r="K12" s="152">
        <v>5</v>
      </c>
      <c r="L12" s="155">
        <f t="shared" si="1"/>
        <v>1.1111111111111112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 t="s">
        <v>56</v>
      </c>
      <c r="J13" s="151"/>
      <c r="K13" s="152">
        <v>40</v>
      </c>
      <c r="L13" s="155">
        <f t="shared" si="1"/>
        <v>40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3236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SUM('22-10'!$J$22:$J$361)</f>
        <v>3095</v>
      </c>
      <c r="K20" s="166">
        <f>SUM('22-10'!$K$22:$K$361)</f>
        <v>4449</v>
      </c>
      <c r="L20" s="167">
        <f>SUM('22-10'!$L$22:$L$361)</f>
        <v>4483.3888888888887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>
        <v>3</v>
      </c>
      <c r="C22" s="14">
        <f t="shared" ref="C22:C27" si="2">A22*B22</f>
        <v>3</v>
      </c>
      <c r="D22" s="15">
        <v>5</v>
      </c>
      <c r="E22" s="1">
        <v>53</v>
      </c>
      <c r="F22" s="16">
        <f t="shared" ref="F22:F26" si="3">D22*E22</f>
        <v>265</v>
      </c>
      <c r="G22" s="7"/>
      <c r="H22" s="156" t="s">
        <v>6</v>
      </c>
      <c r="I22" s="154" t="s">
        <v>1457</v>
      </c>
      <c r="J22" s="151"/>
      <c r="K22" s="152">
        <v>105</v>
      </c>
      <c r="L22" s="155">
        <f>'22-10'!$K22+('22-10'!$J22/90)</f>
        <v>105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>
        <v>17</v>
      </c>
      <c r="C23" s="14">
        <f t="shared" si="2"/>
        <v>85</v>
      </c>
      <c r="D23" s="15">
        <v>10</v>
      </c>
      <c r="E23" s="1">
        <v>5</v>
      </c>
      <c r="F23" s="16">
        <f t="shared" si="3"/>
        <v>50</v>
      </c>
      <c r="G23" s="7"/>
      <c r="H23" s="156" t="s">
        <v>6</v>
      </c>
      <c r="I23" s="154" t="s">
        <v>30</v>
      </c>
      <c r="J23" s="151">
        <v>400</v>
      </c>
      <c r="K23" s="152"/>
      <c r="L23" s="155">
        <f>'22-10'!$K23+('22-10'!$J23/90)</f>
        <v>4.4444444444444446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>
        <v>90</v>
      </c>
      <c r="C24" s="14">
        <f t="shared" si="2"/>
        <v>900</v>
      </c>
      <c r="D24" s="15">
        <v>20</v>
      </c>
      <c r="E24" s="1">
        <v>2</v>
      </c>
      <c r="F24" s="16">
        <f t="shared" si="3"/>
        <v>40</v>
      </c>
      <c r="G24" s="7"/>
      <c r="H24" s="156" t="s">
        <v>1796</v>
      </c>
      <c r="I24" s="154" t="s">
        <v>1341</v>
      </c>
      <c r="J24" s="151"/>
      <c r="K24" s="152">
        <v>70</v>
      </c>
      <c r="L24" s="155">
        <f>'22-10'!$K24+('22-10'!$J24/90)</f>
        <v>70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>
        <v>4</v>
      </c>
      <c r="C25" s="14">
        <f t="shared" si="2"/>
        <v>80</v>
      </c>
      <c r="D25" s="15">
        <v>50</v>
      </c>
      <c r="E25" s="1">
        <v>1</v>
      </c>
      <c r="F25" s="16">
        <f t="shared" si="3"/>
        <v>50</v>
      </c>
      <c r="G25" s="7"/>
      <c r="H25" s="156" t="s">
        <v>6</v>
      </c>
      <c r="I25" s="154" t="s">
        <v>3284</v>
      </c>
      <c r="J25" s="151">
        <v>70</v>
      </c>
      <c r="K25" s="152"/>
      <c r="L25" s="155">
        <f>'22-10'!$K25+('22-10'!$J25/90)</f>
        <v>0.77777777777777779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>
        <v>5</v>
      </c>
      <c r="C26" s="14">
        <f t="shared" si="2"/>
        <v>250</v>
      </c>
      <c r="D26" s="15">
        <v>100</v>
      </c>
      <c r="E26" s="1">
        <v>19</v>
      </c>
      <c r="F26" s="16">
        <f t="shared" si="3"/>
        <v>1900</v>
      </c>
      <c r="G26" s="7"/>
      <c r="H26" s="156" t="s">
        <v>1796</v>
      </c>
      <c r="I26" s="154" t="s">
        <v>997</v>
      </c>
      <c r="J26" s="151"/>
      <c r="K26" s="152">
        <v>567</v>
      </c>
      <c r="L26" s="155">
        <f>'22-10'!$K26+('22-10'!$J26/90)</f>
        <v>567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>
        <v>2</v>
      </c>
      <c r="C27" s="14">
        <f t="shared" si="2"/>
        <v>200</v>
      </c>
      <c r="D27" s="157" t="s">
        <v>11</v>
      </c>
      <c r="E27" s="157"/>
      <c r="F27" s="159">
        <f>SUM(F22:F26)</f>
        <v>2305</v>
      </c>
      <c r="G27" s="7"/>
      <c r="H27" s="156" t="s">
        <v>6</v>
      </c>
      <c r="I27" s="154" t="s">
        <v>3285</v>
      </c>
      <c r="J27" s="151"/>
      <c r="K27" s="152">
        <v>850</v>
      </c>
      <c r="L27" s="155">
        <f>'22-10'!$K27+('22-10'!$J27/90)</f>
        <v>850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1518</v>
      </c>
      <c r="D28" s="1"/>
      <c r="E28" s="1"/>
      <c r="F28" s="1"/>
      <c r="G28" s="1"/>
      <c r="H28" s="156" t="s">
        <v>6</v>
      </c>
      <c r="I28" s="154" t="s">
        <v>2026</v>
      </c>
      <c r="J28" s="151"/>
      <c r="K28" s="152">
        <v>9</v>
      </c>
      <c r="L28" s="155">
        <f>'22-10'!$K28+('22-10'!$J28/90)</f>
        <v>9</v>
      </c>
      <c r="M28" s="3"/>
      <c r="N28" s="157" t="s">
        <v>11</v>
      </c>
      <c r="O28" s="157"/>
      <c r="P28" s="158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40</v>
      </c>
      <c r="G29" s="1"/>
      <c r="H29" s="156" t="s">
        <v>6</v>
      </c>
      <c r="I29" s="154" t="s">
        <v>1131</v>
      </c>
      <c r="J29" s="151">
        <v>100</v>
      </c>
      <c r="K29" s="152">
        <v>1</v>
      </c>
      <c r="L29" s="155">
        <f>'22-10'!$K29+('22-10'!$J29/90)</f>
        <v>2.1111111111111112</v>
      </c>
      <c r="M29" s="3"/>
      <c r="N29" s="1"/>
      <c r="O29" s="1"/>
      <c r="P29" s="18"/>
      <c r="Q29" s="233" t="s">
        <v>21</v>
      </c>
      <c r="R29" s="234"/>
      <c r="S29" s="159">
        <f>SUM('22-10'!$J$22:$J$361)</f>
        <v>3095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291</v>
      </c>
      <c r="D30" s="1"/>
      <c r="E30" s="1"/>
      <c r="F30" s="8"/>
      <c r="G30" s="1"/>
      <c r="H30" s="156" t="s">
        <v>6</v>
      </c>
      <c r="I30" s="154" t="s">
        <v>39</v>
      </c>
      <c r="J30" s="151">
        <v>165</v>
      </c>
      <c r="K30" s="152">
        <v>5</v>
      </c>
      <c r="L30" s="155">
        <f>'22-10'!$K30+('22-10'!$J30/90)</f>
        <v>6.833333333333333</v>
      </c>
      <c r="M30" s="3"/>
      <c r="N30" s="233" t="s">
        <v>23</v>
      </c>
      <c r="O30" s="234"/>
      <c r="P30" s="158">
        <f>SUM('22-10'!$K$22:$K$361)</f>
        <v>4449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0</v>
      </c>
      <c r="G31" s="1"/>
      <c r="H31" s="156" t="s">
        <v>28</v>
      </c>
      <c r="I31" s="154" t="s">
        <v>648</v>
      </c>
      <c r="J31" s="151"/>
      <c r="K31" s="152">
        <v>-25</v>
      </c>
      <c r="L31" s="155">
        <f>'22-10'!$K31+('22-10'!$J31/90)</f>
        <v>-25</v>
      </c>
      <c r="M31" s="3"/>
      <c r="N31" s="1"/>
      <c r="O31" s="1"/>
      <c r="P31" s="18"/>
      <c r="Q31" s="157" t="s">
        <v>25</v>
      </c>
      <c r="R31" s="157"/>
      <c r="S31" s="159">
        <f>S27-S29-F27</f>
        <v>-5400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0</v>
      </c>
      <c r="D32" s="1"/>
      <c r="E32" s="1"/>
      <c r="F32" s="1"/>
      <c r="G32" s="1"/>
      <c r="H32" s="156" t="s">
        <v>6</v>
      </c>
      <c r="I32" s="154" t="s">
        <v>31</v>
      </c>
      <c r="J32" s="151">
        <v>50</v>
      </c>
      <c r="K32" s="152">
        <v>2</v>
      </c>
      <c r="L32" s="155">
        <f>'22-10'!$K32+('22-10'!$J32/90)</f>
        <v>2.5555555555555554</v>
      </c>
      <c r="M32" s="3"/>
      <c r="N32" s="157" t="s">
        <v>25</v>
      </c>
      <c r="O32" s="157"/>
      <c r="P32" s="158">
        <f>P28-P30-C28</f>
        <v>-5967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1796</v>
      </c>
      <c r="I33" s="154" t="s">
        <v>1520</v>
      </c>
      <c r="J33" s="151"/>
      <c r="K33" s="152">
        <v>14</v>
      </c>
      <c r="L33" s="155">
        <f>'22-10'!$K33+('22-10'!$J33/90)</f>
        <v>14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 t="s">
        <v>30</v>
      </c>
      <c r="J34" s="151">
        <v>150</v>
      </c>
      <c r="K34" s="152"/>
      <c r="L34" s="155">
        <f>'22-10'!$K34+('22-10'!$J34/90)</f>
        <v>1.6666666666666667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 t="s">
        <v>3286</v>
      </c>
      <c r="J35" s="151"/>
      <c r="K35" s="152">
        <v>20</v>
      </c>
      <c r="L35" s="155">
        <f>'22-10'!$K35+('22-10'!$J35/90)</f>
        <v>20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 t="s">
        <v>828</v>
      </c>
      <c r="J36" s="151">
        <v>110</v>
      </c>
      <c r="K36" s="152"/>
      <c r="L36" s="155">
        <f>'22-10'!$K36+('22-10'!$J36/90)</f>
        <v>1.2222222222222223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1796</v>
      </c>
      <c r="I37" s="154" t="s">
        <v>64</v>
      </c>
      <c r="J37" s="151"/>
      <c r="K37" s="152">
        <v>250</v>
      </c>
      <c r="L37" s="155">
        <f>'22-10'!$K37+('22-10'!$J37/90)</f>
        <v>250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 t="s">
        <v>1472</v>
      </c>
      <c r="J38" s="151"/>
      <c r="K38" s="152">
        <v>8</v>
      </c>
      <c r="L38" s="155">
        <f>'22-10'!$K38+('22-10'!$J38/90)</f>
        <v>8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 t="s">
        <v>3260</v>
      </c>
      <c r="J39" s="151">
        <v>-150</v>
      </c>
      <c r="K39" s="152">
        <v>5</v>
      </c>
      <c r="L39" s="155">
        <f>'22-10'!$K39+('22-10'!$J39/90)</f>
        <v>3.333333333333333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 t="s">
        <v>95</v>
      </c>
      <c r="J40" s="151"/>
      <c r="K40" s="152">
        <v>65</v>
      </c>
      <c r="L40" s="155">
        <f>'22-10'!$K40+('22-10'!$J40/90)</f>
        <v>65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40</v>
      </c>
      <c r="I41" s="154" t="s">
        <v>95</v>
      </c>
      <c r="J41" s="151"/>
      <c r="K41" s="152">
        <v>-65</v>
      </c>
      <c r="L41" s="155">
        <f>'22-10'!$K41+('22-10'!$J41/90)</f>
        <v>-65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 t="s">
        <v>154</v>
      </c>
      <c r="J42" s="151">
        <v>50</v>
      </c>
      <c r="K42" s="152"/>
      <c r="L42" s="155">
        <f>'22-10'!$K42+('22-10'!$J42/90)</f>
        <v>0.55555555555555558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40</v>
      </c>
      <c r="I43" s="154" t="s">
        <v>1051</v>
      </c>
      <c r="J43" s="151"/>
      <c r="K43" s="152">
        <v>-395</v>
      </c>
      <c r="L43" s="155">
        <f>'22-10'!$K43+('22-10'!$J43/90)</f>
        <v>-395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 t="s">
        <v>670</v>
      </c>
      <c r="J44" s="151"/>
      <c r="K44" s="152">
        <v>4</v>
      </c>
      <c r="L44" s="155">
        <f>'22-10'!$K44+('22-10'!$J44/90)</f>
        <v>4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 t="s">
        <v>2809</v>
      </c>
      <c r="J45" s="151"/>
      <c r="K45" s="152">
        <v>13</v>
      </c>
      <c r="L45" s="155">
        <f>'22-10'!$K45+('22-10'!$J45/90)</f>
        <v>13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 t="s">
        <v>3287</v>
      </c>
      <c r="J46" s="151"/>
      <c r="K46" s="152">
        <v>5</v>
      </c>
      <c r="L46" s="155">
        <f>'22-10'!$K46+('22-10'!$J46/90)</f>
        <v>5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 t="s">
        <v>3288</v>
      </c>
      <c r="J47" s="151">
        <v>250</v>
      </c>
      <c r="K47" s="152"/>
      <c r="L47" s="155">
        <f>'22-10'!$K47+('22-10'!$J47/90)</f>
        <v>2.7777777777777777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 t="s">
        <v>16</v>
      </c>
      <c r="J48" s="151"/>
      <c r="K48" s="152">
        <v>68</v>
      </c>
      <c r="L48" s="155">
        <f>'22-10'!$K48+('22-10'!$J48/90)</f>
        <v>68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 t="s">
        <v>16</v>
      </c>
      <c r="J49" s="151">
        <v>400</v>
      </c>
      <c r="K49" s="152">
        <v>12</v>
      </c>
      <c r="L49" s="155">
        <f>'22-10'!$K49+('22-10'!$J49/90)</f>
        <v>16.444444444444443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 t="s">
        <v>147</v>
      </c>
      <c r="J50" s="151"/>
      <c r="K50" s="152">
        <v>2</v>
      </c>
      <c r="L50" s="155">
        <f>'22-10'!$K50+('22-10'!$J50/90)</f>
        <v>2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 t="s">
        <v>1366</v>
      </c>
      <c r="J51" s="151"/>
      <c r="K51" s="152">
        <v>7</v>
      </c>
      <c r="L51" s="155">
        <f>'22-10'!$K51+('22-10'!$J51/90)</f>
        <v>7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 t="s">
        <v>89</v>
      </c>
      <c r="J52" s="151"/>
      <c r="K52" s="152">
        <v>25</v>
      </c>
      <c r="L52" s="155">
        <f>'22-10'!$K52+('22-10'!$J52/90)</f>
        <v>25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 t="s">
        <v>598</v>
      </c>
      <c r="J53" s="151">
        <v>170</v>
      </c>
      <c r="K53" s="152"/>
      <c r="L53" s="155">
        <f>'22-10'!$K53+('22-10'!$J53/90)</f>
        <v>1.8888888888888888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 t="s">
        <v>699</v>
      </c>
      <c r="J54" s="151"/>
      <c r="K54" s="152">
        <v>20</v>
      </c>
      <c r="L54" s="155">
        <f>'22-10'!$K54+('22-10'!$J54/90)</f>
        <v>20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 t="s">
        <v>3289</v>
      </c>
      <c r="J55" s="151"/>
      <c r="K55" s="152">
        <v>105</v>
      </c>
      <c r="L55" s="155">
        <f>'22-10'!$K55+('22-10'!$J55/90)</f>
        <v>105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 t="s">
        <v>1497</v>
      </c>
      <c r="J56" s="151">
        <v>900</v>
      </c>
      <c r="K56" s="152"/>
      <c r="L56" s="155">
        <f>'22-10'!$K56+('22-10'!$J56/90)</f>
        <v>10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 t="s">
        <v>1733</v>
      </c>
      <c r="J57" s="151"/>
      <c r="K57" s="152">
        <v>60</v>
      </c>
      <c r="L57" s="155">
        <f>'22-10'!$K57+('22-10'!$J57/90)</f>
        <v>60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 t="s">
        <v>3290</v>
      </c>
      <c r="J58" s="151">
        <v>500</v>
      </c>
      <c r="K58" s="152"/>
      <c r="L58" s="155">
        <f>'22-10'!$K58+('22-10'!$J58/90)</f>
        <v>5.5555555555555554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 t="s">
        <v>3065</v>
      </c>
      <c r="J59" s="151">
        <v>400</v>
      </c>
      <c r="K59" s="152"/>
      <c r="L59" s="155">
        <f>'22-10'!$K59+('22-10'!$J59/90)</f>
        <v>4.4444444444444446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 t="s">
        <v>957</v>
      </c>
      <c r="J60" s="151">
        <v>400</v>
      </c>
      <c r="K60" s="152"/>
      <c r="L60" s="155">
        <f>'22-10'!$K60+('22-10'!$J60/90)</f>
        <v>4.4444444444444446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 t="s">
        <v>3291</v>
      </c>
      <c r="J61" s="151">
        <v>400</v>
      </c>
      <c r="K61" s="152">
        <v>10</v>
      </c>
      <c r="L61" s="155">
        <f>'22-10'!$K61+('22-10'!$J61/90)</f>
        <v>14.444444444444445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28</v>
      </c>
      <c r="I62" s="154" t="s">
        <v>43</v>
      </c>
      <c r="J62" s="151"/>
      <c r="K62" s="152">
        <v>-20</v>
      </c>
      <c r="L62" s="155">
        <f>'22-10'!$K62+('22-10'!$J62/90)</f>
        <v>-20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 t="s">
        <v>3292</v>
      </c>
      <c r="J63" s="151">
        <v>-225</v>
      </c>
      <c r="K63" s="152">
        <v>10</v>
      </c>
      <c r="L63" s="155">
        <f>'22-10'!$K63+('22-10'!$J63/90)</f>
        <v>7.5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 t="s">
        <v>2555</v>
      </c>
      <c r="J64" s="151">
        <v>-600</v>
      </c>
      <c r="K64" s="152">
        <v>50</v>
      </c>
      <c r="L64" s="155">
        <f>'22-10'!$K64+('22-10'!$J64/90)</f>
        <v>43.333333333333336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 t="s">
        <v>62</v>
      </c>
      <c r="J65" s="151">
        <v>300</v>
      </c>
      <c r="K65" s="152"/>
      <c r="L65" s="155">
        <f>'22-10'!$K65+('22-10'!$J65/90)</f>
        <v>3.3333333333333335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28</v>
      </c>
      <c r="I66" s="154" t="s">
        <v>35</v>
      </c>
      <c r="J66" s="151">
        <v>-400</v>
      </c>
      <c r="K66" s="152"/>
      <c r="L66" s="155">
        <f>'22-10'!$K66+('22-10'!$J66/90)</f>
        <v>-4.4444444444444446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 t="s">
        <v>3293</v>
      </c>
      <c r="J67" s="151"/>
      <c r="K67" s="152">
        <v>72</v>
      </c>
      <c r="L67" s="155">
        <f>'22-10'!$K67+('22-10'!$J67/90)</f>
        <v>72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 t="s">
        <v>95</v>
      </c>
      <c r="J68" s="151"/>
      <c r="K68" s="152">
        <v>-72</v>
      </c>
      <c r="L68" s="155">
        <f>'22-10'!$K68+('22-10'!$J68/90)</f>
        <v>-72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 t="s">
        <v>776</v>
      </c>
      <c r="J69" s="151"/>
      <c r="K69" s="152">
        <v>900</v>
      </c>
      <c r="L69" s="155">
        <f>'22-10'!$K69+('22-10'!$J69/90)</f>
        <v>900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 t="s">
        <v>95</v>
      </c>
      <c r="J70" s="151"/>
      <c r="K70" s="152">
        <v>-900</v>
      </c>
      <c r="L70" s="155">
        <f>'22-10'!$K70+('22-10'!$J70/90)</f>
        <v>-900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 t="s">
        <v>905</v>
      </c>
      <c r="J71" s="151">
        <v>270</v>
      </c>
      <c r="K71" s="152"/>
      <c r="L71" s="155">
        <f>'22-10'!$K71+('22-10'!$J71/90)</f>
        <v>3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 t="s">
        <v>3294</v>
      </c>
      <c r="J72" s="151">
        <v>-400</v>
      </c>
      <c r="K72" s="152"/>
      <c r="L72" s="155">
        <f>'22-10'!$K72+('22-10'!$J72/90)</f>
        <v>-4.4444444444444446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 t="s">
        <v>3295</v>
      </c>
      <c r="J73" s="151">
        <v>180</v>
      </c>
      <c r="K73" s="152"/>
      <c r="L73" s="155">
        <f>'22-10'!$K73+('22-10'!$J73/90)</f>
        <v>2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 t="s">
        <v>1976</v>
      </c>
      <c r="J74" s="151">
        <v>-180</v>
      </c>
      <c r="K74" s="152">
        <v>10</v>
      </c>
      <c r="L74" s="155">
        <f>'22-10'!$K74+('22-10'!$J74/90)</f>
        <v>8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 t="s">
        <v>63</v>
      </c>
      <c r="J75" s="151">
        <v>150</v>
      </c>
      <c r="K75" s="152"/>
      <c r="L75" s="155">
        <f>'22-10'!$K75+('22-10'!$J75/90)</f>
        <v>1.6666666666666667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 t="s">
        <v>847</v>
      </c>
      <c r="J76" s="151">
        <v>-135</v>
      </c>
      <c r="K76" s="152">
        <v>10</v>
      </c>
      <c r="L76" s="155">
        <f>'22-10'!$K76+('22-10'!$J76/90)</f>
        <v>8.5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 t="s">
        <v>227</v>
      </c>
      <c r="J77" s="151"/>
      <c r="K77" s="152">
        <v>27</v>
      </c>
      <c r="L77" s="155">
        <f>'22-10'!$K77+('22-10'!$J77/90)</f>
        <v>27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 t="s">
        <v>63</v>
      </c>
      <c r="J78" s="151">
        <v>150</v>
      </c>
      <c r="K78" s="152"/>
      <c r="L78" s="155">
        <f>'22-10'!$K78+('22-10'!$J78/90)</f>
        <v>1.6666666666666667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 t="s">
        <v>3296</v>
      </c>
      <c r="J79" s="151">
        <v>-180</v>
      </c>
      <c r="K79" s="152">
        <v>60</v>
      </c>
      <c r="L79" s="155">
        <f>'22-10'!$K79+('22-10'!$J79/90)</f>
        <v>58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 t="s">
        <v>1228</v>
      </c>
      <c r="J80" s="151">
        <v>-380</v>
      </c>
      <c r="K80" s="152">
        <v>10</v>
      </c>
      <c r="L80" s="155">
        <f>'22-10'!$K80+('22-10'!$J80/90)</f>
        <v>5.7777777777777777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 t="s">
        <v>3297</v>
      </c>
      <c r="J81" s="151">
        <v>-230</v>
      </c>
      <c r="K81" s="152"/>
      <c r="L81" s="155">
        <f>'22-10'!$K81+('22-10'!$J81/90)</f>
        <v>-2.5555555555555554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 t="s">
        <v>223</v>
      </c>
      <c r="J82" s="151"/>
      <c r="K82" s="152">
        <v>25</v>
      </c>
      <c r="L82" s="155">
        <f>'22-10'!$K82+('22-10'!$J82/90)</f>
        <v>25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 t="s">
        <v>3021</v>
      </c>
      <c r="J83" s="151"/>
      <c r="K83" s="152">
        <v>70</v>
      </c>
      <c r="L83" s="155">
        <f>'22-10'!$K83+('22-10'!$J83/90)</f>
        <v>70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 t="s">
        <v>3298</v>
      </c>
      <c r="J84" s="151">
        <v>-200</v>
      </c>
      <c r="K84" s="152">
        <v>10</v>
      </c>
      <c r="L84" s="155">
        <f>'22-10'!$K84+('22-10'!$J84/90)</f>
        <v>7.7777777777777777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 t="s">
        <v>2168</v>
      </c>
      <c r="J85" s="151"/>
      <c r="K85" s="152">
        <v>230</v>
      </c>
      <c r="L85" s="155">
        <f>'22-10'!$K85+('22-10'!$J85/90)</f>
        <v>230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 t="s">
        <v>1231</v>
      </c>
      <c r="J86" s="151"/>
      <c r="K86" s="152">
        <v>14</v>
      </c>
      <c r="L86" s="155">
        <f>'22-10'!$K86+('22-10'!$J86/90)</f>
        <v>14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28</v>
      </c>
      <c r="I87" s="154" t="s">
        <v>437</v>
      </c>
      <c r="J87" s="151">
        <v>-300</v>
      </c>
      <c r="K87" s="152"/>
      <c r="L87" s="155">
        <f>'22-10'!$K87+('22-10'!$J87/90)</f>
        <v>-3.3333333333333335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 t="s">
        <v>3299</v>
      </c>
      <c r="J88" s="151"/>
      <c r="K88" s="152">
        <v>28</v>
      </c>
      <c r="L88" s="155">
        <f>'22-10'!$K88+('22-10'!$J88/90)</f>
        <v>28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 t="s">
        <v>1253</v>
      </c>
      <c r="J89" s="151">
        <v>-300</v>
      </c>
      <c r="K89" s="152">
        <v>10</v>
      </c>
      <c r="L89" s="155">
        <f>'22-10'!$K89+('22-10'!$J89/90)</f>
        <v>6.6666666666666661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 t="s">
        <v>3300</v>
      </c>
      <c r="J90" s="151">
        <v>135</v>
      </c>
      <c r="K90" s="152"/>
      <c r="L90" s="155">
        <f>'22-10'!$K90+('22-10'!$J90/90)</f>
        <v>1.5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 t="s">
        <v>404</v>
      </c>
      <c r="J91" s="151">
        <v>225</v>
      </c>
      <c r="K91" s="152"/>
      <c r="L91" s="155">
        <f>'22-10'!$K91+('22-10'!$J91/90)</f>
        <v>2.5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 t="s">
        <v>513</v>
      </c>
      <c r="J92" s="151">
        <v>100</v>
      </c>
      <c r="K92" s="152"/>
      <c r="L92" s="155">
        <f>'22-10'!$K92+('22-10'!$J92/90)</f>
        <v>1.1111111111111112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 t="s">
        <v>1792</v>
      </c>
      <c r="J93" s="151">
        <v>500</v>
      </c>
      <c r="K93" s="152"/>
      <c r="L93" s="155">
        <f>'22-10'!$K93+('22-10'!$J93/90)</f>
        <v>5.5555555555555554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 t="s">
        <v>3301</v>
      </c>
      <c r="J94" s="151"/>
      <c r="K94" s="152">
        <v>1890</v>
      </c>
      <c r="L94" s="155">
        <f>'22-10'!$K94+('22-10'!$J94/90)</f>
        <v>1890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 t="s">
        <v>414</v>
      </c>
      <c r="J95" s="151">
        <v>-50</v>
      </c>
      <c r="K95" s="152">
        <v>50</v>
      </c>
      <c r="L95" s="155">
        <f>'22-10'!$K95+('22-10'!$J95/90)</f>
        <v>49.444444444444443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 t="s">
        <v>2896</v>
      </c>
      <c r="J96" s="151">
        <v>100</v>
      </c>
      <c r="K96" s="152">
        <v>70</v>
      </c>
      <c r="L96" s="155">
        <f>'22-10'!$K96+('22-10'!$J96/90)</f>
        <v>71.111111111111114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 t="s">
        <v>1899</v>
      </c>
      <c r="J97" s="151"/>
      <c r="K97" s="152">
        <v>20</v>
      </c>
      <c r="L97" s="155">
        <f>'22-10'!$K97+('22-10'!$J97/90)</f>
        <v>20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 t="s">
        <v>3302</v>
      </c>
      <c r="J98" s="151"/>
      <c r="K98" s="152">
        <v>10</v>
      </c>
      <c r="L98" s="155">
        <f>'22-10'!$K98+('22-10'!$J98/90)</f>
        <v>10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 t="s">
        <v>486</v>
      </c>
      <c r="J99" s="151"/>
      <c r="K99" s="152">
        <v>33</v>
      </c>
      <c r="L99" s="155">
        <f>'22-10'!$K99+('22-10'!$J99/90)</f>
        <v>33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 t="s">
        <v>3303</v>
      </c>
      <c r="J100" s="151">
        <v>180</v>
      </c>
      <c r="K100" s="152"/>
      <c r="L100" s="155">
        <f>'22-10'!$K100+('22-10'!$J100/90)</f>
        <v>2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28</v>
      </c>
      <c r="I101" s="154" t="s">
        <v>335</v>
      </c>
      <c r="J101" s="151">
        <v>-100</v>
      </c>
      <c r="K101" s="152"/>
      <c r="L101" s="155">
        <f>'22-10'!$K101+('22-10'!$J101/90)</f>
        <v>-1.1111111111111112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 t="s">
        <v>156</v>
      </c>
      <c r="J102" s="151">
        <v>-180</v>
      </c>
      <c r="K102" s="152">
        <v>15</v>
      </c>
      <c r="L102" s="155">
        <f>'22-10'!$K102+('22-10'!$J102/90)</f>
        <v>13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 t="s">
        <v>3304</v>
      </c>
      <c r="J103" s="151">
        <v>300</v>
      </c>
      <c r="K103" s="152"/>
      <c r="L103" s="155">
        <f>'22-10'!$K103+('22-10'!$J103/90)</f>
        <v>3.3333333333333335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/>
      <c r="J104" s="151"/>
      <c r="K104" s="152"/>
      <c r="L104" s="155">
        <f>'22-10'!$K104+('22-10'!$J104/90)</f>
        <v>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/>
      <c r="J105" s="151"/>
      <c r="K105" s="152"/>
      <c r="L105" s="155">
        <f>'22-10'!$K105+('22-10'!$J105/90)</f>
        <v>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/>
      <c r="K106" s="152"/>
      <c r="L106" s="155">
        <f>'22-10'!$K106+('22-10'!$J106/90)</f>
        <v>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51"/>
      <c r="K107" s="152"/>
      <c r="L107" s="155">
        <f>'22-10'!$K107+('22-10'!$J107/90)</f>
        <v>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/>
      <c r="J108" s="151"/>
      <c r="K108" s="152"/>
      <c r="L108" s="155">
        <f>'22-10'!$K108+('22-10'!$J108/90)</f>
        <v>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/>
      <c r="J109" s="151"/>
      <c r="K109" s="152"/>
      <c r="L109" s="155">
        <f>'22-10'!$K109+('22-10'!$J109/90)</f>
        <v>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/>
      <c r="J110" s="151"/>
      <c r="K110" s="152"/>
      <c r="L110" s="155">
        <f>'22-10'!$K110+('22-10'!$J110/90)</f>
        <v>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/>
      <c r="K111" s="152"/>
      <c r="L111" s="155">
        <f>'22-10'!$K111+('22-10'!$J111/90)</f>
        <v>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/>
      <c r="J112" s="151"/>
      <c r="K112" s="152"/>
      <c r="L112" s="155">
        <f>'22-10'!$K112+('22-10'!$J112/90)</f>
        <v>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/>
      <c r="K113" s="152"/>
      <c r="L113" s="155">
        <f>'22-10'!$K113+('22-10'!$J113/90)</f>
        <v>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/>
      <c r="K114" s="152"/>
      <c r="L114" s="155">
        <f>'22-10'!$K114+('22-10'!$J114/90)</f>
        <v>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/>
      <c r="J115" s="151"/>
      <c r="K115" s="152"/>
      <c r="L115" s="155">
        <f>'22-10'!$K115+('22-10'!$J115/90)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/>
      <c r="J116" s="151"/>
      <c r="K116" s="152"/>
      <c r="L116" s="155">
        <f>'22-10'!$K116+('22-10'!$J116/90)</f>
        <v>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/>
      <c r="K117" s="152"/>
      <c r="L117" s="155">
        <f>'22-10'!$K117+('22-10'!$J117/90)</f>
        <v>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/>
      <c r="J118" s="151"/>
      <c r="K118" s="152"/>
      <c r="L118" s="155">
        <f>'22-10'!$K118+('22-10'!$J118/90)</f>
        <v>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/>
      <c r="J119" s="151"/>
      <c r="K119" s="152"/>
      <c r="L119" s="155">
        <f>'22-10'!$K119+('22-10'!$J119/90)</f>
        <v>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/>
      <c r="J120" s="151"/>
      <c r="K120" s="152"/>
      <c r="L120" s="155">
        <f>'22-10'!$K120+('22-10'!$J120/90)</f>
        <v>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/>
      <c r="K121" s="152"/>
      <c r="L121" s="155">
        <f>'22-10'!$K121+('22-10'!$J121/90)</f>
        <v>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/>
      <c r="K122" s="152"/>
      <c r="L122" s="155">
        <f>'22-10'!$K122+('22-10'!$J122/90)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/>
      <c r="K123" s="152"/>
      <c r="L123" s="155">
        <f>'22-10'!$K123+('22-10'!$J123/90)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/>
      <c r="J124" s="151"/>
      <c r="K124" s="152"/>
      <c r="L124" s="155">
        <f>'22-10'!$K124+('22-10'!$J124/90)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/>
      <c r="K125" s="152"/>
      <c r="L125" s="155">
        <f>'22-10'!$K125+('22-10'!$J125/90)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/>
      <c r="K126" s="152"/>
      <c r="L126" s="155">
        <f>'22-10'!$K126+('22-10'!$J126/90)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/>
      <c r="K127" s="152"/>
      <c r="L127" s="155">
        <f>'22-10'!$K127+('22-10'!$J127/90)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/>
      <c r="K128" s="152"/>
      <c r="L128" s="155">
        <f>'22-10'!$K128+('22-10'!$J128/90)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/>
      <c r="L129" s="155">
        <f>'22-10'!$K129+('22-10'!$J129/90)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/>
      <c r="K130" s="152"/>
      <c r="L130" s="155">
        <f>'22-10'!$K130+('22-10'!$J130/90)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/>
      <c r="K131" s="152"/>
      <c r="L131" s="155">
        <f>'22-10'!$K131+('22-10'!$J131/90)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/>
      <c r="K132" s="152"/>
      <c r="L132" s="155">
        <f>'22-10'!$K132+('22-10'!$J132/90)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/>
      <c r="L133" s="155">
        <f>'22-10'!$K133+('22-10'!$J133/90)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/>
      <c r="J134" s="151"/>
      <c r="K134" s="152"/>
      <c r="L134" s="155">
        <f>'22-10'!$K134+('22-10'!$J134/90)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/>
      <c r="J135" s="151"/>
      <c r="K135" s="152"/>
      <c r="L135" s="155">
        <f>'22-10'!$K135+('22-10'!$J135/90)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/>
      <c r="J136" s="151"/>
      <c r="K136" s="152"/>
      <c r="L136" s="155">
        <f>'22-10'!$K136+('22-10'!$J136/90)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/>
      <c r="J137" s="151"/>
      <c r="K137" s="152"/>
      <c r="L137" s="155">
        <f>'22-10'!$K137+('22-10'!$J137/90)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/>
      <c r="K138" s="152"/>
      <c r="L138" s="155">
        <f>'22-10'!$K138+('22-10'!$J138/90)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/>
      <c r="J139" s="151"/>
      <c r="K139" s="152"/>
      <c r="L139" s="155">
        <f>'22-10'!$K139+('22-10'!$J139/90)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/>
      <c r="J140" s="151"/>
      <c r="K140" s="152"/>
      <c r="L140" s="155">
        <f>'22-10'!$K140+('22-10'!$J140/90)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/>
      <c r="K141" s="152"/>
      <c r="L141" s="155">
        <f>'22-10'!$K141+('22-10'!$J141/90)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/>
      <c r="J142" s="151"/>
      <c r="K142" s="152"/>
      <c r="L142" s="155">
        <f>'22-10'!$K142+('22-10'!$J142/90)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/>
      <c r="K143" s="152"/>
      <c r="L143" s="155">
        <f>'22-10'!$K143+('22-10'!$J143/90)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/>
      <c r="J144" s="151"/>
      <c r="K144" s="152"/>
      <c r="L144" s="155">
        <f>'22-10'!$K144+('22-10'!$J144/90)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/>
      <c r="K145" s="152"/>
      <c r="L145" s="155">
        <f>'22-10'!$K145+('22-10'!$J145/90)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/>
      <c r="K146" s="152"/>
      <c r="L146" s="155">
        <f>'22-10'!$K146+('22-10'!$J146/90)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/>
      <c r="J147" s="151"/>
      <c r="K147" s="152"/>
      <c r="L147" s="155">
        <f>'22-10'!$K147+('22-10'!$J147/90)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/>
      <c r="L148" s="155">
        <f>'22-10'!$K148+('22-10'!$J148/90)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/>
      <c r="J149" s="151"/>
      <c r="K149" s="152"/>
      <c r="L149" s="155">
        <f>'22-10'!$K149+('22-10'!$J149/90)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/>
      <c r="J150" s="151"/>
      <c r="K150" s="152"/>
      <c r="L150" s="155">
        <f>'22-10'!$K150+('22-10'!$J150/90)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/>
      <c r="K151" s="152"/>
      <c r="L151" s="155">
        <f>'22-10'!$K151+('22-10'!$J151/90)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/>
      <c r="J152" s="151"/>
      <c r="K152" s="152"/>
      <c r="L152" s="155">
        <f>'22-10'!$K152+('22-10'!$J152/90)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/>
      <c r="J153" s="151"/>
      <c r="K153" s="152"/>
      <c r="L153" s="155">
        <f>'22-10'!$K153+('22-10'!$J153/90)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/>
      <c r="K154" s="152"/>
      <c r="L154" s="155">
        <f>'22-10'!$K154+('22-10'!$J154/90)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/>
      <c r="J155" s="151"/>
      <c r="K155" s="152"/>
      <c r="L155" s="155">
        <f>'22-10'!$K155+('22-10'!$J155/90)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/>
      <c r="K156" s="152"/>
      <c r="L156" s="155">
        <f>'22-10'!$K156+('22-10'!$J156/90)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/>
      <c r="J157" s="151"/>
      <c r="K157" s="152"/>
      <c r="L157" s="155">
        <f>'22-10'!$K157+('22-10'!$J157/90)</f>
        <v>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6</v>
      </c>
      <c r="I158" s="154"/>
      <c r="J158" s="151"/>
      <c r="K158" s="152"/>
      <c r="L158" s="155">
        <f>'22-10'!$K158+('22-10'!$J158/90)</f>
        <v>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/>
      <c r="K159" s="152"/>
      <c r="L159" s="155">
        <f>'22-10'!$K159+('22-10'!$J159/90)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/>
      <c r="J160" s="151"/>
      <c r="K160" s="152"/>
      <c r="L160" s="155">
        <f>'22-10'!$K160+('22-10'!$J160/90)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/>
      <c r="K161" s="152"/>
      <c r="L161" s="155">
        <f>'22-10'!$K161+('22-10'!$J161/90)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/>
      <c r="J162" s="151"/>
      <c r="K162" s="152"/>
      <c r="L162" s="155">
        <f>'22-10'!$K162+('22-10'!$J162/90)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'22-10'!$K163+('22-10'!$J163/90)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'22-10'!$K164+('22-10'!$J164/90)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'22-10'!$K165+('22-10'!$J165/90)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156" t="s">
        <v>6</v>
      </c>
      <c r="I166" s="154"/>
      <c r="J166" s="151"/>
      <c r="K166" s="152"/>
      <c r="L166" s="155">
        <f>'22-10'!$K166+('22-10'!$J166/90)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156" t="s">
        <v>6</v>
      </c>
      <c r="I167" s="154"/>
      <c r="J167" s="151"/>
      <c r="K167" s="152"/>
      <c r="L167" s="155">
        <f>'22-10'!$K167+('22-10'!$J167/90)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156" t="s">
        <v>6</v>
      </c>
      <c r="I168" s="154"/>
      <c r="J168" s="151"/>
      <c r="K168" s="152"/>
      <c r="L168" s="155">
        <f>'22-10'!$K168+('22-10'!$J168/90)</f>
        <v>0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156" t="s">
        <v>6</v>
      </c>
      <c r="I169" s="154"/>
      <c r="J169" s="151"/>
      <c r="K169" s="152"/>
      <c r="L169" s="155">
        <f>'22-10'!$K169+('22-10'!$J169/90)</f>
        <v>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156" t="s">
        <v>6</v>
      </c>
      <c r="I170" s="154"/>
      <c r="J170" s="151"/>
      <c r="K170" s="152"/>
      <c r="L170" s="155">
        <f>'22-10'!$K170+('22-10'!$J170/90)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156" t="s">
        <v>6</v>
      </c>
      <c r="I171" s="154"/>
      <c r="J171" s="151"/>
      <c r="K171" s="152"/>
      <c r="L171" s="155">
        <f>'22-10'!$K171+('22-10'!$J171/90)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156" t="s">
        <v>6</v>
      </c>
      <c r="I172" s="154"/>
      <c r="J172" s="151"/>
      <c r="K172" s="152"/>
      <c r="L172" s="155">
        <f>'22-10'!$K172+('22-10'!$J172/90)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156" t="s">
        <v>6</v>
      </c>
      <c r="I173" s="154"/>
      <c r="J173" s="151"/>
      <c r="K173" s="152"/>
      <c r="L173" s="155">
        <f>'22-10'!$K173+('22-10'!$J173/90)</f>
        <v>0</v>
      </c>
      <c r="M173" s="3"/>
      <c r="N173" s="45"/>
      <c r="O173" s="9"/>
      <c r="P173" s="84"/>
      <c r="Q173" s="9"/>
      <c r="R173" s="9"/>
      <c r="S173" s="85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156" t="s">
        <v>6</v>
      </c>
      <c r="I174" s="154"/>
      <c r="J174" s="151"/>
      <c r="K174" s="152"/>
      <c r="L174" s="155">
        <f>'22-10'!$K174+('22-10'!$J174/90)</f>
        <v>0</v>
      </c>
      <c r="M174" s="3"/>
      <c r="N174" s="45"/>
      <c r="O174" s="9"/>
      <c r="P174" s="84"/>
      <c r="Q174" s="9"/>
      <c r="R174" s="9"/>
      <c r="S174" s="85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156" t="s">
        <v>6</v>
      </c>
      <c r="I175" s="154"/>
      <c r="J175" s="151"/>
      <c r="K175" s="152"/>
      <c r="L175" s="155">
        <f>'22-10'!$K175+('22-10'!$J175/90)</f>
        <v>0</v>
      </c>
      <c r="M175" s="3"/>
      <c r="N175" s="45"/>
      <c r="O175" s="9"/>
      <c r="P175" s="84"/>
      <c r="Q175" s="9"/>
      <c r="R175" s="9"/>
      <c r="S175" s="85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156" t="s">
        <v>6</v>
      </c>
      <c r="I176" s="154"/>
      <c r="J176" s="151"/>
      <c r="K176" s="152"/>
      <c r="L176" s="155">
        <f>'22-10'!$K176+('22-10'!$J176/90)</f>
        <v>0</v>
      </c>
      <c r="M176" s="3"/>
      <c r="N176" s="45"/>
      <c r="O176" s="9"/>
      <c r="P176" s="84"/>
      <c r="Q176" s="9"/>
      <c r="R176" s="9"/>
      <c r="S176" s="85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156" t="s">
        <v>6</v>
      </c>
      <c r="I177" s="154"/>
      <c r="J177" s="151"/>
      <c r="K177" s="152"/>
      <c r="L177" s="155">
        <f>'22-10'!$K177+('22-10'!$J177/90)</f>
        <v>0</v>
      </c>
      <c r="M177" s="3"/>
      <c r="N177" s="45"/>
      <c r="O177" s="9"/>
      <c r="P177" s="84"/>
      <c r="Q177" s="9"/>
      <c r="R177" s="9"/>
      <c r="S177" s="85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156" t="s">
        <v>6</v>
      </c>
      <c r="I178" s="154"/>
      <c r="J178" s="151"/>
      <c r="K178" s="152"/>
      <c r="L178" s="155">
        <f>'22-10'!$K178+('22-10'!$J178/90)</f>
        <v>0</v>
      </c>
      <c r="M178" s="3"/>
      <c r="N178" s="45"/>
      <c r="O178" s="9"/>
      <c r="P178" s="84"/>
      <c r="Q178" s="9"/>
      <c r="R178" s="9"/>
      <c r="S178" s="85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156" t="s">
        <v>6</v>
      </c>
      <c r="I179" s="154"/>
      <c r="J179" s="151"/>
      <c r="K179" s="152"/>
      <c r="L179" s="155">
        <f>'22-10'!$K179+('22-10'!$J179/90)</f>
        <v>0</v>
      </c>
      <c r="M179" s="3"/>
      <c r="N179" s="45"/>
      <c r="O179" s="9"/>
      <c r="P179" s="84"/>
      <c r="Q179" s="9"/>
      <c r="R179" s="9"/>
      <c r="S179" s="85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156" t="s">
        <v>6</v>
      </c>
      <c r="I180" s="154"/>
      <c r="J180" s="151"/>
      <c r="K180" s="152"/>
      <c r="L180" s="155">
        <f>'22-10'!$K180+('22-10'!$J180/90)</f>
        <v>0</v>
      </c>
      <c r="M180" s="3"/>
      <c r="N180" s="45"/>
      <c r="O180" s="9"/>
      <c r="P180" s="84"/>
      <c r="Q180" s="9"/>
      <c r="R180" s="9"/>
      <c r="S180" s="85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156" t="s">
        <v>6</v>
      </c>
      <c r="I181" s="154"/>
      <c r="J181" s="151"/>
      <c r="K181" s="152"/>
      <c r="L181" s="155">
        <f>'22-10'!$K181+('22-10'!$J181/90)</f>
        <v>0</v>
      </c>
      <c r="M181" s="3"/>
      <c r="N181" s="45"/>
      <c r="O181" s="9"/>
      <c r="P181" s="84"/>
      <c r="Q181" s="9"/>
      <c r="R181" s="9"/>
      <c r="S181" s="85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156" t="s">
        <v>6</v>
      </c>
      <c r="I182" s="154"/>
      <c r="J182" s="151"/>
      <c r="K182" s="152"/>
      <c r="L182" s="155">
        <f>'22-10'!$K182+('22-10'!$J182/90)</f>
        <v>0</v>
      </c>
      <c r="M182" s="3"/>
      <c r="N182" s="45"/>
      <c r="O182" s="9"/>
      <c r="P182" s="84"/>
      <c r="Q182" s="9"/>
      <c r="R182" s="9"/>
      <c r="S182" s="85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156" t="s">
        <v>6</v>
      </c>
      <c r="I183" s="154"/>
      <c r="J183" s="151"/>
      <c r="K183" s="152"/>
      <c r="L183" s="155">
        <f>'22-10'!$K183+('22-10'!$J183/90)</f>
        <v>0</v>
      </c>
      <c r="M183" s="3"/>
      <c r="N183" s="45"/>
      <c r="O183" s="9"/>
      <c r="P183" s="84"/>
      <c r="Q183" s="9"/>
      <c r="R183" s="9"/>
      <c r="S183" s="85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156" t="s">
        <v>6</v>
      </c>
      <c r="I184" s="154"/>
      <c r="J184" s="151"/>
      <c r="K184" s="152"/>
      <c r="L184" s="155">
        <f>'22-10'!$K184+('22-10'!$J184/90)</f>
        <v>0</v>
      </c>
      <c r="M184" s="3"/>
      <c r="N184" s="45"/>
      <c r="O184" s="9"/>
      <c r="P184" s="84"/>
      <c r="Q184" s="9"/>
      <c r="R184" s="9"/>
      <c r="S184" s="85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156" t="s">
        <v>6</v>
      </c>
      <c r="I185" s="154"/>
      <c r="J185" s="151"/>
      <c r="K185" s="152"/>
      <c r="L185" s="155">
        <f>'22-10'!$K185+('22-10'!$J185/90)</f>
        <v>0</v>
      </c>
      <c r="M185" s="3"/>
      <c r="N185" s="45"/>
      <c r="O185" s="9"/>
      <c r="P185" s="84"/>
      <c r="Q185" s="9"/>
      <c r="R185" s="9"/>
      <c r="S185" s="85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156" t="s">
        <v>6</v>
      </c>
      <c r="I186" s="154"/>
      <c r="J186" s="151"/>
      <c r="K186" s="152"/>
      <c r="L186" s="155">
        <f>'22-10'!$K186+('22-10'!$J186/90)</f>
        <v>0</v>
      </c>
      <c r="M186" s="3"/>
      <c r="N186" s="45"/>
      <c r="O186" s="9"/>
      <c r="P186" s="84"/>
      <c r="Q186" s="9"/>
      <c r="R186" s="9"/>
      <c r="S186" s="85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156" t="s">
        <v>6</v>
      </c>
      <c r="I187" s="154"/>
      <c r="J187" s="151"/>
      <c r="K187" s="152"/>
      <c r="L187" s="155">
        <f>'22-10'!$K187+('22-10'!$J187/90)</f>
        <v>0</v>
      </c>
      <c r="M187" s="3"/>
      <c r="N187" s="45"/>
      <c r="O187" s="9"/>
      <c r="P187" s="84"/>
      <c r="Q187" s="9"/>
      <c r="R187" s="9"/>
      <c r="S187" s="85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156" t="s">
        <v>6</v>
      </c>
      <c r="I188" s="154"/>
      <c r="J188" s="151"/>
      <c r="K188" s="152"/>
      <c r="L188" s="155">
        <f>'22-10'!$K188+('22-10'!$J188/90)</f>
        <v>0</v>
      </c>
      <c r="M188" s="3"/>
      <c r="N188" s="45"/>
      <c r="O188" s="9"/>
      <c r="P188" s="84"/>
      <c r="Q188" s="9"/>
      <c r="R188" s="9"/>
      <c r="S188" s="85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156" t="s">
        <v>6</v>
      </c>
      <c r="I189" s="154"/>
      <c r="J189" s="151"/>
      <c r="K189" s="152"/>
      <c r="L189" s="155">
        <f>'22-10'!$K189+('22-10'!$J189/90)</f>
        <v>0</v>
      </c>
      <c r="M189" s="3"/>
      <c r="N189" s="45"/>
      <c r="O189" s="9"/>
      <c r="P189" s="84"/>
      <c r="Q189" s="9"/>
      <c r="R189" s="9"/>
      <c r="S189" s="85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156" t="s">
        <v>6</v>
      </c>
      <c r="I190" s="154"/>
      <c r="J190" s="151"/>
      <c r="K190" s="152"/>
      <c r="L190" s="155">
        <f>'22-10'!$K190+('22-10'!$J190/90)</f>
        <v>0</v>
      </c>
      <c r="M190" s="3"/>
      <c r="N190" s="45"/>
      <c r="O190" s="9"/>
      <c r="P190" s="84"/>
      <c r="Q190" s="9"/>
      <c r="R190" s="9"/>
      <c r="S190" s="85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156" t="s">
        <v>6</v>
      </c>
      <c r="I191" s="154"/>
      <c r="J191" s="151"/>
      <c r="K191" s="152"/>
      <c r="L191" s="155">
        <f>'22-10'!$K191+('22-10'!$J191/90)</f>
        <v>0</v>
      </c>
      <c r="M191" s="3"/>
      <c r="N191" s="45"/>
      <c r="O191" s="9"/>
      <c r="P191" s="84"/>
      <c r="Q191" s="9"/>
      <c r="R191" s="9"/>
      <c r="S191" s="85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156" t="s">
        <v>6</v>
      </c>
      <c r="I192" s="154"/>
      <c r="J192" s="151"/>
      <c r="K192" s="152"/>
      <c r="L192" s="155">
        <f>'22-10'!$K192+('22-10'!$J192/90)</f>
        <v>0</v>
      </c>
      <c r="M192" s="3"/>
      <c r="N192" s="45"/>
      <c r="O192" s="9"/>
      <c r="P192" s="84"/>
      <c r="Q192" s="9"/>
      <c r="R192" s="9"/>
      <c r="S192" s="85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156" t="s">
        <v>6</v>
      </c>
      <c r="I193" s="154"/>
      <c r="J193" s="151"/>
      <c r="K193" s="152"/>
      <c r="L193" s="155">
        <f>'22-10'!$K193+('22-10'!$J193/90)</f>
        <v>0</v>
      </c>
      <c r="M193" s="3"/>
      <c r="N193" s="45"/>
      <c r="O193" s="9"/>
      <c r="P193" s="84"/>
      <c r="Q193" s="9"/>
      <c r="R193" s="9"/>
      <c r="S193" s="85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156" t="s">
        <v>6</v>
      </c>
      <c r="I194" s="154"/>
      <c r="J194" s="151"/>
      <c r="K194" s="152"/>
      <c r="L194" s="155">
        <f>'22-10'!$K194+('22-10'!$J194/90)</f>
        <v>0</v>
      </c>
      <c r="M194" s="3"/>
      <c r="N194" s="45"/>
      <c r="O194" s="9"/>
      <c r="P194" s="84"/>
      <c r="Q194" s="9"/>
      <c r="R194" s="9"/>
      <c r="S194" s="85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156" t="s">
        <v>6</v>
      </c>
      <c r="I195" s="154"/>
      <c r="J195" s="151"/>
      <c r="K195" s="152"/>
      <c r="L195" s="155">
        <f>'22-10'!$K195+('22-10'!$J195/90)</f>
        <v>0</v>
      </c>
      <c r="M195" s="3"/>
      <c r="N195" s="45"/>
      <c r="O195" s="9"/>
      <c r="P195" s="84"/>
      <c r="Q195" s="9"/>
      <c r="R195" s="9"/>
      <c r="S195" s="85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156" t="s">
        <v>6</v>
      </c>
      <c r="I196" s="154"/>
      <c r="J196" s="151"/>
      <c r="K196" s="152"/>
      <c r="L196" s="155">
        <f>'22-10'!$K196+('22-10'!$J196/90)</f>
        <v>0</v>
      </c>
      <c r="M196" s="3"/>
      <c r="N196" s="45"/>
      <c r="O196" s="9"/>
      <c r="P196" s="84"/>
      <c r="Q196" s="9"/>
      <c r="R196" s="9"/>
      <c r="S196" s="85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156" t="s">
        <v>6</v>
      </c>
      <c r="I197" s="154"/>
      <c r="J197" s="151"/>
      <c r="K197" s="152"/>
      <c r="L197" s="155">
        <f>'22-10'!$K197+('22-10'!$J197/90)</f>
        <v>0</v>
      </c>
      <c r="M197" s="3"/>
      <c r="N197" s="45"/>
      <c r="O197" s="9"/>
      <c r="P197" s="84"/>
      <c r="Q197" s="9"/>
      <c r="R197" s="9"/>
      <c r="S197" s="85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156" t="s">
        <v>6</v>
      </c>
      <c r="I198" s="154"/>
      <c r="J198" s="151"/>
      <c r="K198" s="152"/>
      <c r="L198" s="155">
        <f>'22-10'!$K198+('22-10'!$J198/90)</f>
        <v>0</v>
      </c>
      <c r="M198" s="3"/>
      <c r="N198" s="45"/>
      <c r="O198" s="9"/>
      <c r="P198" s="84"/>
      <c r="Q198" s="9"/>
      <c r="R198" s="9"/>
      <c r="S198" s="85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156" t="s">
        <v>6</v>
      </c>
      <c r="I199" s="154"/>
      <c r="J199" s="151"/>
      <c r="K199" s="152"/>
      <c r="L199" s="155">
        <f>'22-10'!$K199+('22-10'!$J199/90)</f>
        <v>0</v>
      </c>
      <c r="M199" s="3"/>
      <c r="N199" s="45"/>
      <c r="O199" s="9"/>
      <c r="P199" s="84"/>
      <c r="Q199" s="9"/>
      <c r="R199" s="9"/>
      <c r="S199" s="85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156" t="s">
        <v>6</v>
      </c>
      <c r="I200" s="154"/>
      <c r="J200" s="151"/>
      <c r="K200" s="152"/>
      <c r="L200" s="155">
        <f>'22-10'!$K200+('22-10'!$J200/90)</f>
        <v>0</v>
      </c>
      <c r="M200" s="3"/>
      <c r="N200" s="45"/>
      <c r="O200" s="9"/>
      <c r="P200" s="84"/>
      <c r="Q200" s="9"/>
      <c r="R200" s="9"/>
      <c r="S200" s="85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156" t="s">
        <v>6</v>
      </c>
      <c r="I201" s="154"/>
      <c r="J201" s="151"/>
      <c r="K201" s="152"/>
      <c r="L201" s="155">
        <f>'22-10'!$K201+('22-10'!$J201/90)</f>
        <v>0</v>
      </c>
      <c r="M201" s="3"/>
      <c r="N201" s="45"/>
      <c r="O201" s="9"/>
      <c r="P201" s="84"/>
      <c r="Q201" s="9"/>
      <c r="R201" s="9"/>
      <c r="S201" s="85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156" t="s">
        <v>6</v>
      </c>
      <c r="I202" s="154"/>
      <c r="J202" s="151"/>
      <c r="K202" s="152"/>
      <c r="L202" s="155">
        <f>'22-10'!$K202+('22-10'!$J202/90)</f>
        <v>0</v>
      </c>
      <c r="M202" s="3"/>
      <c r="N202" s="45"/>
      <c r="O202" s="9"/>
      <c r="P202" s="84"/>
      <c r="Q202" s="9"/>
      <c r="R202" s="9"/>
      <c r="S202" s="85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156" t="s">
        <v>6</v>
      </c>
      <c r="I203" s="154"/>
      <c r="J203" s="151"/>
      <c r="K203" s="152"/>
      <c r="L203" s="155">
        <f>'22-10'!$K203+('22-10'!$J203/90)</f>
        <v>0</v>
      </c>
      <c r="M203" s="3"/>
      <c r="N203" s="45"/>
      <c r="O203" s="9"/>
      <c r="P203" s="84"/>
      <c r="Q203" s="9"/>
      <c r="R203" s="9"/>
      <c r="S203" s="85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156" t="s">
        <v>6</v>
      </c>
      <c r="I204" s="154"/>
      <c r="J204" s="151"/>
      <c r="K204" s="152"/>
      <c r="L204" s="155">
        <f>'22-10'!$K204+('22-10'!$J204/90)</f>
        <v>0</v>
      </c>
      <c r="M204" s="3"/>
      <c r="N204" s="45"/>
      <c r="O204" s="9"/>
      <c r="P204" s="84"/>
      <c r="Q204" s="9"/>
      <c r="R204" s="9"/>
      <c r="S204" s="85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156" t="s">
        <v>6</v>
      </c>
      <c r="I205" s="154"/>
      <c r="J205" s="151"/>
      <c r="K205" s="152"/>
      <c r="L205" s="155">
        <f>'22-10'!$K205+('22-10'!$J205/90)</f>
        <v>0</v>
      </c>
      <c r="M205" s="3"/>
      <c r="N205" s="45"/>
      <c r="O205" s="9"/>
      <c r="P205" s="84"/>
      <c r="Q205" s="9"/>
      <c r="R205" s="9"/>
      <c r="S205" s="85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156" t="s">
        <v>6</v>
      </c>
      <c r="I206" s="154"/>
      <c r="J206" s="151"/>
      <c r="K206" s="152"/>
      <c r="L206" s="155">
        <f>'22-10'!$K206+('22-10'!$J206/90)</f>
        <v>0</v>
      </c>
      <c r="M206" s="3"/>
      <c r="N206" s="45"/>
      <c r="O206" s="9"/>
      <c r="P206" s="84"/>
      <c r="Q206" s="9"/>
      <c r="R206" s="9"/>
      <c r="S206" s="85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9"/>
      <c r="H207" s="156" t="s">
        <v>6</v>
      </c>
      <c r="I207" s="154"/>
      <c r="J207" s="151"/>
      <c r="K207" s="152"/>
      <c r="L207" s="155">
        <f>'22-10'!$K207+('22-10'!$J207/90)</f>
        <v>0</v>
      </c>
      <c r="M207" s="3"/>
      <c r="N207" s="45"/>
      <c r="O207" s="9"/>
      <c r="P207" s="84"/>
      <c r="Q207" s="9"/>
      <c r="R207" s="9"/>
      <c r="S207" s="85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9"/>
      <c r="H208" s="156" t="s">
        <v>6</v>
      </c>
      <c r="I208" s="154"/>
      <c r="J208" s="151"/>
      <c r="K208" s="152"/>
      <c r="L208" s="155">
        <f>'22-10'!$K208+('22-10'!$J208/90)</f>
        <v>0</v>
      </c>
      <c r="M208" s="3"/>
      <c r="N208" s="45"/>
      <c r="O208" s="9"/>
      <c r="P208" s="84"/>
      <c r="Q208" s="9"/>
      <c r="R208" s="9"/>
      <c r="S208" s="85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9"/>
      <c r="H209" s="156" t="s">
        <v>6</v>
      </c>
      <c r="I209" s="154"/>
      <c r="J209" s="151"/>
      <c r="K209" s="152"/>
      <c r="L209" s="155">
        <f>'22-10'!$K209+('22-10'!$J209/90)</f>
        <v>0</v>
      </c>
      <c r="M209" s="3"/>
      <c r="N209" s="45"/>
      <c r="O209" s="9"/>
      <c r="P209" s="84"/>
      <c r="Q209" s="9"/>
      <c r="R209" s="9"/>
      <c r="S209" s="85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9"/>
      <c r="H210" s="156" t="s">
        <v>6</v>
      </c>
      <c r="I210" s="154"/>
      <c r="J210" s="151"/>
      <c r="K210" s="152"/>
      <c r="L210" s="155">
        <f>'22-10'!$K210+('22-10'!$J210/90)</f>
        <v>0</v>
      </c>
      <c r="M210" s="3"/>
      <c r="N210" s="45"/>
      <c r="O210" s="9"/>
      <c r="P210" s="84"/>
      <c r="Q210" s="9"/>
      <c r="R210" s="9"/>
      <c r="S210" s="85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9"/>
      <c r="H211" s="156" t="s">
        <v>6</v>
      </c>
      <c r="I211" s="154"/>
      <c r="J211" s="151"/>
      <c r="K211" s="152"/>
      <c r="L211" s="155">
        <f>'22-10'!$K211+('22-10'!$J211/90)</f>
        <v>0</v>
      </c>
      <c r="M211" s="3"/>
      <c r="N211" s="45"/>
      <c r="O211" s="9"/>
      <c r="P211" s="84"/>
      <c r="Q211" s="9"/>
      <c r="R211" s="9"/>
      <c r="S211" s="85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9"/>
      <c r="H212" s="156" t="s">
        <v>6</v>
      </c>
      <c r="I212" s="154"/>
      <c r="J212" s="151"/>
      <c r="K212" s="152"/>
      <c r="L212" s="155">
        <f>'22-10'!$K212+('22-10'!$J212/90)</f>
        <v>0</v>
      </c>
      <c r="M212" s="3"/>
      <c r="N212" s="45"/>
      <c r="O212" s="9"/>
      <c r="P212" s="84"/>
      <c r="Q212" s="9"/>
      <c r="R212" s="9"/>
      <c r="S212" s="85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9"/>
      <c r="H213" s="156" t="s">
        <v>6</v>
      </c>
      <c r="I213" s="154"/>
      <c r="J213" s="151"/>
      <c r="K213" s="152"/>
      <c r="L213" s="155">
        <f>'22-10'!$K213+('22-10'!$J213/90)</f>
        <v>0</v>
      </c>
      <c r="M213" s="3"/>
      <c r="N213" s="45"/>
      <c r="O213" s="9"/>
      <c r="P213" s="84"/>
      <c r="Q213" s="9"/>
      <c r="R213" s="9"/>
      <c r="S213" s="85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9"/>
      <c r="H214" s="156" t="s">
        <v>6</v>
      </c>
      <c r="I214" s="154"/>
      <c r="J214" s="151"/>
      <c r="K214" s="152"/>
      <c r="L214" s="155">
        <f>'22-10'!$K214+('22-10'!$J214/90)</f>
        <v>0</v>
      </c>
      <c r="M214" s="3"/>
      <c r="N214" s="45"/>
      <c r="O214" s="9"/>
      <c r="P214" s="84"/>
      <c r="Q214" s="9"/>
      <c r="R214" s="9"/>
      <c r="S214" s="85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9"/>
      <c r="H215" s="156" t="s">
        <v>6</v>
      </c>
      <c r="I215" s="154"/>
      <c r="J215" s="151"/>
      <c r="K215" s="152"/>
      <c r="L215" s="155">
        <f>'22-10'!$K215+('22-10'!$J215/90)</f>
        <v>0</v>
      </c>
      <c r="M215" s="3"/>
      <c r="N215" s="45"/>
      <c r="O215" s="9"/>
      <c r="P215" s="84"/>
      <c r="Q215" s="9"/>
      <c r="R215" s="9"/>
      <c r="S215" s="85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9"/>
      <c r="H216" s="156" t="s">
        <v>6</v>
      </c>
      <c r="I216" s="154"/>
      <c r="J216" s="151"/>
      <c r="K216" s="152"/>
      <c r="L216" s="155">
        <f>'22-10'!$K216+('22-10'!$J216/90)</f>
        <v>0</v>
      </c>
      <c r="M216" s="3"/>
      <c r="N216" s="45"/>
      <c r="O216" s="9"/>
      <c r="P216" s="84"/>
      <c r="Q216" s="9"/>
      <c r="R216" s="9"/>
      <c r="S216" s="85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9"/>
      <c r="H217" s="156" t="s">
        <v>6</v>
      </c>
      <c r="I217" s="154"/>
      <c r="J217" s="151"/>
      <c r="K217" s="152"/>
      <c r="L217" s="155">
        <f>'22-10'!$K217+('22-10'!$J217/90)</f>
        <v>0</v>
      </c>
      <c r="M217" s="3"/>
      <c r="N217" s="45"/>
      <c r="O217" s="9"/>
      <c r="P217" s="84"/>
      <c r="Q217" s="9"/>
      <c r="R217" s="9"/>
      <c r="S217" s="85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9"/>
      <c r="H218" s="156" t="s">
        <v>6</v>
      </c>
      <c r="I218" s="154"/>
      <c r="J218" s="151"/>
      <c r="K218" s="152"/>
      <c r="L218" s="155">
        <f>'22-10'!$K218+('22-10'!$J218/90)</f>
        <v>0</v>
      </c>
      <c r="M218" s="3"/>
      <c r="N218" s="45"/>
      <c r="O218" s="9"/>
      <c r="P218" s="84"/>
      <c r="Q218" s="9"/>
      <c r="R218" s="9"/>
      <c r="S218" s="85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9"/>
      <c r="H219" s="156" t="s">
        <v>6</v>
      </c>
      <c r="I219" s="154"/>
      <c r="J219" s="151"/>
      <c r="K219" s="152"/>
      <c r="L219" s="155">
        <f>'22-10'!$K219+('22-10'!$J219/90)</f>
        <v>0</v>
      </c>
      <c r="M219" s="3"/>
      <c r="N219" s="45"/>
      <c r="O219" s="9"/>
      <c r="P219" s="84"/>
      <c r="Q219" s="9"/>
      <c r="R219" s="9"/>
      <c r="S219" s="85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9"/>
      <c r="H220" s="156" t="s">
        <v>6</v>
      </c>
      <c r="I220" s="154"/>
      <c r="J220" s="151"/>
      <c r="K220" s="152"/>
      <c r="L220" s="155">
        <f>'22-10'!$K220+('22-10'!$J220/90)</f>
        <v>0</v>
      </c>
      <c r="M220" s="3"/>
      <c r="N220" s="45"/>
      <c r="O220" s="9"/>
      <c r="P220" s="84"/>
      <c r="Q220" s="9"/>
      <c r="R220" s="9"/>
      <c r="S220" s="85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9"/>
      <c r="H221" s="156" t="s">
        <v>6</v>
      </c>
      <c r="I221" s="154"/>
      <c r="J221" s="151"/>
      <c r="K221" s="152"/>
      <c r="L221" s="155">
        <f>'22-10'!$K221+('22-10'!$J221/90)</f>
        <v>0</v>
      </c>
      <c r="M221" s="3"/>
      <c r="N221" s="45"/>
      <c r="O221" s="9"/>
      <c r="P221" s="84"/>
      <c r="Q221" s="9"/>
      <c r="R221" s="9"/>
      <c r="S221" s="85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9"/>
      <c r="H222" s="156" t="s">
        <v>6</v>
      </c>
      <c r="I222" s="154"/>
      <c r="J222" s="151"/>
      <c r="K222" s="152"/>
      <c r="L222" s="155">
        <f>'22-10'!$K222+('22-10'!$J222/90)</f>
        <v>0</v>
      </c>
      <c r="M222" s="3"/>
      <c r="N222" s="45"/>
      <c r="O222" s="9"/>
      <c r="P222" s="84"/>
      <c r="Q222" s="9"/>
      <c r="R222" s="9"/>
      <c r="S222" s="85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9"/>
      <c r="H223" s="156" t="s">
        <v>6</v>
      </c>
      <c r="I223" s="154"/>
      <c r="J223" s="151"/>
      <c r="K223" s="152"/>
      <c r="L223" s="155">
        <f>'22-10'!$K223+('22-10'!$J223/90)</f>
        <v>0</v>
      </c>
      <c r="M223" s="3"/>
      <c r="N223" s="45"/>
      <c r="O223" s="9"/>
      <c r="P223" s="84"/>
      <c r="Q223" s="9"/>
      <c r="R223" s="9"/>
      <c r="S223" s="85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9"/>
      <c r="H224" s="156" t="s">
        <v>6</v>
      </c>
      <c r="I224" s="154"/>
      <c r="J224" s="151"/>
      <c r="K224" s="152"/>
      <c r="L224" s="155">
        <f>'22-10'!$K224+('22-10'!$J224/90)</f>
        <v>0</v>
      </c>
      <c r="M224" s="3"/>
      <c r="N224" s="45"/>
      <c r="O224" s="9"/>
      <c r="P224" s="84"/>
      <c r="Q224" s="9"/>
      <c r="R224" s="9"/>
      <c r="S224" s="85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9"/>
      <c r="H225" s="156" t="s">
        <v>6</v>
      </c>
      <c r="I225" s="154"/>
      <c r="J225" s="151"/>
      <c r="K225" s="152"/>
      <c r="L225" s="155">
        <f>'22-10'!$K225+('22-10'!$J225/90)</f>
        <v>0</v>
      </c>
      <c r="M225" s="3"/>
      <c r="N225" s="45"/>
      <c r="O225" s="9"/>
      <c r="P225" s="84"/>
      <c r="Q225" s="9"/>
      <c r="R225" s="9"/>
      <c r="S225" s="85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9"/>
      <c r="H226" s="156" t="s">
        <v>6</v>
      </c>
      <c r="I226" s="154"/>
      <c r="J226" s="151"/>
      <c r="K226" s="152"/>
      <c r="L226" s="155">
        <f>'22-10'!$K226+('22-10'!$J226/90)</f>
        <v>0</v>
      </c>
      <c r="M226" s="3"/>
      <c r="N226" s="45"/>
      <c r="O226" s="9"/>
      <c r="P226" s="84"/>
      <c r="Q226" s="9"/>
      <c r="R226" s="9"/>
      <c r="S226" s="85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9"/>
      <c r="H227" s="156" t="s">
        <v>6</v>
      </c>
      <c r="I227" s="154"/>
      <c r="J227" s="151"/>
      <c r="K227" s="152"/>
      <c r="L227" s="155">
        <f>'22-10'!$K227+('22-10'!$J227/90)</f>
        <v>0</v>
      </c>
      <c r="M227" s="3"/>
      <c r="N227" s="45"/>
      <c r="O227" s="9"/>
      <c r="P227" s="84"/>
      <c r="Q227" s="9"/>
      <c r="R227" s="9"/>
      <c r="S227" s="85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9"/>
      <c r="H228" s="156" t="s">
        <v>6</v>
      </c>
      <c r="I228" s="154"/>
      <c r="J228" s="151"/>
      <c r="K228" s="152"/>
      <c r="L228" s="155">
        <f>'22-10'!$K228+('22-10'!$J228/90)</f>
        <v>0</v>
      </c>
      <c r="M228" s="3"/>
      <c r="N228" s="45"/>
      <c r="O228" s="9"/>
      <c r="P228" s="84"/>
      <c r="Q228" s="9"/>
      <c r="R228" s="9"/>
      <c r="S228" s="85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9"/>
      <c r="H229" s="156" t="s">
        <v>6</v>
      </c>
      <c r="I229" s="154"/>
      <c r="J229" s="151"/>
      <c r="K229" s="152"/>
      <c r="L229" s="155">
        <f>'22-10'!$K229+('22-10'!$J229/90)</f>
        <v>0</v>
      </c>
      <c r="M229" s="3"/>
      <c r="N229" s="45"/>
      <c r="O229" s="9"/>
      <c r="P229" s="84"/>
      <c r="Q229" s="9"/>
      <c r="R229" s="9"/>
      <c r="S229" s="85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9"/>
      <c r="H230" s="156" t="s">
        <v>6</v>
      </c>
      <c r="I230" s="154"/>
      <c r="J230" s="151"/>
      <c r="K230" s="152"/>
      <c r="L230" s="155">
        <f>'22-10'!$K230+('22-10'!$J230/90)</f>
        <v>0</v>
      </c>
      <c r="M230" s="3"/>
      <c r="N230" s="45"/>
      <c r="O230" s="9"/>
      <c r="P230" s="84"/>
      <c r="Q230" s="9"/>
      <c r="R230" s="9"/>
      <c r="S230" s="85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9"/>
      <c r="H231" s="156" t="s">
        <v>6</v>
      </c>
      <c r="I231" s="154"/>
      <c r="J231" s="151"/>
      <c r="K231" s="152"/>
      <c r="L231" s="155">
        <f>'22-10'!$K231+('22-10'!$J231/90)</f>
        <v>0</v>
      </c>
      <c r="M231" s="3"/>
      <c r="N231" s="45"/>
      <c r="O231" s="9"/>
      <c r="P231" s="84"/>
      <c r="Q231" s="9"/>
      <c r="R231" s="9"/>
      <c r="S231" s="85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9"/>
      <c r="H232" s="156" t="s">
        <v>6</v>
      </c>
      <c r="I232" s="154"/>
      <c r="J232" s="151"/>
      <c r="K232" s="152"/>
      <c r="L232" s="155">
        <f>'22-10'!$K232+('22-10'!$J232/90)</f>
        <v>0</v>
      </c>
      <c r="M232" s="3"/>
      <c r="N232" s="45"/>
      <c r="O232" s="9"/>
      <c r="P232" s="84"/>
      <c r="Q232" s="9"/>
      <c r="R232" s="9"/>
      <c r="S232" s="85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9"/>
      <c r="H233" s="156" t="s">
        <v>6</v>
      </c>
      <c r="I233" s="154"/>
      <c r="J233" s="151"/>
      <c r="K233" s="152"/>
      <c r="L233" s="155">
        <f>'22-10'!$K233+('22-10'!$J233/90)</f>
        <v>0</v>
      </c>
      <c r="M233" s="3"/>
      <c r="N233" s="45"/>
      <c r="O233" s="9"/>
      <c r="P233" s="84"/>
      <c r="Q233" s="9"/>
      <c r="R233" s="9"/>
      <c r="S233" s="85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9"/>
      <c r="H234" s="156" t="s">
        <v>6</v>
      </c>
      <c r="I234" s="154"/>
      <c r="J234" s="151"/>
      <c r="K234" s="152"/>
      <c r="L234" s="155">
        <f>'22-10'!$K234+('22-10'!$J234/90)</f>
        <v>0</v>
      </c>
      <c r="M234" s="3"/>
      <c r="N234" s="45"/>
      <c r="O234" s="9"/>
      <c r="P234" s="84"/>
      <c r="Q234" s="9"/>
      <c r="R234" s="9"/>
      <c r="S234" s="85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9"/>
      <c r="H235" s="156" t="s">
        <v>6</v>
      </c>
      <c r="I235" s="154"/>
      <c r="J235" s="151"/>
      <c r="K235" s="152"/>
      <c r="L235" s="155">
        <f>'22-10'!$K235+('22-10'!$J235/90)</f>
        <v>0</v>
      </c>
      <c r="M235" s="3"/>
      <c r="N235" s="45"/>
      <c r="O235" s="9"/>
      <c r="P235" s="84"/>
      <c r="Q235" s="9"/>
      <c r="R235" s="9"/>
      <c r="S235" s="85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9"/>
      <c r="H236" s="156" t="s">
        <v>6</v>
      </c>
      <c r="I236" s="154"/>
      <c r="J236" s="151"/>
      <c r="K236" s="152"/>
      <c r="L236" s="155">
        <f>'22-10'!$K236+('22-10'!$J236/90)</f>
        <v>0</v>
      </c>
      <c r="M236" s="3"/>
      <c r="N236" s="45"/>
      <c r="O236" s="9"/>
      <c r="P236" s="84"/>
      <c r="Q236" s="9"/>
      <c r="R236" s="9"/>
      <c r="S236" s="85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9"/>
      <c r="H237" s="156" t="s">
        <v>6</v>
      </c>
      <c r="I237" s="154"/>
      <c r="J237" s="151"/>
      <c r="K237" s="152"/>
      <c r="L237" s="155">
        <f>'22-10'!$K237+('22-10'!$J237/90)</f>
        <v>0</v>
      </c>
      <c r="M237" s="3"/>
      <c r="N237" s="45"/>
      <c r="O237" s="9"/>
      <c r="P237" s="84"/>
      <c r="Q237" s="9"/>
      <c r="R237" s="9"/>
      <c r="S237" s="85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9"/>
      <c r="H238" s="156" t="s">
        <v>6</v>
      </c>
      <c r="I238" s="154"/>
      <c r="J238" s="151"/>
      <c r="K238" s="152"/>
      <c r="L238" s="155">
        <f>'22-10'!$K238+('22-10'!$J238/90)</f>
        <v>0</v>
      </c>
      <c r="M238" s="3"/>
      <c r="N238" s="45"/>
      <c r="O238" s="9"/>
      <c r="P238" s="84"/>
      <c r="Q238" s="9"/>
      <c r="R238" s="9"/>
      <c r="S238" s="85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9"/>
      <c r="H239" s="156" t="s">
        <v>6</v>
      </c>
      <c r="I239" s="154"/>
      <c r="J239" s="151"/>
      <c r="K239" s="152"/>
      <c r="L239" s="155">
        <f>'22-10'!$K239+('22-10'!$J239/90)</f>
        <v>0</v>
      </c>
      <c r="M239" s="3"/>
      <c r="N239" s="45"/>
      <c r="O239" s="9"/>
      <c r="P239" s="84"/>
      <c r="Q239" s="9"/>
      <c r="R239" s="9"/>
      <c r="S239" s="85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9"/>
      <c r="H240" s="156" t="s">
        <v>6</v>
      </c>
      <c r="I240" s="154"/>
      <c r="J240" s="151"/>
      <c r="K240" s="152"/>
      <c r="L240" s="155">
        <f>'22-10'!$K240+('22-10'!$J240/90)</f>
        <v>0</v>
      </c>
      <c r="M240" s="3"/>
      <c r="N240" s="45"/>
      <c r="O240" s="9"/>
      <c r="P240" s="84"/>
      <c r="Q240" s="9"/>
      <c r="R240" s="9"/>
      <c r="S240" s="85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9"/>
      <c r="H241" s="156" t="s">
        <v>6</v>
      </c>
      <c r="I241" s="154"/>
      <c r="J241" s="151"/>
      <c r="K241" s="152"/>
      <c r="L241" s="155">
        <f>'22-10'!$K241+('22-10'!$J241/90)</f>
        <v>0</v>
      </c>
      <c r="M241" s="3"/>
      <c r="N241" s="45"/>
      <c r="O241" s="9"/>
      <c r="P241" s="84"/>
      <c r="Q241" s="9"/>
      <c r="R241" s="9"/>
      <c r="S241" s="85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9"/>
      <c r="H242" s="156" t="s">
        <v>6</v>
      </c>
      <c r="I242" s="154"/>
      <c r="J242" s="151"/>
      <c r="K242" s="152"/>
      <c r="L242" s="155">
        <f>'22-10'!$K242+('22-10'!$J242/90)</f>
        <v>0</v>
      </c>
      <c r="M242" s="3"/>
      <c r="N242" s="45"/>
      <c r="O242" s="9"/>
      <c r="P242" s="84"/>
      <c r="Q242" s="9"/>
      <c r="R242" s="9"/>
      <c r="S242" s="85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9"/>
      <c r="H243" s="156" t="s">
        <v>6</v>
      </c>
      <c r="I243" s="154"/>
      <c r="J243" s="151"/>
      <c r="K243" s="152"/>
      <c r="L243" s="155">
        <f>'22-10'!$K243+('22-10'!$J243/90)</f>
        <v>0</v>
      </c>
      <c r="M243" s="3"/>
      <c r="N243" s="45"/>
      <c r="O243" s="9"/>
      <c r="P243" s="84"/>
      <c r="Q243" s="9"/>
      <c r="R243" s="9"/>
      <c r="S243" s="85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9"/>
      <c r="H244" s="156" t="s">
        <v>6</v>
      </c>
      <c r="I244" s="154"/>
      <c r="J244" s="151"/>
      <c r="K244" s="152"/>
      <c r="L244" s="155">
        <f>'22-10'!$K244+('22-10'!$J244/90)</f>
        <v>0</v>
      </c>
      <c r="M244" s="3"/>
      <c r="N244" s="45"/>
      <c r="O244" s="9"/>
      <c r="P244" s="84"/>
      <c r="Q244" s="9"/>
      <c r="R244" s="9"/>
      <c r="S244" s="85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9"/>
      <c r="H245" s="156" t="s">
        <v>6</v>
      </c>
      <c r="I245" s="154"/>
      <c r="J245" s="151"/>
      <c r="K245" s="152"/>
      <c r="L245" s="155">
        <f>'22-10'!$K245+('22-10'!$J245/90)</f>
        <v>0</v>
      </c>
      <c r="M245" s="3"/>
      <c r="N245" s="45"/>
      <c r="O245" s="9"/>
      <c r="P245" s="84"/>
      <c r="Q245" s="9"/>
      <c r="R245" s="9"/>
      <c r="S245" s="85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9"/>
      <c r="H246" s="156" t="s">
        <v>6</v>
      </c>
      <c r="I246" s="154"/>
      <c r="J246" s="151"/>
      <c r="K246" s="152"/>
      <c r="L246" s="155">
        <f>'22-10'!$K246+('22-10'!$J246/90)</f>
        <v>0</v>
      </c>
      <c r="M246" s="3"/>
      <c r="N246" s="45"/>
      <c r="O246" s="9"/>
      <c r="P246" s="84"/>
      <c r="Q246" s="9"/>
      <c r="R246" s="9"/>
      <c r="S246" s="85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9"/>
      <c r="H247" s="156" t="s">
        <v>6</v>
      </c>
      <c r="I247" s="154"/>
      <c r="J247" s="151"/>
      <c r="K247" s="152"/>
      <c r="L247" s="155">
        <f>'22-10'!$K247+('22-10'!$J247/90)</f>
        <v>0</v>
      </c>
      <c r="M247" s="3"/>
      <c r="N247" s="45"/>
      <c r="O247" s="9"/>
      <c r="P247" s="84"/>
      <c r="Q247" s="9"/>
      <c r="R247" s="9"/>
      <c r="S247" s="85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9"/>
      <c r="H248" s="156" t="s">
        <v>6</v>
      </c>
      <c r="I248" s="154"/>
      <c r="J248" s="151"/>
      <c r="K248" s="152"/>
      <c r="L248" s="155">
        <f>'22-10'!$K248+('22-10'!$J248/90)</f>
        <v>0</v>
      </c>
      <c r="M248" s="3"/>
      <c r="N248" s="45"/>
      <c r="O248" s="9"/>
      <c r="P248" s="84"/>
      <c r="Q248" s="9"/>
      <c r="R248" s="9"/>
      <c r="S248" s="85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9"/>
      <c r="H249" s="156" t="s">
        <v>6</v>
      </c>
      <c r="I249" s="154"/>
      <c r="J249" s="151"/>
      <c r="K249" s="152"/>
      <c r="L249" s="155">
        <f>'22-10'!$K249+('22-10'!$J249/90)</f>
        <v>0</v>
      </c>
      <c r="M249" s="3"/>
      <c r="N249" s="45"/>
      <c r="O249" s="9"/>
      <c r="P249" s="84"/>
      <c r="Q249" s="9"/>
      <c r="R249" s="9"/>
      <c r="S249" s="85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9"/>
      <c r="H250" s="156" t="s">
        <v>6</v>
      </c>
      <c r="I250" s="154"/>
      <c r="J250" s="151"/>
      <c r="K250" s="152"/>
      <c r="L250" s="155">
        <f>'22-10'!$K250+('22-10'!$J250/90)</f>
        <v>0</v>
      </c>
      <c r="M250" s="3"/>
      <c r="N250" s="45"/>
      <c r="O250" s="9"/>
      <c r="P250" s="84"/>
      <c r="Q250" s="9"/>
      <c r="R250" s="9"/>
      <c r="S250" s="85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9"/>
      <c r="H251" s="156" t="s">
        <v>6</v>
      </c>
      <c r="I251" s="154"/>
      <c r="J251" s="151"/>
      <c r="K251" s="152"/>
      <c r="L251" s="155">
        <f>'22-10'!$K251+('22-10'!$J251/90)</f>
        <v>0</v>
      </c>
      <c r="M251" s="3"/>
      <c r="N251" s="45"/>
      <c r="O251" s="9"/>
      <c r="P251" s="84"/>
      <c r="Q251" s="9"/>
      <c r="R251" s="9"/>
      <c r="S251" s="85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9"/>
      <c r="H252" s="156" t="s">
        <v>6</v>
      </c>
      <c r="I252" s="154"/>
      <c r="J252" s="151"/>
      <c r="K252" s="152"/>
      <c r="L252" s="155">
        <f>'22-10'!$K252+('22-10'!$J252/90)</f>
        <v>0</v>
      </c>
      <c r="M252" s="3"/>
      <c r="N252" s="45"/>
      <c r="O252" s="9"/>
      <c r="P252" s="84"/>
      <c r="Q252" s="9"/>
      <c r="R252" s="9"/>
      <c r="S252" s="85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9"/>
      <c r="H253" s="156" t="s">
        <v>6</v>
      </c>
      <c r="I253" s="154"/>
      <c r="J253" s="151"/>
      <c r="K253" s="152"/>
      <c r="L253" s="155">
        <f>'22-10'!$K253+('22-10'!$J253/90)</f>
        <v>0</v>
      </c>
      <c r="M253" s="3"/>
      <c r="N253" s="45"/>
      <c r="O253" s="9"/>
      <c r="P253" s="84"/>
      <c r="Q253" s="9"/>
      <c r="R253" s="9"/>
      <c r="S253" s="85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9"/>
      <c r="H254" s="156" t="s">
        <v>6</v>
      </c>
      <c r="I254" s="154"/>
      <c r="J254" s="151"/>
      <c r="K254" s="152"/>
      <c r="L254" s="155">
        <f>'22-10'!$K254+('22-10'!$J254/90)</f>
        <v>0</v>
      </c>
      <c r="M254" s="3"/>
      <c r="N254" s="45"/>
      <c r="O254" s="9"/>
      <c r="P254" s="84"/>
      <c r="Q254" s="9"/>
      <c r="R254" s="9"/>
      <c r="S254" s="85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9"/>
      <c r="H255" s="156" t="s">
        <v>6</v>
      </c>
      <c r="I255" s="154"/>
      <c r="J255" s="151"/>
      <c r="K255" s="152"/>
      <c r="L255" s="155">
        <f>'22-10'!$K255+('22-10'!$J255/90)</f>
        <v>0</v>
      </c>
      <c r="M255" s="3"/>
      <c r="N255" s="45"/>
      <c r="O255" s="9"/>
      <c r="P255" s="84"/>
      <c r="Q255" s="9"/>
      <c r="R255" s="9"/>
      <c r="S255" s="85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9"/>
      <c r="H256" s="156" t="s">
        <v>6</v>
      </c>
      <c r="I256" s="154"/>
      <c r="J256" s="151"/>
      <c r="K256" s="152"/>
      <c r="L256" s="155">
        <f>'22-10'!$K256+('22-10'!$J256/90)</f>
        <v>0</v>
      </c>
      <c r="M256" s="3"/>
      <c r="N256" s="45"/>
      <c r="O256" s="9"/>
      <c r="P256" s="84"/>
      <c r="Q256" s="9"/>
      <c r="R256" s="9"/>
      <c r="S256" s="85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9"/>
      <c r="H257" s="156" t="s">
        <v>6</v>
      </c>
      <c r="I257" s="154"/>
      <c r="J257" s="151"/>
      <c r="K257" s="152"/>
      <c r="L257" s="155">
        <f>'22-10'!$K257+('22-10'!$J257/90)</f>
        <v>0</v>
      </c>
      <c r="M257" s="3"/>
      <c r="N257" s="45"/>
      <c r="O257" s="9"/>
      <c r="P257" s="84"/>
      <c r="Q257" s="9"/>
      <c r="R257" s="9"/>
      <c r="S257" s="85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9"/>
      <c r="H258" s="156" t="s">
        <v>6</v>
      </c>
      <c r="I258" s="154"/>
      <c r="J258" s="151"/>
      <c r="K258" s="152"/>
      <c r="L258" s="155">
        <f>'22-10'!$K258+('22-10'!$J258/90)</f>
        <v>0</v>
      </c>
      <c r="M258" s="3"/>
      <c r="N258" s="45"/>
      <c r="O258" s="9"/>
      <c r="P258" s="84"/>
      <c r="Q258" s="9"/>
      <c r="R258" s="9"/>
      <c r="S258" s="85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9"/>
      <c r="H259" s="156" t="s">
        <v>6</v>
      </c>
      <c r="I259" s="154"/>
      <c r="J259" s="151"/>
      <c r="K259" s="152"/>
      <c r="L259" s="155">
        <f>'22-10'!$K259+('22-10'!$J259/90)</f>
        <v>0</v>
      </c>
      <c r="M259" s="3"/>
      <c r="N259" s="45"/>
      <c r="O259" s="9"/>
      <c r="P259" s="84"/>
      <c r="Q259" s="9"/>
      <c r="R259" s="9"/>
      <c r="S259" s="85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9"/>
      <c r="H260" s="156" t="s">
        <v>6</v>
      </c>
      <c r="I260" s="154"/>
      <c r="J260" s="151"/>
      <c r="K260" s="152"/>
      <c r="L260" s="155">
        <f>'22-10'!$K260+('22-10'!$J260/90)</f>
        <v>0</v>
      </c>
      <c r="M260" s="3"/>
      <c r="N260" s="45"/>
      <c r="O260" s="9"/>
      <c r="P260" s="84"/>
      <c r="Q260" s="9"/>
      <c r="R260" s="9"/>
      <c r="S260" s="85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9"/>
      <c r="H261" s="156" t="s">
        <v>6</v>
      </c>
      <c r="I261" s="154"/>
      <c r="J261" s="151"/>
      <c r="K261" s="152"/>
      <c r="L261" s="155">
        <f>'22-10'!$K261+('22-10'!$J261/90)</f>
        <v>0</v>
      </c>
      <c r="M261" s="3"/>
      <c r="N261" s="45"/>
      <c r="O261" s="9"/>
      <c r="P261" s="84"/>
      <c r="Q261" s="9"/>
      <c r="R261" s="9"/>
      <c r="S261" s="85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9"/>
      <c r="H262" s="156" t="s">
        <v>6</v>
      </c>
      <c r="I262" s="154"/>
      <c r="J262" s="151"/>
      <c r="K262" s="152"/>
      <c r="L262" s="155">
        <f>'22-10'!$K262+('22-10'!$J262/90)</f>
        <v>0</v>
      </c>
      <c r="M262" s="3"/>
      <c r="N262" s="45"/>
      <c r="O262" s="9"/>
      <c r="P262" s="84"/>
      <c r="Q262" s="9"/>
      <c r="R262" s="9"/>
      <c r="S262" s="85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9"/>
      <c r="H263" s="156" t="s">
        <v>6</v>
      </c>
      <c r="I263" s="154"/>
      <c r="J263" s="151"/>
      <c r="K263" s="152"/>
      <c r="L263" s="155">
        <f>'22-10'!$K263+('22-10'!$J263/90)</f>
        <v>0</v>
      </c>
      <c r="M263" s="3"/>
      <c r="N263" s="45"/>
      <c r="O263" s="9"/>
      <c r="P263" s="84"/>
      <c r="Q263" s="9"/>
      <c r="R263" s="9"/>
      <c r="S263" s="85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9"/>
      <c r="H264" s="156" t="s">
        <v>6</v>
      </c>
      <c r="I264" s="154"/>
      <c r="J264" s="151"/>
      <c r="K264" s="152"/>
      <c r="L264" s="155">
        <f>'22-10'!$K264+('22-10'!$J264/90)</f>
        <v>0</v>
      </c>
      <c r="M264" s="3"/>
      <c r="N264" s="45"/>
      <c r="O264" s="9"/>
      <c r="P264" s="84"/>
      <c r="Q264" s="9"/>
      <c r="R264" s="9"/>
      <c r="S264" s="85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9"/>
      <c r="H265" s="156" t="s">
        <v>6</v>
      </c>
      <c r="I265" s="154"/>
      <c r="J265" s="151"/>
      <c r="K265" s="152"/>
      <c r="L265" s="155">
        <f>'22-10'!$K265+('22-10'!$J265/90)</f>
        <v>0</v>
      </c>
      <c r="M265" s="3"/>
      <c r="N265" s="45"/>
      <c r="O265" s="9"/>
      <c r="P265" s="84"/>
      <c r="Q265" s="9"/>
      <c r="R265" s="9"/>
      <c r="S265" s="85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9"/>
      <c r="H266" s="156" t="s">
        <v>6</v>
      </c>
      <c r="I266" s="154"/>
      <c r="J266" s="151"/>
      <c r="K266" s="152"/>
      <c r="L266" s="155">
        <f>'22-10'!$K266+('22-10'!$J266/90)</f>
        <v>0</v>
      </c>
      <c r="M266" s="3"/>
      <c r="N266" s="45"/>
      <c r="O266" s="9"/>
      <c r="P266" s="84"/>
      <c r="Q266" s="9"/>
      <c r="R266" s="9"/>
      <c r="S266" s="85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9"/>
      <c r="H267" s="156" t="s">
        <v>6</v>
      </c>
      <c r="I267" s="154"/>
      <c r="J267" s="151"/>
      <c r="K267" s="152"/>
      <c r="L267" s="155">
        <f>'22-10'!$K267+('22-10'!$J267/90)</f>
        <v>0</v>
      </c>
      <c r="M267" s="3"/>
      <c r="N267" s="45"/>
      <c r="O267" s="9"/>
      <c r="P267" s="84"/>
      <c r="Q267" s="9"/>
      <c r="R267" s="9"/>
      <c r="S267" s="85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9"/>
      <c r="H268" s="156" t="s">
        <v>6</v>
      </c>
      <c r="I268" s="154"/>
      <c r="J268" s="151"/>
      <c r="K268" s="152"/>
      <c r="L268" s="155">
        <f>'22-10'!$K268+('22-10'!$J268/90)</f>
        <v>0</v>
      </c>
      <c r="M268" s="3"/>
      <c r="N268" s="45"/>
      <c r="O268" s="9"/>
      <c r="P268" s="84"/>
      <c r="Q268" s="9"/>
      <c r="R268" s="9"/>
      <c r="S268" s="85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9"/>
      <c r="H269" s="156" t="s">
        <v>6</v>
      </c>
      <c r="I269" s="154"/>
      <c r="J269" s="151"/>
      <c r="K269" s="152"/>
      <c r="L269" s="155">
        <f>'22-10'!$K269+('22-10'!$J269/90)</f>
        <v>0</v>
      </c>
      <c r="M269" s="3"/>
      <c r="N269" s="45"/>
      <c r="O269" s="9"/>
      <c r="P269" s="84"/>
      <c r="Q269" s="9"/>
      <c r="R269" s="9"/>
      <c r="S269" s="85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9"/>
      <c r="H270" s="156" t="s">
        <v>6</v>
      </c>
      <c r="I270" s="154"/>
      <c r="J270" s="151"/>
      <c r="K270" s="152"/>
      <c r="L270" s="155">
        <f>'22-10'!$K270+('22-10'!$J270/90)</f>
        <v>0</v>
      </c>
      <c r="M270" s="3"/>
      <c r="N270" s="45"/>
      <c r="O270" s="9"/>
      <c r="P270" s="84"/>
      <c r="Q270" s="9"/>
      <c r="R270" s="9"/>
      <c r="S270" s="85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9"/>
      <c r="H271" s="156" t="s">
        <v>6</v>
      </c>
      <c r="I271" s="154"/>
      <c r="J271" s="151"/>
      <c r="K271" s="152"/>
      <c r="L271" s="155">
        <f>'22-10'!$K271+('22-10'!$J271/90)</f>
        <v>0</v>
      </c>
      <c r="M271" s="3"/>
      <c r="N271" s="45"/>
      <c r="O271" s="9"/>
      <c r="P271" s="84"/>
      <c r="Q271" s="9"/>
      <c r="R271" s="9"/>
      <c r="S271" s="85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9"/>
      <c r="H272" s="156" t="s">
        <v>6</v>
      </c>
      <c r="I272" s="154"/>
      <c r="J272" s="151"/>
      <c r="K272" s="152"/>
      <c r="L272" s="155">
        <f>'22-10'!$K272+('22-10'!$J272/90)</f>
        <v>0</v>
      </c>
      <c r="M272" s="3"/>
      <c r="N272" s="45"/>
      <c r="O272" s="9"/>
      <c r="P272" s="84"/>
      <c r="Q272" s="9"/>
      <c r="R272" s="9"/>
      <c r="S272" s="85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9"/>
      <c r="H273" s="156" t="s">
        <v>6</v>
      </c>
      <c r="I273" s="154"/>
      <c r="J273" s="151"/>
      <c r="K273" s="152"/>
      <c r="L273" s="155">
        <f>'22-10'!$K273+('22-10'!$J273/90)</f>
        <v>0</v>
      </c>
      <c r="M273" s="3"/>
      <c r="N273" s="45"/>
      <c r="O273" s="9"/>
      <c r="P273" s="84"/>
      <c r="Q273" s="9"/>
      <c r="R273" s="9"/>
      <c r="S273" s="85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9"/>
      <c r="H274" s="156" t="s">
        <v>6</v>
      </c>
      <c r="I274" s="154"/>
      <c r="J274" s="151"/>
      <c r="K274" s="152"/>
      <c r="L274" s="155">
        <f>'22-10'!$K274+('22-10'!$J274/90)</f>
        <v>0</v>
      </c>
      <c r="M274" s="3"/>
      <c r="N274" s="45"/>
      <c r="O274" s="9"/>
      <c r="P274" s="84"/>
      <c r="Q274" s="9"/>
      <c r="R274" s="9"/>
      <c r="S274" s="85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9"/>
      <c r="H275" s="156" t="s">
        <v>6</v>
      </c>
      <c r="I275" s="154"/>
      <c r="J275" s="151"/>
      <c r="K275" s="152"/>
      <c r="L275" s="155">
        <f>'22-10'!$K275+('22-10'!$J275/90)</f>
        <v>0</v>
      </c>
      <c r="M275" s="3"/>
      <c r="N275" s="45"/>
      <c r="O275" s="9"/>
      <c r="P275" s="84"/>
      <c r="Q275" s="9"/>
      <c r="R275" s="9"/>
      <c r="S275" s="85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9"/>
      <c r="H276" s="156" t="s">
        <v>6</v>
      </c>
      <c r="I276" s="154"/>
      <c r="J276" s="151"/>
      <c r="K276" s="152"/>
      <c r="L276" s="155">
        <f>'22-10'!$K276+('22-10'!$J276/90)</f>
        <v>0</v>
      </c>
      <c r="M276" s="3"/>
      <c r="N276" s="45"/>
      <c r="O276" s="9"/>
      <c r="P276" s="84"/>
      <c r="Q276" s="9"/>
      <c r="R276" s="9"/>
      <c r="S276" s="85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9"/>
      <c r="H277" s="156" t="s">
        <v>6</v>
      </c>
      <c r="I277" s="154"/>
      <c r="J277" s="151"/>
      <c r="K277" s="152"/>
      <c r="L277" s="155">
        <f>'22-10'!$K277+('22-10'!$J277/90)</f>
        <v>0</v>
      </c>
      <c r="M277" s="3"/>
      <c r="N277" s="45"/>
      <c r="O277" s="9"/>
      <c r="P277" s="84"/>
      <c r="Q277" s="9"/>
      <c r="R277" s="9"/>
      <c r="S277" s="85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9"/>
      <c r="H278" s="156" t="s">
        <v>6</v>
      </c>
      <c r="I278" s="154"/>
      <c r="J278" s="151"/>
      <c r="K278" s="152"/>
      <c r="L278" s="155">
        <f>'22-10'!$K278+('22-10'!$J278/90)</f>
        <v>0</v>
      </c>
      <c r="M278" s="3"/>
      <c r="N278" s="45"/>
      <c r="O278" s="9"/>
      <c r="P278" s="84"/>
      <c r="Q278" s="9"/>
      <c r="R278" s="9"/>
      <c r="S278" s="85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9"/>
      <c r="H279" s="156" t="s">
        <v>6</v>
      </c>
      <c r="I279" s="154"/>
      <c r="J279" s="151"/>
      <c r="K279" s="152"/>
      <c r="L279" s="155">
        <f>'22-10'!$K279+('22-10'!$J279/90)</f>
        <v>0</v>
      </c>
      <c r="M279" s="3"/>
      <c r="N279" s="45"/>
      <c r="O279" s="9"/>
      <c r="P279" s="84"/>
      <c r="Q279" s="9"/>
      <c r="R279" s="9"/>
      <c r="S279" s="85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9"/>
      <c r="H280" s="156" t="s">
        <v>6</v>
      </c>
      <c r="I280" s="154"/>
      <c r="J280" s="151"/>
      <c r="K280" s="152"/>
      <c r="L280" s="155">
        <f>'22-10'!$K280+('22-10'!$J280/90)</f>
        <v>0</v>
      </c>
      <c r="M280" s="3"/>
      <c r="N280" s="45"/>
      <c r="O280" s="9"/>
      <c r="P280" s="84"/>
      <c r="Q280" s="9"/>
      <c r="R280" s="9"/>
      <c r="S280" s="85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9"/>
      <c r="H281" s="156" t="s">
        <v>6</v>
      </c>
      <c r="I281" s="154"/>
      <c r="J281" s="151"/>
      <c r="K281" s="152"/>
      <c r="L281" s="155">
        <f>'22-10'!$K281+('22-10'!$J281/90)</f>
        <v>0</v>
      </c>
      <c r="M281" s="3"/>
      <c r="N281" s="45"/>
      <c r="O281" s="9"/>
      <c r="P281" s="84"/>
      <c r="Q281" s="9"/>
      <c r="R281" s="9"/>
      <c r="S281" s="85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9"/>
      <c r="H282" s="156" t="s">
        <v>6</v>
      </c>
      <c r="I282" s="154"/>
      <c r="J282" s="151"/>
      <c r="K282" s="152"/>
      <c r="L282" s="155">
        <f>'22-10'!$K282+('22-10'!$J282/90)</f>
        <v>0</v>
      </c>
      <c r="M282" s="3"/>
      <c r="N282" s="45"/>
      <c r="O282" s="9"/>
      <c r="P282" s="84"/>
      <c r="Q282" s="9"/>
      <c r="R282" s="9"/>
      <c r="S282" s="85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9"/>
      <c r="H283" s="156" t="s">
        <v>6</v>
      </c>
      <c r="I283" s="154"/>
      <c r="J283" s="151"/>
      <c r="K283" s="152"/>
      <c r="L283" s="155">
        <f>'22-10'!$K283+('22-10'!$J283/90)</f>
        <v>0</v>
      </c>
      <c r="M283" s="3"/>
      <c r="N283" s="45"/>
      <c r="O283" s="9"/>
      <c r="P283" s="84"/>
      <c r="Q283" s="9"/>
      <c r="R283" s="9"/>
      <c r="S283" s="85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9"/>
      <c r="H284" s="156" t="s">
        <v>6</v>
      </c>
      <c r="I284" s="154"/>
      <c r="J284" s="151"/>
      <c r="K284" s="152"/>
      <c r="L284" s="155">
        <f>'22-10'!$K284+('22-10'!$J284/90)</f>
        <v>0</v>
      </c>
      <c r="M284" s="3"/>
      <c r="N284" s="45"/>
      <c r="O284" s="9"/>
      <c r="P284" s="84"/>
      <c r="Q284" s="9"/>
      <c r="R284" s="9"/>
      <c r="S284" s="85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9"/>
      <c r="H285" s="156" t="s">
        <v>6</v>
      </c>
      <c r="I285" s="154"/>
      <c r="J285" s="151"/>
      <c r="K285" s="152"/>
      <c r="L285" s="155">
        <f>'22-10'!$K285+('22-10'!$J285/90)</f>
        <v>0</v>
      </c>
      <c r="M285" s="3"/>
      <c r="N285" s="45"/>
      <c r="O285" s="9"/>
      <c r="P285" s="84"/>
      <c r="Q285" s="9"/>
      <c r="R285" s="9"/>
      <c r="S285" s="85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9"/>
      <c r="H286" s="156" t="s">
        <v>6</v>
      </c>
      <c r="I286" s="154"/>
      <c r="J286" s="151"/>
      <c r="K286" s="152"/>
      <c r="L286" s="155">
        <f>'22-10'!$K286+('22-10'!$J286/90)</f>
        <v>0</v>
      </c>
      <c r="M286" s="3"/>
      <c r="N286" s="45"/>
      <c r="O286" s="9"/>
      <c r="P286" s="84"/>
      <c r="Q286" s="9"/>
      <c r="R286" s="9"/>
      <c r="S286" s="85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9"/>
      <c r="H287" s="156" t="s">
        <v>6</v>
      </c>
      <c r="I287" s="154"/>
      <c r="J287" s="151"/>
      <c r="K287" s="152"/>
      <c r="L287" s="155">
        <f>'22-10'!$K287+('22-10'!$J287/90)</f>
        <v>0</v>
      </c>
      <c r="M287" s="3"/>
      <c r="N287" s="45"/>
      <c r="O287" s="9"/>
      <c r="P287" s="84"/>
      <c r="Q287" s="9"/>
      <c r="R287" s="9"/>
      <c r="S287" s="85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9"/>
      <c r="H288" s="156" t="s">
        <v>6</v>
      </c>
      <c r="I288" s="154"/>
      <c r="J288" s="151"/>
      <c r="K288" s="152"/>
      <c r="L288" s="155">
        <f>'22-10'!$K288+('22-10'!$J288/90)</f>
        <v>0</v>
      </c>
      <c r="M288" s="3"/>
      <c r="N288" s="45"/>
      <c r="O288" s="9"/>
      <c r="P288" s="84"/>
      <c r="Q288" s="9"/>
      <c r="R288" s="9"/>
      <c r="S288" s="85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9"/>
      <c r="H289" s="156" t="s">
        <v>6</v>
      </c>
      <c r="I289" s="154"/>
      <c r="J289" s="151"/>
      <c r="K289" s="152"/>
      <c r="L289" s="155">
        <f>'22-10'!$K289+('22-10'!$J289/90)</f>
        <v>0</v>
      </c>
      <c r="M289" s="3"/>
      <c r="N289" s="45"/>
      <c r="O289" s="9"/>
      <c r="P289" s="84"/>
      <c r="Q289" s="9"/>
      <c r="R289" s="9"/>
      <c r="S289" s="85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9"/>
      <c r="H290" s="156" t="s">
        <v>6</v>
      </c>
      <c r="I290" s="154"/>
      <c r="J290" s="151"/>
      <c r="K290" s="152"/>
      <c r="L290" s="155">
        <f>'22-10'!$K290+('22-10'!$J290/90)</f>
        <v>0</v>
      </c>
      <c r="M290" s="3"/>
      <c r="N290" s="45"/>
      <c r="O290" s="9"/>
      <c r="P290" s="84"/>
      <c r="Q290" s="9"/>
      <c r="R290" s="9"/>
      <c r="S290" s="85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9"/>
      <c r="H291" s="156" t="s">
        <v>6</v>
      </c>
      <c r="I291" s="154"/>
      <c r="J291" s="151"/>
      <c r="K291" s="152"/>
      <c r="L291" s="155">
        <f>'22-10'!$K291+('22-10'!$J291/90)</f>
        <v>0</v>
      </c>
      <c r="M291" s="3"/>
      <c r="N291" s="45"/>
      <c r="O291" s="9"/>
      <c r="P291" s="84"/>
      <c r="Q291" s="9"/>
      <c r="R291" s="9"/>
      <c r="S291" s="85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9"/>
      <c r="H292" s="156" t="s">
        <v>6</v>
      </c>
      <c r="I292" s="154"/>
      <c r="J292" s="151"/>
      <c r="K292" s="152"/>
      <c r="L292" s="155">
        <f>'22-10'!$K292+('22-10'!$J292/90)</f>
        <v>0</v>
      </c>
      <c r="M292" s="3"/>
      <c r="N292" s="45"/>
      <c r="O292" s="9"/>
      <c r="P292" s="84"/>
      <c r="Q292" s="9"/>
      <c r="R292" s="9"/>
      <c r="S292" s="85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9"/>
      <c r="H293" s="156" t="s">
        <v>6</v>
      </c>
      <c r="I293" s="154"/>
      <c r="J293" s="151"/>
      <c r="K293" s="152"/>
      <c r="L293" s="155">
        <f>'22-10'!$K293+('22-10'!$J293/90)</f>
        <v>0</v>
      </c>
      <c r="M293" s="3"/>
      <c r="N293" s="45"/>
      <c r="O293" s="9"/>
      <c r="P293" s="84"/>
      <c r="Q293" s="9"/>
      <c r="R293" s="9"/>
      <c r="S293" s="85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9"/>
      <c r="H294" s="156" t="s">
        <v>6</v>
      </c>
      <c r="I294" s="154"/>
      <c r="J294" s="151"/>
      <c r="K294" s="152"/>
      <c r="L294" s="155">
        <f>'22-10'!$K294+('22-10'!$J294/90)</f>
        <v>0</v>
      </c>
      <c r="M294" s="3"/>
      <c r="N294" s="45"/>
      <c r="O294" s="9"/>
      <c r="P294" s="84"/>
      <c r="Q294" s="9"/>
      <c r="R294" s="9"/>
      <c r="S294" s="85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9"/>
      <c r="H295" s="156" t="s">
        <v>6</v>
      </c>
      <c r="I295" s="154"/>
      <c r="J295" s="151"/>
      <c r="K295" s="152"/>
      <c r="L295" s="155">
        <f>'22-10'!$K295+('22-10'!$J295/90)</f>
        <v>0</v>
      </c>
      <c r="M295" s="3"/>
      <c r="N295" s="45"/>
      <c r="O295" s="9"/>
      <c r="P295" s="84"/>
      <c r="Q295" s="9"/>
      <c r="R295" s="9"/>
      <c r="S295" s="85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9"/>
      <c r="H296" s="156" t="s">
        <v>6</v>
      </c>
      <c r="I296" s="154"/>
      <c r="J296" s="151"/>
      <c r="K296" s="152"/>
      <c r="L296" s="155">
        <f>'22-10'!$K296+('22-10'!$J296/90)</f>
        <v>0</v>
      </c>
      <c r="M296" s="3"/>
      <c r="N296" s="45"/>
      <c r="O296" s="9"/>
      <c r="P296" s="84"/>
      <c r="Q296" s="9"/>
      <c r="R296" s="9"/>
      <c r="S296" s="85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9"/>
      <c r="H297" s="156" t="s">
        <v>6</v>
      </c>
      <c r="I297" s="154"/>
      <c r="J297" s="151"/>
      <c r="K297" s="152"/>
      <c r="L297" s="155">
        <f>'22-10'!$K297+('22-10'!$J297/90)</f>
        <v>0</v>
      </c>
      <c r="M297" s="3"/>
      <c r="N297" s="45"/>
      <c r="O297" s="9"/>
      <c r="P297" s="84"/>
      <c r="Q297" s="9"/>
      <c r="R297" s="9"/>
      <c r="S297" s="85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9"/>
      <c r="H298" s="156" t="s">
        <v>6</v>
      </c>
      <c r="I298" s="154"/>
      <c r="J298" s="151"/>
      <c r="K298" s="152"/>
      <c r="L298" s="155">
        <f>'22-10'!$K298+('22-10'!$J298/90)</f>
        <v>0</v>
      </c>
      <c r="M298" s="3"/>
      <c r="N298" s="45"/>
      <c r="O298" s="9"/>
      <c r="P298" s="84"/>
      <c r="Q298" s="9"/>
      <c r="R298" s="9"/>
      <c r="S298" s="85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9"/>
      <c r="H299" s="156" t="s">
        <v>6</v>
      </c>
      <c r="I299" s="154"/>
      <c r="J299" s="151"/>
      <c r="K299" s="152"/>
      <c r="L299" s="155">
        <f>'22-10'!$K299+('22-10'!$J299/90)</f>
        <v>0</v>
      </c>
      <c r="M299" s="3"/>
      <c r="N299" s="45"/>
      <c r="O299" s="9"/>
      <c r="P299" s="84"/>
      <c r="Q299" s="9"/>
      <c r="R299" s="9"/>
      <c r="S299" s="85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9"/>
      <c r="H300" s="156" t="s">
        <v>6</v>
      </c>
      <c r="I300" s="154"/>
      <c r="J300" s="151"/>
      <c r="K300" s="152"/>
      <c r="L300" s="155">
        <f>'22-10'!$K300+('22-10'!$J300/90)</f>
        <v>0</v>
      </c>
      <c r="M300" s="3"/>
      <c r="N300" s="45"/>
      <c r="O300" s="9"/>
      <c r="P300" s="84"/>
      <c r="Q300" s="9"/>
      <c r="R300" s="9"/>
      <c r="S300" s="85"/>
      <c r="T300" s="9"/>
      <c r="U300" s="9"/>
      <c r="V300" s="9"/>
      <c r="W300" s="9"/>
      <c r="X300" s="9"/>
      <c r="Y300" s="9"/>
      <c r="Z300" s="9"/>
    </row>
    <row r="301" spans="1:26" x14ac:dyDescent="0.3">
      <c r="A301" s="9"/>
      <c r="B301" s="9"/>
      <c r="C301" s="9"/>
      <c r="D301" s="9"/>
      <c r="E301" s="9"/>
      <c r="F301" s="9"/>
      <c r="G301" s="9"/>
      <c r="H301" s="156" t="s">
        <v>6</v>
      </c>
      <c r="I301" s="154"/>
      <c r="J301" s="151"/>
      <c r="K301" s="152"/>
      <c r="L301" s="155">
        <f>'22-10'!$K301+('22-10'!$J301/90)</f>
        <v>0</v>
      </c>
      <c r="M301" s="3"/>
      <c r="N301" s="45"/>
      <c r="O301" s="9"/>
      <c r="P301" s="84"/>
      <c r="Q301" s="9"/>
      <c r="R301" s="9"/>
      <c r="S301" s="85"/>
      <c r="T301" s="9"/>
      <c r="U301" s="9"/>
      <c r="V301" s="9"/>
      <c r="W301" s="9"/>
      <c r="X301" s="9"/>
      <c r="Y301" s="9"/>
      <c r="Z301" s="9"/>
    </row>
    <row r="302" spans="1:26" x14ac:dyDescent="0.3">
      <c r="A302" s="9"/>
      <c r="B302" s="9"/>
      <c r="C302" s="9"/>
      <c r="D302" s="9"/>
      <c r="E302" s="9"/>
      <c r="F302" s="9"/>
      <c r="G302" s="9"/>
      <c r="H302" s="156" t="s">
        <v>6</v>
      </c>
      <c r="I302" s="154"/>
      <c r="J302" s="151"/>
      <c r="K302" s="152"/>
      <c r="L302" s="155">
        <f>'22-10'!$K302+('22-10'!$J302/90)</f>
        <v>0</v>
      </c>
      <c r="M302" s="3"/>
      <c r="N302" s="45"/>
      <c r="O302" s="9"/>
      <c r="P302" s="84"/>
      <c r="Q302" s="9"/>
      <c r="R302" s="9"/>
      <c r="S302" s="85"/>
      <c r="T302" s="9"/>
      <c r="U302" s="9"/>
      <c r="V302" s="9"/>
      <c r="W302" s="9"/>
      <c r="X302" s="9"/>
      <c r="Y302" s="9"/>
      <c r="Z302" s="9"/>
    </row>
    <row r="303" spans="1:26" x14ac:dyDescent="0.3">
      <c r="A303" s="9"/>
      <c r="B303" s="9"/>
      <c r="C303" s="9"/>
      <c r="D303" s="9"/>
      <c r="E303" s="9"/>
      <c r="F303" s="9"/>
      <c r="G303" s="9"/>
      <c r="H303" s="156" t="s">
        <v>6</v>
      </c>
      <c r="I303" s="154"/>
      <c r="J303" s="151"/>
      <c r="K303" s="152"/>
      <c r="L303" s="155">
        <f>'22-10'!$K303+('22-10'!$J303/90)</f>
        <v>0</v>
      </c>
      <c r="M303" s="3"/>
      <c r="N303" s="45"/>
      <c r="O303" s="9"/>
      <c r="P303" s="84"/>
      <c r="Q303" s="9"/>
      <c r="R303" s="9"/>
      <c r="S303" s="85"/>
      <c r="T303" s="9"/>
      <c r="U303" s="9"/>
      <c r="V303" s="9"/>
      <c r="W303" s="9"/>
      <c r="X303" s="9"/>
      <c r="Y303" s="9"/>
      <c r="Z303" s="9"/>
    </row>
    <row r="304" spans="1:26" x14ac:dyDescent="0.3">
      <c r="A304" s="9"/>
      <c r="B304" s="9"/>
      <c r="C304" s="9"/>
      <c r="D304" s="9"/>
      <c r="E304" s="9"/>
      <c r="F304" s="9"/>
      <c r="G304" s="9"/>
      <c r="H304" s="156" t="s">
        <v>6</v>
      </c>
      <c r="I304" s="154"/>
      <c r="J304" s="151"/>
      <c r="K304" s="152"/>
      <c r="L304" s="155">
        <f>'22-10'!$K304+('22-10'!$J304/90)</f>
        <v>0</v>
      </c>
      <c r="M304" s="3"/>
      <c r="N304" s="45"/>
      <c r="O304" s="9"/>
      <c r="P304" s="84"/>
      <c r="Q304" s="9"/>
      <c r="R304" s="9"/>
      <c r="S304" s="85"/>
      <c r="T304" s="9"/>
      <c r="U304" s="9"/>
      <c r="V304" s="9"/>
      <c r="W304" s="9"/>
      <c r="X304" s="9"/>
      <c r="Y304" s="9"/>
      <c r="Z304" s="9"/>
    </row>
    <row r="305" spans="1:26" x14ac:dyDescent="0.3">
      <c r="A305" s="9"/>
      <c r="B305" s="9"/>
      <c r="C305" s="9"/>
      <c r="D305" s="9"/>
      <c r="E305" s="9"/>
      <c r="F305" s="9"/>
      <c r="G305" s="9"/>
      <c r="H305" s="156" t="s">
        <v>6</v>
      </c>
      <c r="I305" s="154"/>
      <c r="J305" s="151"/>
      <c r="K305" s="152"/>
      <c r="L305" s="155">
        <f>'22-10'!$K305+('22-10'!$J305/90)</f>
        <v>0</v>
      </c>
      <c r="M305" s="3"/>
      <c r="N305" s="45"/>
      <c r="O305" s="9"/>
      <c r="P305" s="84"/>
      <c r="Q305" s="9"/>
      <c r="R305" s="9"/>
      <c r="S305" s="85"/>
      <c r="T305" s="9"/>
      <c r="U305" s="9"/>
      <c r="V305" s="9"/>
      <c r="W305" s="9"/>
      <c r="X305" s="9"/>
      <c r="Y305" s="9"/>
      <c r="Z305" s="9"/>
    </row>
    <row r="306" spans="1:26" x14ac:dyDescent="0.3">
      <c r="A306" s="9"/>
      <c r="B306" s="9"/>
      <c r="C306" s="9"/>
      <c r="D306" s="9"/>
      <c r="E306" s="9"/>
      <c r="F306" s="9"/>
      <c r="G306" s="9"/>
      <c r="H306" s="156" t="s">
        <v>6</v>
      </c>
      <c r="I306" s="154"/>
      <c r="J306" s="151"/>
      <c r="K306" s="152"/>
      <c r="L306" s="155">
        <f>'22-10'!$K306+('22-10'!$J306/90)</f>
        <v>0</v>
      </c>
      <c r="M306" s="3"/>
      <c r="N306" s="45"/>
      <c r="O306" s="9"/>
      <c r="P306" s="84"/>
      <c r="Q306" s="9"/>
      <c r="R306" s="9"/>
      <c r="S306" s="85"/>
      <c r="T306" s="9"/>
      <c r="U306" s="9"/>
      <c r="V306" s="9"/>
      <c r="W306" s="9"/>
      <c r="X306" s="9"/>
      <c r="Y306" s="9"/>
      <c r="Z306" s="9"/>
    </row>
    <row r="307" spans="1:26" x14ac:dyDescent="0.3">
      <c r="A307" s="9"/>
      <c r="B307" s="9"/>
      <c r="C307" s="9"/>
      <c r="D307" s="9"/>
      <c r="E307" s="9"/>
      <c r="F307" s="9"/>
      <c r="G307" s="9"/>
      <c r="H307" s="156" t="s">
        <v>6</v>
      </c>
      <c r="I307" s="154"/>
      <c r="J307" s="151"/>
      <c r="K307" s="152"/>
      <c r="L307" s="155">
        <f>'22-10'!$K307+('22-10'!$J307/90)</f>
        <v>0</v>
      </c>
      <c r="M307" s="3"/>
      <c r="N307" s="45"/>
      <c r="O307" s="9"/>
      <c r="P307" s="84"/>
      <c r="Q307" s="9"/>
      <c r="R307" s="9"/>
      <c r="S307" s="85"/>
      <c r="T307" s="9"/>
      <c r="U307" s="9"/>
      <c r="V307" s="9"/>
      <c r="W307" s="9"/>
      <c r="X307" s="9"/>
      <c r="Y307" s="9"/>
      <c r="Z307" s="9"/>
    </row>
    <row r="308" spans="1:26" x14ac:dyDescent="0.3">
      <c r="A308" s="9"/>
      <c r="B308" s="9"/>
      <c r="C308" s="9"/>
      <c r="D308" s="9"/>
      <c r="E308" s="9"/>
      <c r="F308" s="9"/>
      <c r="G308" s="9"/>
      <c r="H308" s="156" t="s">
        <v>6</v>
      </c>
      <c r="I308" s="154"/>
      <c r="J308" s="151"/>
      <c r="K308" s="152"/>
      <c r="L308" s="155">
        <f>'22-10'!$K308+('22-10'!$J308/90)</f>
        <v>0</v>
      </c>
      <c r="M308" s="3"/>
      <c r="N308" s="45"/>
      <c r="O308" s="9"/>
      <c r="P308" s="84"/>
      <c r="Q308" s="9"/>
      <c r="R308" s="9"/>
      <c r="S308" s="85"/>
      <c r="T308" s="9"/>
      <c r="U308" s="9"/>
      <c r="V308" s="9"/>
      <c r="W308" s="9"/>
      <c r="X308" s="9"/>
      <c r="Y308" s="9"/>
      <c r="Z308" s="9"/>
    </row>
    <row r="309" spans="1:26" x14ac:dyDescent="0.3">
      <c r="A309" s="9"/>
      <c r="B309" s="9"/>
      <c r="C309" s="9"/>
      <c r="D309" s="9"/>
      <c r="E309" s="9"/>
      <c r="F309" s="9"/>
      <c r="G309" s="9"/>
      <c r="H309" s="156" t="s">
        <v>6</v>
      </c>
      <c r="I309" s="154"/>
      <c r="J309" s="151"/>
      <c r="K309" s="152"/>
      <c r="L309" s="155">
        <f>'22-10'!$K309+('22-10'!$J309/90)</f>
        <v>0</v>
      </c>
      <c r="M309" s="3"/>
      <c r="N309" s="45"/>
      <c r="O309" s="9"/>
      <c r="P309" s="84"/>
      <c r="Q309" s="9"/>
      <c r="R309" s="9"/>
      <c r="S309" s="85"/>
      <c r="T309" s="9"/>
      <c r="U309" s="9"/>
      <c r="V309" s="9"/>
      <c r="W309" s="9"/>
      <c r="X309" s="9"/>
      <c r="Y309" s="9"/>
      <c r="Z309" s="9"/>
    </row>
    <row r="310" spans="1:26" x14ac:dyDescent="0.3">
      <c r="A310" s="9"/>
      <c r="B310" s="9"/>
      <c r="C310" s="9"/>
      <c r="D310" s="9"/>
      <c r="E310" s="9"/>
      <c r="F310" s="9"/>
      <c r="G310" s="9"/>
      <c r="H310" s="156" t="s">
        <v>6</v>
      </c>
      <c r="I310" s="154"/>
      <c r="J310" s="151"/>
      <c r="K310" s="152"/>
      <c r="L310" s="155">
        <f>'22-10'!$K310+('22-10'!$J310/90)</f>
        <v>0</v>
      </c>
      <c r="M310" s="3"/>
      <c r="N310" s="45"/>
      <c r="O310" s="9"/>
      <c r="P310" s="84"/>
      <c r="Q310" s="9"/>
      <c r="R310" s="9"/>
      <c r="S310" s="85"/>
      <c r="T310" s="9"/>
      <c r="U310" s="9"/>
      <c r="V310" s="9"/>
      <c r="W310" s="9"/>
      <c r="X310" s="9"/>
      <c r="Y310" s="9"/>
      <c r="Z310" s="9"/>
    </row>
    <row r="311" spans="1:26" x14ac:dyDescent="0.3">
      <c r="A311" s="9"/>
      <c r="B311" s="9"/>
      <c r="C311" s="9"/>
      <c r="D311" s="9"/>
      <c r="E311" s="9"/>
      <c r="F311" s="9"/>
      <c r="G311" s="9"/>
      <c r="H311" s="156" t="s">
        <v>6</v>
      </c>
      <c r="I311" s="154"/>
      <c r="J311" s="151"/>
      <c r="K311" s="152"/>
      <c r="L311" s="155">
        <f>'22-10'!$K311+('22-10'!$J311/90)</f>
        <v>0</v>
      </c>
      <c r="M311" s="3"/>
      <c r="N311" s="45"/>
      <c r="O311" s="9"/>
      <c r="P311" s="84"/>
      <c r="Q311" s="9"/>
      <c r="R311" s="9"/>
      <c r="S311" s="85"/>
      <c r="T311" s="9"/>
      <c r="U311" s="9"/>
      <c r="V311" s="9"/>
      <c r="W311" s="9"/>
      <c r="X311" s="9"/>
      <c r="Y311" s="9"/>
      <c r="Z311" s="9"/>
    </row>
    <row r="312" spans="1:26" x14ac:dyDescent="0.3">
      <c r="A312" s="9"/>
      <c r="B312" s="9"/>
      <c r="C312" s="9"/>
      <c r="D312" s="9"/>
      <c r="E312" s="9"/>
      <c r="F312" s="9"/>
      <c r="G312" s="9"/>
      <c r="H312" s="156" t="s">
        <v>6</v>
      </c>
      <c r="I312" s="154"/>
      <c r="J312" s="151"/>
      <c r="K312" s="152"/>
      <c r="L312" s="155">
        <f>'22-10'!$K312+('22-10'!$J312/90)</f>
        <v>0</v>
      </c>
      <c r="M312" s="3"/>
      <c r="N312" s="45"/>
      <c r="O312" s="9"/>
      <c r="P312" s="84"/>
      <c r="Q312" s="9"/>
      <c r="R312" s="9"/>
      <c r="S312" s="85"/>
      <c r="T312" s="9"/>
      <c r="U312" s="9"/>
      <c r="V312" s="9"/>
      <c r="W312" s="9"/>
      <c r="X312" s="9"/>
      <c r="Y312" s="9"/>
      <c r="Z312" s="9"/>
    </row>
    <row r="313" spans="1:26" x14ac:dyDescent="0.3">
      <c r="A313" s="9"/>
      <c r="B313" s="9"/>
      <c r="C313" s="9"/>
      <c r="D313" s="9"/>
      <c r="E313" s="9"/>
      <c r="F313" s="9"/>
      <c r="G313" s="9"/>
      <c r="H313" s="156" t="s">
        <v>6</v>
      </c>
      <c r="I313" s="154"/>
      <c r="J313" s="151"/>
      <c r="K313" s="152"/>
      <c r="L313" s="155">
        <f>'22-10'!$K313+('22-10'!$J313/90)</f>
        <v>0</v>
      </c>
      <c r="M313" s="3"/>
      <c r="N313" s="45"/>
      <c r="O313" s="9"/>
      <c r="P313" s="84"/>
      <c r="Q313" s="9"/>
      <c r="R313" s="9"/>
      <c r="S313" s="85"/>
      <c r="T313" s="9"/>
      <c r="U313" s="9"/>
      <c r="V313" s="9"/>
      <c r="W313" s="9"/>
      <c r="X313" s="9"/>
      <c r="Y313" s="9"/>
      <c r="Z313" s="9"/>
    </row>
    <row r="314" spans="1:26" x14ac:dyDescent="0.3">
      <c r="A314" s="9"/>
      <c r="B314" s="9"/>
      <c r="C314" s="9"/>
      <c r="D314" s="9"/>
      <c r="E314" s="9"/>
      <c r="F314" s="9"/>
      <c r="G314" s="9"/>
      <c r="H314" s="156" t="s">
        <v>6</v>
      </c>
      <c r="I314" s="154"/>
      <c r="J314" s="151"/>
      <c r="K314" s="152"/>
      <c r="L314" s="155">
        <f>'22-10'!$K314+('22-10'!$J314/90)</f>
        <v>0</v>
      </c>
      <c r="M314" s="3"/>
      <c r="N314" s="45"/>
      <c r="O314" s="9"/>
      <c r="P314" s="84"/>
      <c r="Q314" s="9"/>
      <c r="R314" s="9"/>
      <c r="S314" s="85"/>
      <c r="T314" s="9"/>
      <c r="U314" s="9"/>
      <c r="V314" s="9"/>
      <c r="W314" s="9"/>
      <c r="X314" s="9"/>
      <c r="Y314" s="9"/>
      <c r="Z314" s="9"/>
    </row>
    <row r="315" spans="1:26" x14ac:dyDescent="0.3">
      <c r="A315" s="9"/>
      <c r="B315" s="9"/>
      <c r="C315" s="9"/>
      <c r="D315" s="9"/>
      <c r="E315" s="9"/>
      <c r="F315" s="9"/>
      <c r="G315" s="9"/>
      <c r="H315" s="156" t="s">
        <v>6</v>
      </c>
      <c r="I315" s="154"/>
      <c r="J315" s="151"/>
      <c r="K315" s="152"/>
      <c r="L315" s="155">
        <f>'22-10'!$K315+('22-10'!$J315/90)</f>
        <v>0</v>
      </c>
      <c r="M315" s="3"/>
      <c r="N315" s="45"/>
      <c r="O315" s="9"/>
      <c r="P315" s="84"/>
      <c r="Q315" s="9"/>
      <c r="R315" s="9"/>
      <c r="S315" s="85"/>
      <c r="T315" s="9"/>
      <c r="U315" s="9"/>
      <c r="V315" s="9"/>
      <c r="W315" s="9"/>
      <c r="X315" s="9"/>
      <c r="Y315" s="9"/>
      <c r="Z315" s="9"/>
    </row>
    <row r="316" spans="1:26" x14ac:dyDescent="0.3">
      <c r="A316" s="9"/>
      <c r="B316" s="9"/>
      <c r="C316" s="9"/>
      <c r="D316" s="9"/>
      <c r="E316" s="9"/>
      <c r="F316" s="9"/>
      <c r="G316" s="9"/>
      <c r="H316" s="156" t="s">
        <v>6</v>
      </c>
      <c r="I316" s="154"/>
      <c r="J316" s="151"/>
      <c r="K316" s="152"/>
      <c r="L316" s="155">
        <f>'22-10'!$K316+('22-10'!$J316/90)</f>
        <v>0</v>
      </c>
      <c r="M316" s="3"/>
      <c r="N316" s="45"/>
      <c r="O316" s="9"/>
      <c r="P316" s="84"/>
      <c r="Q316" s="9"/>
      <c r="R316" s="9"/>
      <c r="S316" s="85"/>
      <c r="T316" s="9"/>
      <c r="U316" s="9"/>
      <c r="V316" s="9"/>
      <c r="W316" s="9"/>
      <c r="X316" s="9"/>
      <c r="Y316" s="9"/>
      <c r="Z316" s="9"/>
    </row>
    <row r="317" spans="1:26" x14ac:dyDescent="0.3">
      <c r="A317" s="9"/>
      <c r="B317" s="9"/>
      <c r="C317" s="9"/>
      <c r="D317" s="9"/>
      <c r="E317" s="9"/>
      <c r="F317" s="9"/>
      <c r="G317" s="9"/>
      <c r="H317" s="156" t="s">
        <v>6</v>
      </c>
      <c r="I317" s="154"/>
      <c r="J317" s="151"/>
      <c r="K317" s="152"/>
      <c r="L317" s="155">
        <f>'22-10'!$K317+('22-10'!$J317/90)</f>
        <v>0</v>
      </c>
      <c r="M317" s="3"/>
      <c r="N317" s="45"/>
      <c r="O317" s="9"/>
      <c r="P317" s="84"/>
      <c r="Q317" s="9"/>
      <c r="R317" s="9"/>
      <c r="S317" s="85"/>
      <c r="T317" s="9"/>
      <c r="U317" s="9"/>
      <c r="V317" s="9"/>
      <c r="W317" s="9"/>
      <c r="X317" s="9"/>
      <c r="Y317" s="9"/>
      <c r="Z317" s="9"/>
    </row>
    <row r="318" spans="1:26" x14ac:dyDescent="0.3">
      <c r="A318" s="9"/>
      <c r="B318" s="9"/>
      <c r="C318" s="9"/>
      <c r="D318" s="9"/>
      <c r="E318" s="9"/>
      <c r="F318" s="9"/>
      <c r="G318" s="9"/>
      <c r="H318" s="156" t="s">
        <v>6</v>
      </c>
      <c r="I318" s="154"/>
      <c r="J318" s="151"/>
      <c r="K318" s="152"/>
      <c r="L318" s="155">
        <f>'22-10'!$K318+('22-10'!$J318/90)</f>
        <v>0</v>
      </c>
      <c r="M318" s="3"/>
      <c r="N318" s="45"/>
      <c r="O318" s="9"/>
      <c r="P318" s="84"/>
      <c r="Q318" s="9"/>
      <c r="R318" s="9"/>
      <c r="S318" s="85"/>
      <c r="T318" s="9"/>
      <c r="U318" s="9"/>
      <c r="V318" s="9"/>
      <c r="W318" s="9"/>
      <c r="X318" s="9"/>
      <c r="Y318" s="9"/>
      <c r="Z318" s="9"/>
    </row>
    <row r="319" spans="1:26" x14ac:dyDescent="0.3">
      <c r="A319" s="9"/>
      <c r="B319" s="9"/>
      <c r="C319" s="9"/>
      <c r="D319" s="9"/>
      <c r="E319" s="9"/>
      <c r="F319" s="9"/>
      <c r="G319" s="9"/>
      <c r="H319" s="156" t="s">
        <v>6</v>
      </c>
      <c r="I319" s="154"/>
      <c r="J319" s="151"/>
      <c r="K319" s="152"/>
      <c r="L319" s="155">
        <f>'22-10'!$K319+('22-10'!$J319/90)</f>
        <v>0</v>
      </c>
      <c r="M319" s="3"/>
      <c r="N319" s="45"/>
      <c r="O319" s="9"/>
      <c r="P319" s="84"/>
      <c r="Q319" s="9"/>
      <c r="R319" s="9"/>
      <c r="S319" s="85"/>
      <c r="T319" s="9"/>
      <c r="U319" s="9"/>
      <c r="V319" s="9"/>
      <c r="W319" s="9"/>
      <c r="X319" s="9"/>
      <c r="Y319" s="9"/>
      <c r="Z319" s="9"/>
    </row>
    <row r="320" spans="1:26" x14ac:dyDescent="0.3">
      <c r="A320" s="9"/>
      <c r="B320" s="9"/>
      <c r="C320" s="9"/>
      <c r="D320" s="9"/>
      <c r="E320" s="9"/>
      <c r="F320" s="9"/>
      <c r="G320" s="9"/>
      <c r="H320" s="156" t="s">
        <v>6</v>
      </c>
      <c r="I320" s="154"/>
      <c r="J320" s="151"/>
      <c r="K320" s="152"/>
      <c r="L320" s="155">
        <f>'22-10'!$K320+('22-10'!$J320/90)</f>
        <v>0</v>
      </c>
      <c r="M320" s="3"/>
      <c r="N320" s="45"/>
      <c r="O320" s="9"/>
      <c r="P320" s="84"/>
      <c r="Q320" s="9"/>
      <c r="R320" s="9"/>
      <c r="S320" s="85"/>
      <c r="T320" s="9"/>
      <c r="U320" s="9"/>
      <c r="V320" s="9"/>
      <c r="W320" s="9"/>
      <c r="X320" s="9"/>
      <c r="Y320" s="9"/>
      <c r="Z320" s="9"/>
    </row>
    <row r="321" spans="1:26" x14ac:dyDescent="0.3">
      <c r="A321" s="9"/>
      <c r="B321" s="9"/>
      <c r="C321" s="9"/>
      <c r="D321" s="9"/>
      <c r="E321" s="9"/>
      <c r="F321" s="9"/>
      <c r="G321" s="9"/>
      <c r="H321" s="156" t="s">
        <v>6</v>
      </c>
      <c r="I321" s="154"/>
      <c r="J321" s="151"/>
      <c r="K321" s="152"/>
      <c r="L321" s="155">
        <f>'22-10'!$K321+('22-10'!$J321/90)</f>
        <v>0</v>
      </c>
      <c r="M321" s="3"/>
      <c r="N321" s="45"/>
      <c r="O321" s="9"/>
      <c r="P321" s="84"/>
      <c r="Q321" s="9"/>
      <c r="R321" s="9"/>
      <c r="S321" s="85"/>
      <c r="T321" s="9"/>
      <c r="U321" s="9"/>
      <c r="V321" s="9"/>
      <c r="W321" s="9"/>
      <c r="X321" s="9"/>
      <c r="Y321" s="9"/>
      <c r="Z321" s="9"/>
    </row>
    <row r="322" spans="1:26" x14ac:dyDescent="0.3">
      <c r="A322" s="9"/>
      <c r="B322" s="9"/>
      <c r="C322" s="9"/>
      <c r="D322" s="9"/>
      <c r="E322" s="9"/>
      <c r="F322" s="9"/>
      <c r="G322" s="9"/>
      <c r="H322" s="156" t="s">
        <v>6</v>
      </c>
      <c r="I322" s="154"/>
      <c r="J322" s="151"/>
      <c r="K322" s="152"/>
      <c r="L322" s="155">
        <f>'22-10'!$K322+('22-10'!$J322/90)</f>
        <v>0</v>
      </c>
      <c r="M322" s="3"/>
      <c r="N322" s="45"/>
      <c r="O322" s="9"/>
      <c r="P322" s="84"/>
      <c r="Q322" s="9"/>
      <c r="R322" s="9"/>
      <c r="S322" s="85"/>
      <c r="T322" s="9"/>
      <c r="U322" s="9"/>
      <c r="V322" s="9"/>
      <c r="W322" s="9"/>
      <c r="X322" s="9"/>
      <c r="Y322" s="9"/>
      <c r="Z322" s="9"/>
    </row>
    <row r="323" spans="1:26" x14ac:dyDescent="0.3">
      <c r="A323" s="9"/>
      <c r="B323" s="9"/>
      <c r="C323" s="9"/>
      <c r="D323" s="9"/>
      <c r="E323" s="9"/>
      <c r="F323" s="9"/>
      <c r="G323" s="9"/>
      <c r="H323" s="156" t="s">
        <v>6</v>
      </c>
      <c r="I323" s="154"/>
      <c r="J323" s="151"/>
      <c r="K323" s="152"/>
      <c r="L323" s="155">
        <f>'22-10'!$K323+('22-10'!$J323/90)</f>
        <v>0</v>
      </c>
      <c r="M323" s="3"/>
      <c r="N323" s="45"/>
      <c r="O323" s="9"/>
      <c r="P323" s="84"/>
      <c r="Q323" s="9"/>
      <c r="R323" s="9"/>
      <c r="S323" s="85"/>
      <c r="T323" s="9"/>
      <c r="U323" s="9"/>
      <c r="V323" s="9"/>
      <c r="W323" s="9"/>
      <c r="X323" s="9"/>
      <c r="Y323" s="9"/>
      <c r="Z323" s="9"/>
    </row>
    <row r="324" spans="1:26" x14ac:dyDescent="0.3">
      <c r="A324" s="9"/>
      <c r="B324" s="9"/>
      <c r="C324" s="9"/>
      <c r="D324" s="9"/>
      <c r="E324" s="9"/>
      <c r="F324" s="9"/>
      <c r="G324" s="9"/>
      <c r="H324" s="156" t="s">
        <v>6</v>
      </c>
      <c r="I324" s="154"/>
      <c r="J324" s="151"/>
      <c r="K324" s="152"/>
      <c r="L324" s="155">
        <f>'22-10'!$K324+('22-10'!$J324/90)</f>
        <v>0</v>
      </c>
      <c r="M324" s="3"/>
      <c r="N324" s="45"/>
      <c r="O324" s="9"/>
      <c r="P324" s="84"/>
      <c r="Q324" s="9"/>
      <c r="R324" s="9"/>
      <c r="S324" s="85"/>
      <c r="T324" s="9"/>
      <c r="U324" s="9"/>
      <c r="V324" s="9"/>
      <c r="W324" s="9"/>
      <c r="X324" s="9"/>
      <c r="Y324" s="9"/>
      <c r="Z324" s="9"/>
    </row>
    <row r="325" spans="1:26" x14ac:dyDescent="0.3">
      <c r="A325" s="9"/>
      <c r="B325" s="9"/>
      <c r="C325" s="9"/>
      <c r="D325" s="9"/>
      <c r="E325" s="9"/>
      <c r="F325" s="9"/>
      <c r="G325" s="9"/>
      <c r="H325" s="156" t="s">
        <v>6</v>
      </c>
      <c r="I325" s="154"/>
      <c r="J325" s="151"/>
      <c r="K325" s="152"/>
      <c r="L325" s="155">
        <f>'22-10'!$K325+('22-10'!$J325/90)</f>
        <v>0</v>
      </c>
      <c r="M325" s="3"/>
      <c r="N325" s="45"/>
      <c r="O325" s="9"/>
      <c r="P325" s="84"/>
      <c r="Q325" s="9"/>
      <c r="R325" s="9"/>
      <c r="S325" s="85"/>
      <c r="T325" s="9"/>
      <c r="U325" s="9"/>
      <c r="V325" s="9"/>
      <c r="W325" s="9"/>
      <c r="X325" s="9"/>
      <c r="Y325" s="9"/>
      <c r="Z325" s="9"/>
    </row>
    <row r="326" spans="1:26" x14ac:dyDescent="0.3">
      <c r="A326" s="9"/>
      <c r="B326" s="9"/>
      <c r="C326" s="9"/>
      <c r="D326" s="9"/>
      <c r="E326" s="9"/>
      <c r="F326" s="9"/>
      <c r="G326" s="9"/>
      <c r="H326" s="156" t="s">
        <v>6</v>
      </c>
      <c r="I326" s="154"/>
      <c r="J326" s="151"/>
      <c r="K326" s="152"/>
      <c r="L326" s="155">
        <f>'22-10'!$K326+('22-10'!$J326/90)</f>
        <v>0</v>
      </c>
      <c r="M326" s="3"/>
      <c r="N326" s="45"/>
      <c r="O326" s="9"/>
      <c r="P326" s="84"/>
      <c r="Q326" s="9"/>
      <c r="R326" s="9"/>
      <c r="S326" s="85"/>
      <c r="T326" s="9"/>
      <c r="U326" s="9"/>
      <c r="V326" s="9"/>
      <c r="W326" s="9"/>
      <c r="X326" s="9"/>
      <c r="Y326" s="9"/>
      <c r="Z326" s="9"/>
    </row>
    <row r="327" spans="1:26" x14ac:dyDescent="0.3">
      <c r="A327" s="9"/>
      <c r="B327" s="9"/>
      <c r="C327" s="9"/>
      <c r="D327" s="9"/>
      <c r="E327" s="9"/>
      <c r="F327" s="9"/>
      <c r="G327" s="9"/>
      <c r="H327" s="156" t="s">
        <v>6</v>
      </c>
      <c r="I327" s="154"/>
      <c r="J327" s="151"/>
      <c r="K327" s="152"/>
      <c r="L327" s="155">
        <f>'22-10'!$K327+('22-10'!$J327/90)</f>
        <v>0</v>
      </c>
      <c r="M327" s="3"/>
      <c r="N327" s="45"/>
      <c r="O327" s="9"/>
      <c r="P327" s="84"/>
      <c r="Q327" s="9"/>
      <c r="R327" s="9"/>
      <c r="S327" s="85"/>
      <c r="T327" s="9"/>
      <c r="U327" s="9"/>
      <c r="V327" s="9"/>
      <c r="W327" s="9"/>
      <c r="X327" s="9"/>
      <c r="Y327" s="9"/>
      <c r="Z327" s="9"/>
    </row>
    <row r="328" spans="1:26" x14ac:dyDescent="0.3">
      <c r="A328" s="9"/>
      <c r="B328" s="9"/>
      <c r="C328" s="9"/>
      <c r="D328" s="9"/>
      <c r="E328" s="9"/>
      <c r="F328" s="9"/>
      <c r="G328" s="9"/>
      <c r="H328" s="156" t="s">
        <v>6</v>
      </c>
      <c r="I328" s="154"/>
      <c r="J328" s="151"/>
      <c r="K328" s="152"/>
      <c r="L328" s="155">
        <f>'22-10'!$K328+('22-10'!$J328/90)</f>
        <v>0</v>
      </c>
      <c r="M328" s="3"/>
      <c r="N328" s="45"/>
      <c r="O328" s="9"/>
      <c r="P328" s="84"/>
      <c r="Q328" s="9"/>
      <c r="R328" s="9"/>
      <c r="S328" s="85"/>
      <c r="T328" s="9"/>
      <c r="U328" s="9"/>
      <c r="V328" s="9"/>
      <c r="W328" s="9"/>
      <c r="X328" s="9"/>
      <c r="Y328" s="9"/>
      <c r="Z328" s="9"/>
    </row>
    <row r="329" spans="1:26" x14ac:dyDescent="0.3">
      <c r="A329" s="9"/>
      <c r="B329" s="9"/>
      <c r="C329" s="9"/>
      <c r="D329" s="9"/>
      <c r="E329" s="9"/>
      <c r="F329" s="9"/>
      <c r="G329" s="9"/>
      <c r="H329" s="156" t="s">
        <v>6</v>
      </c>
      <c r="I329" s="154"/>
      <c r="J329" s="151"/>
      <c r="K329" s="152"/>
      <c r="L329" s="155">
        <f>'22-10'!$K329+('22-10'!$J329/90)</f>
        <v>0</v>
      </c>
      <c r="M329" s="3"/>
      <c r="N329" s="45"/>
      <c r="O329" s="9"/>
      <c r="P329" s="84"/>
      <c r="Q329" s="9"/>
      <c r="R329" s="9"/>
      <c r="S329" s="85"/>
      <c r="T329" s="9"/>
      <c r="U329" s="9"/>
      <c r="V329" s="9"/>
      <c r="W329" s="9"/>
      <c r="X329" s="9"/>
      <c r="Y329" s="9"/>
      <c r="Z329" s="9"/>
    </row>
    <row r="330" spans="1:26" x14ac:dyDescent="0.3">
      <c r="A330" s="9"/>
      <c r="B330" s="9"/>
      <c r="C330" s="9"/>
      <c r="D330" s="9"/>
      <c r="E330" s="9"/>
      <c r="F330" s="9"/>
      <c r="G330" s="9"/>
      <c r="H330" s="156" t="s">
        <v>6</v>
      </c>
      <c r="I330" s="154"/>
      <c r="J330" s="151"/>
      <c r="K330" s="152"/>
      <c r="L330" s="155">
        <f>'22-10'!$K330+('22-10'!$J330/90)</f>
        <v>0</v>
      </c>
      <c r="M330" s="3"/>
      <c r="N330" s="45"/>
      <c r="O330" s="9"/>
      <c r="P330" s="84"/>
      <c r="Q330" s="9"/>
      <c r="R330" s="9"/>
      <c r="S330" s="85"/>
      <c r="T330" s="9"/>
      <c r="U330" s="9"/>
      <c r="V330" s="9"/>
      <c r="W330" s="9"/>
      <c r="X330" s="9"/>
      <c r="Y330" s="9"/>
      <c r="Z330" s="9"/>
    </row>
    <row r="331" spans="1:26" x14ac:dyDescent="0.3">
      <c r="A331" s="9"/>
      <c r="B331" s="9"/>
      <c r="C331" s="9"/>
      <c r="D331" s="9"/>
      <c r="E331" s="9"/>
      <c r="F331" s="9"/>
      <c r="G331" s="9"/>
      <c r="H331" s="156" t="s">
        <v>6</v>
      </c>
      <c r="I331" s="154"/>
      <c r="J331" s="151"/>
      <c r="K331" s="152"/>
      <c r="L331" s="155">
        <f>'22-10'!$K331+('22-10'!$J331/90)</f>
        <v>0</v>
      </c>
      <c r="M331" s="3"/>
      <c r="N331" s="45"/>
      <c r="O331" s="9"/>
      <c r="P331" s="84"/>
      <c r="Q331" s="9"/>
      <c r="R331" s="9"/>
      <c r="S331" s="85"/>
      <c r="T331" s="9"/>
      <c r="U331" s="9"/>
      <c r="V331" s="9"/>
      <c r="W331" s="9"/>
      <c r="X331" s="9"/>
      <c r="Y331" s="9"/>
      <c r="Z331" s="9"/>
    </row>
    <row r="332" spans="1:26" x14ac:dyDescent="0.3">
      <c r="A332" s="9"/>
      <c r="B332" s="9"/>
      <c r="C332" s="9"/>
      <c r="D332" s="9"/>
      <c r="E332" s="9"/>
      <c r="F332" s="9"/>
      <c r="G332" s="9"/>
      <c r="H332" s="156" t="s">
        <v>6</v>
      </c>
      <c r="I332" s="154"/>
      <c r="J332" s="151"/>
      <c r="K332" s="152"/>
      <c r="L332" s="155">
        <f>'22-10'!$K332+('22-10'!$J332/90)</f>
        <v>0</v>
      </c>
      <c r="M332" s="3"/>
      <c r="N332" s="45"/>
      <c r="O332" s="9"/>
      <c r="P332" s="84"/>
      <c r="Q332" s="9"/>
      <c r="R332" s="9"/>
      <c r="S332" s="85"/>
      <c r="T332" s="9"/>
      <c r="U332" s="9"/>
      <c r="V332" s="9"/>
      <c r="W332" s="9"/>
      <c r="X332" s="9"/>
      <c r="Y332" s="9"/>
      <c r="Z332" s="9"/>
    </row>
    <row r="333" spans="1:26" x14ac:dyDescent="0.3">
      <c r="A333" s="9"/>
      <c r="B333" s="9"/>
      <c r="C333" s="9"/>
      <c r="D333" s="9"/>
      <c r="E333" s="9"/>
      <c r="F333" s="9"/>
      <c r="G333" s="9"/>
      <c r="H333" s="156" t="s">
        <v>6</v>
      </c>
      <c r="I333" s="154"/>
      <c r="J333" s="151"/>
      <c r="K333" s="152"/>
      <c r="L333" s="155">
        <f>'22-10'!$K333+('22-10'!$J333/90)</f>
        <v>0</v>
      </c>
      <c r="M333" s="3"/>
      <c r="N333" s="45"/>
      <c r="O333" s="9"/>
      <c r="P333" s="84"/>
      <c r="Q333" s="9"/>
      <c r="R333" s="9"/>
      <c r="S333" s="85"/>
      <c r="T333" s="9"/>
      <c r="U333" s="9"/>
      <c r="V333" s="9"/>
      <c r="W333" s="9"/>
      <c r="X333" s="9"/>
      <c r="Y333" s="9"/>
      <c r="Z333" s="9"/>
    </row>
    <row r="334" spans="1:26" x14ac:dyDescent="0.3">
      <c r="A334" s="9"/>
      <c r="B334" s="9"/>
      <c r="C334" s="9"/>
      <c r="D334" s="9"/>
      <c r="E334" s="9"/>
      <c r="F334" s="9"/>
      <c r="G334" s="9"/>
      <c r="H334" s="156" t="s">
        <v>6</v>
      </c>
      <c r="I334" s="154"/>
      <c r="J334" s="151"/>
      <c r="K334" s="152"/>
      <c r="L334" s="155">
        <f>'22-10'!$K334+('22-10'!$J334/90)</f>
        <v>0</v>
      </c>
      <c r="M334" s="3"/>
      <c r="N334" s="45"/>
      <c r="O334" s="9"/>
      <c r="P334" s="84"/>
      <c r="Q334" s="9"/>
      <c r="R334" s="9"/>
      <c r="S334" s="85"/>
      <c r="T334" s="9"/>
      <c r="U334" s="9"/>
      <c r="V334" s="9"/>
      <c r="W334" s="9"/>
      <c r="X334" s="9"/>
      <c r="Y334" s="9"/>
      <c r="Z334" s="9"/>
    </row>
    <row r="335" spans="1:26" x14ac:dyDescent="0.3">
      <c r="A335" s="9"/>
      <c r="B335" s="9"/>
      <c r="C335" s="9"/>
      <c r="D335" s="9"/>
      <c r="E335" s="9"/>
      <c r="F335" s="9"/>
      <c r="G335" s="9"/>
      <c r="H335" s="156" t="s">
        <v>6</v>
      </c>
      <c r="I335" s="154"/>
      <c r="J335" s="151"/>
      <c r="K335" s="152"/>
      <c r="L335" s="155">
        <f>'22-10'!$K335+('22-10'!$J335/90)</f>
        <v>0</v>
      </c>
      <c r="M335" s="3"/>
      <c r="N335" s="45"/>
      <c r="O335" s="9"/>
      <c r="P335" s="84"/>
      <c r="Q335" s="9"/>
      <c r="R335" s="9"/>
      <c r="S335" s="85"/>
      <c r="T335" s="9"/>
      <c r="U335" s="9"/>
      <c r="V335" s="9"/>
      <c r="W335" s="9"/>
      <c r="X335" s="9"/>
      <c r="Y335" s="9"/>
      <c r="Z335" s="9"/>
    </row>
    <row r="336" spans="1:26" x14ac:dyDescent="0.3">
      <c r="A336" s="9"/>
      <c r="B336" s="9"/>
      <c r="C336" s="9"/>
      <c r="D336" s="9"/>
      <c r="E336" s="9"/>
      <c r="F336" s="9"/>
      <c r="G336" s="9"/>
      <c r="H336" s="156" t="s">
        <v>6</v>
      </c>
      <c r="I336" s="154"/>
      <c r="J336" s="151"/>
      <c r="K336" s="152"/>
      <c r="L336" s="155">
        <f>'22-10'!$K336+('22-10'!$J336/90)</f>
        <v>0</v>
      </c>
      <c r="M336" s="3"/>
      <c r="N336" s="45"/>
      <c r="O336" s="9"/>
      <c r="P336" s="84"/>
      <c r="Q336" s="9"/>
      <c r="R336" s="9"/>
      <c r="S336" s="85"/>
      <c r="T336" s="9"/>
      <c r="U336" s="9"/>
      <c r="V336" s="9"/>
      <c r="W336" s="9"/>
      <c r="X336" s="9"/>
      <c r="Y336" s="9"/>
      <c r="Z336" s="9"/>
    </row>
    <row r="337" spans="1:26" x14ac:dyDescent="0.3">
      <c r="A337" s="9"/>
      <c r="B337" s="9"/>
      <c r="C337" s="9"/>
      <c r="D337" s="9"/>
      <c r="E337" s="9"/>
      <c r="F337" s="9"/>
      <c r="G337" s="9"/>
      <c r="H337" s="156" t="s">
        <v>6</v>
      </c>
      <c r="I337" s="154"/>
      <c r="J337" s="151"/>
      <c r="K337" s="152"/>
      <c r="L337" s="155">
        <f>'22-10'!$K337+('22-10'!$J337/90)</f>
        <v>0</v>
      </c>
      <c r="M337" s="3"/>
      <c r="N337" s="45"/>
      <c r="O337" s="9"/>
      <c r="P337" s="84"/>
      <c r="Q337" s="9"/>
      <c r="R337" s="9"/>
      <c r="S337" s="85"/>
      <c r="T337" s="9"/>
      <c r="U337" s="9"/>
      <c r="V337" s="9"/>
      <c r="W337" s="9"/>
      <c r="X337" s="9"/>
      <c r="Y337" s="9"/>
      <c r="Z337" s="9"/>
    </row>
    <row r="338" spans="1:26" x14ac:dyDescent="0.3">
      <c r="A338" s="9"/>
      <c r="B338" s="9"/>
      <c r="C338" s="9"/>
      <c r="D338" s="9"/>
      <c r="E338" s="9"/>
      <c r="F338" s="9"/>
      <c r="G338" s="9"/>
      <c r="H338" s="156" t="s">
        <v>6</v>
      </c>
      <c r="I338" s="154"/>
      <c r="J338" s="151"/>
      <c r="K338" s="152"/>
      <c r="L338" s="155">
        <f>'22-10'!$K338+('22-10'!$J338/90)</f>
        <v>0</v>
      </c>
      <c r="M338" s="3"/>
      <c r="N338" s="45"/>
      <c r="O338" s="9"/>
      <c r="P338" s="84"/>
      <c r="Q338" s="9"/>
      <c r="R338" s="9"/>
      <c r="S338" s="85"/>
      <c r="T338" s="9"/>
      <c r="U338" s="9"/>
      <c r="V338" s="9"/>
      <c r="W338" s="9"/>
      <c r="X338" s="9"/>
      <c r="Y338" s="9"/>
      <c r="Z338" s="9"/>
    </row>
    <row r="339" spans="1:26" x14ac:dyDescent="0.3">
      <c r="A339" s="9"/>
      <c r="B339" s="9"/>
      <c r="C339" s="9"/>
      <c r="D339" s="9"/>
      <c r="E339" s="9"/>
      <c r="F339" s="9"/>
      <c r="G339" s="9"/>
      <c r="H339" s="156" t="s">
        <v>6</v>
      </c>
      <c r="I339" s="154"/>
      <c r="J339" s="151"/>
      <c r="K339" s="152"/>
      <c r="L339" s="155">
        <f>'22-10'!$K339+('22-10'!$J339/90)</f>
        <v>0</v>
      </c>
      <c r="M339" s="3"/>
      <c r="N339" s="45"/>
      <c r="O339" s="9"/>
      <c r="P339" s="84"/>
      <c r="Q339" s="9"/>
      <c r="R339" s="9"/>
      <c r="S339" s="85"/>
      <c r="T339" s="9"/>
      <c r="U339" s="9"/>
      <c r="V339" s="9"/>
      <c r="W339" s="9"/>
      <c r="X339" s="9"/>
      <c r="Y339" s="9"/>
      <c r="Z339" s="9"/>
    </row>
    <row r="340" spans="1:26" x14ac:dyDescent="0.3">
      <c r="A340" s="9"/>
      <c r="B340" s="9"/>
      <c r="C340" s="9"/>
      <c r="D340" s="9"/>
      <c r="E340" s="9"/>
      <c r="F340" s="9"/>
      <c r="G340" s="9"/>
      <c r="H340" s="156" t="s">
        <v>6</v>
      </c>
      <c r="I340" s="154"/>
      <c r="J340" s="151"/>
      <c r="K340" s="152"/>
      <c r="L340" s="155">
        <f>'22-10'!$K340+('22-10'!$J340/90)</f>
        <v>0</v>
      </c>
      <c r="M340" s="3"/>
      <c r="N340" s="45"/>
      <c r="O340" s="9"/>
      <c r="P340" s="84"/>
      <c r="Q340" s="9"/>
      <c r="R340" s="9"/>
      <c r="S340" s="85"/>
      <c r="T340" s="9"/>
      <c r="U340" s="9"/>
      <c r="V340" s="9"/>
      <c r="W340" s="9"/>
      <c r="X340" s="9"/>
      <c r="Y340" s="9"/>
      <c r="Z340" s="9"/>
    </row>
    <row r="341" spans="1:26" x14ac:dyDescent="0.3">
      <c r="A341" s="9"/>
      <c r="B341" s="9"/>
      <c r="C341" s="9"/>
      <c r="D341" s="9"/>
      <c r="E341" s="9"/>
      <c r="F341" s="9"/>
      <c r="G341" s="9"/>
      <c r="H341" s="156" t="s">
        <v>6</v>
      </c>
      <c r="I341" s="154"/>
      <c r="J341" s="151"/>
      <c r="K341" s="152"/>
      <c r="L341" s="155">
        <f>'22-10'!$K341+('22-10'!$J341/90)</f>
        <v>0</v>
      </c>
      <c r="M341" s="3"/>
      <c r="N341" s="45"/>
      <c r="O341" s="9"/>
      <c r="P341" s="84"/>
      <c r="Q341" s="9"/>
      <c r="R341" s="9"/>
      <c r="S341" s="85"/>
      <c r="T341" s="9"/>
      <c r="U341" s="9"/>
      <c r="V341" s="9"/>
      <c r="W341" s="9"/>
      <c r="X341" s="9"/>
      <c r="Y341" s="9"/>
      <c r="Z341" s="9"/>
    </row>
    <row r="342" spans="1:26" x14ac:dyDescent="0.3">
      <c r="A342" s="9"/>
      <c r="B342" s="9"/>
      <c r="C342" s="9"/>
      <c r="D342" s="9"/>
      <c r="E342" s="9"/>
      <c r="F342" s="9"/>
      <c r="G342" s="9"/>
      <c r="H342" s="156" t="s">
        <v>6</v>
      </c>
      <c r="I342" s="154"/>
      <c r="J342" s="151"/>
      <c r="K342" s="152"/>
      <c r="L342" s="155">
        <f>'22-10'!$K342+('22-10'!$J342/90)</f>
        <v>0</v>
      </c>
      <c r="M342" s="3"/>
      <c r="N342" s="45"/>
      <c r="O342" s="9"/>
      <c r="P342" s="84"/>
      <c r="Q342" s="9"/>
      <c r="R342" s="9"/>
      <c r="S342" s="85"/>
      <c r="T342" s="9"/>
      <c r="U342" s="9"/>
      <c r="V342" s="9"/>
      <c r="W342" s="9"/>
      <c r="X342" s="9"/>
      <c r="Y342" s="9"/>
      <c r="Z342" s="9"/>
    </row>
    <row r="343" spans="1:26" x14ac:dyDescent="0.3">
      <c r="A343" s="9"/>
      <c r="B343" s="9"/>
      <c r="C343" s="9"/>
      <c r="D343" s="9"/>
      <c r="E343" s="9"/>
      <c r="F343" s="9"/>
      <c r="G343" s="9"/>
      <c r="H343" s="156" t="s">
        <v>6</v>
      </c>
      <c r="I343" s="154"/>
      <c r="J343" s="151"/>
      <c r="K343" s="152"/>
      <c r="L343" s="155">
        <f>'22-10'!$K343+('22-10'!$J343/90)</f>
        <v>0</v>
      </c>
      <c r="M343" s="3"/>
      <c r="N343" s="45"/>
      <c r="O343" s="9"/>
      <c r="P343" s="84"/>
      <c r="Q343" s="9"/>
      <c r="R343" s="9"/>
      <c r="S343" s="85"/>
      <c r="T343" s="9"/>
      <c r="U343" s="9"/>
      <c r="V343" s="9"/>
      <c r="W343" s="9"/>
      <c r="X343" s="9"/>
      <c r="Y343" s="9"/>
      <c r="Z343" s="9"/>
    </row>
    <row r="344" spans="1:26" x14ac:dyDescent="0.3">
      <c r="A344" s="9"/>
      <c r="B344" s="9"/>
      <c r="C344" s="9"/>
      <c r="D344" s="9"/>
      <c r="E344" s="9"/>
      <c r="F344" s="9"/>
      <c r="G344" s="9"/>
      <c r="H344" s="156" t="s">
        <v>6</v>
      </c>
      <c r="I344" s="154"/>
      <c r="J344" s="151"/>
      <c r="K344" s="152"/>
      <c r="L344" s="155">
        <f>'22-10'!$K344+('22-10'!$J344/90)</f>
        <v>0</v>
      </c>
      <c r="M344" s="3"/>
      <c r="N344" s="45"/>
      <c r="O344" s="9"/>
      <c r="P344" s="84"/>
      <c r="Q344" s="9"/>
      <c r="R344" s="9"/>
      <c r="S344" s="85"/>
      <c r="T344" s="9"/>
      <c r="U344" s="9"/>
      <c r="V344" s="9"/>
      <c r="W344" s="9"/>
      <c r="X344" s="9"/>
      <c r="Y344" s="9"/>
      <c r="Z344" s="9"/>
    </row>
    <row r="345" spans="1:26" x14ac:dyDescent="0.3">
      <c r="A345" s="9"/>
      <c r="B345" s="9"/>
      <c r="C345" s="9"/>
      <c r="D345" s="9"/>
      <c r="E345" s="9"/>
      <c r="F345" s="9"/>
      <c r="G345" s="9"/>
      <c r="H345" s="156" t="s">
        <v>6</v>
      </c>
      <c r="I345" s="154"/>
      <c r="J345" s="151"/>
      <c r="K345" s="152"/>
      <c r="L345" s="155">
        <f>'22-10'!$K345+('22-10'!$J345/90)</f>
        <v>0</v>
      </c>
      <c r="M345" s="3"/>
      <c r="N345" s="45"/>
      <c r="O345" s="9"/>
      <c r="P345" s="84"/>
      <c r="Q345" s="9"/>
      <c r="R345" s="9"/>
      <c r="S345" s="85"/>
      <c r="T345" s="9"/>
      <c r="U345" s="9"/>
      <c r="V345" s="9"/>
      <c r="W345" s="9"/>
      <c r="X345" s="9"/>
      <c r="Y345" s="9"/>
      <c r="Z345" s="9"/>
    </row>
    <row r="346" spans="1:26" x14ac:dyDescent="0.3">
      <c r="A346" s="9"/>
      <c r="B346" s="9"/>
      <c r="C346" s="9"/>
      <c r="D346" s="9"/>
      <c r="E346" s="9"/>
      <c r="F346" s="9"/>
      <c r="G346" s="9"/>
      <c r="H346" s="156" t="s">
        <v>6</v>
      </c>
      <c r="I346" s="154"/>
      <c r="J346" s="151"/>
      <c r="K346" s="152"/>
      <c r="L346" s="155">
        <f>'22-10'!$K346+('22-10'!$J346/90)</f>
        <v>0</v>
      </c>
      <c r="M346" s="3"/>
      <c r="N346" s="45"/>
      <c r="O346" s="9"/>
      <c r="P346" s="84"/>
      <c r="Q346" s="9"/>
      <c r="R346" s="9"/>
      <c r="S346" s="85"/>
      <c r="T346" s="9"/>
      <c r="U346" s="9"/>
      <c r="V346" s="9"/>
      <c r="W346" s="9"/>
      <c r="X346" s="9"/>
      <c r="Y346" s="9"/>
      <c r="Z346" s="9"/>
    </row>
    <row r="347" spans="1:26" x14ac:dyDescent="0.3">
      <c r="A347" s="9"/>
      <c r="B347" s="9"/>
      <c r="C347" s="9"/>
      <c r="D347" s="9"/>
      <c r="E347" s="9"/>
      <c r="F347" s="9"/>
      <c r="G347" s="9"/>
      <c r="H347" s="156" t="s">
        <v>6</v>
      </c>
      <c r="I347" s="154"/>
      <c r="J347" s="151"/>
      <c r="K347" s="152"/>
      <c r="L347" s="155">
        <f>'22-10'!$K347+('22-10'!$J347/90)</f>
        <v>0</v>
      </c>
      <c r="M347" s="3"/>
      <c r="N347" s="45"/>
      <c r="O347" s="9"/>
      <c r="P347" s="84"/>
      <c r="Q347" s="9"/>
      <c r="R347" s="9"/>
      <c r="S347" s="85"/>
      <c r="T347" s="9"/>
      <c r="U347" s="9"/>
      <c r="V347" s="9"/>
      <c r="W347" s="9"/>
      <c r="X347" s="9"/>
      <c r="Y347" s="9"/>
      <c r="Z347" s="9"/>
    </row>
    <row r="348" spans="1:26" x14ac:dyDescent="0.3">
      <c r="A348" s="9"/>
      <c r="B348" s="9"/>
      <c r="C348" s="9"/>
      <c r="D348" s="9"/>
      <c r="E348" s="9"/>
      <c r="F348" s="9"/>
      <c r="G348" s="9"/>
      <c r="H348" s="156" t="s">
        <v>6</v>
      </c>
      <c r="I348" s="154"/>
      <c r="J348" s="151"/>
      <c r="K348" s="152"/>
      <c r="L348" s="155">
        <f>'22-10'!$K348+('22-10'!$J348/90)</f>
        <v>0</v>
      </c>
      <c r="M348" s="3"/>
      <c r="N348" s="45"/>
      <c r="O348" s="9"/>
      <c r="P348" s="84"/>
      <c r="Q348" s="9"/>
      <c r="R348" s="9"/>
      <c r="S348" s="85"/>
      <c r="T348" s="9"/>
      <c r="U348" s="9"/>
      <c r="V348" s="9"/>
      <c r="W348" s="9"/>
      <c r="X348" s="9"/>
      <c r="Y348" s="9"/>
      <c r="Z348" s="9"/>
    </row>
    <row r="349" spans="1:26" x14ac:dyDescent="0.3">
      <c r="A349" s="9"/>
      <c r="B349" s="9"/>
      <c r="C349" s="9"/>
      <c r="D349" s="9"/>
      <c r="E349" s="9"/>
      <c r="F349" s="9"/>
      <c r="G349" s="9"/>
      <c r="H349" s="156" t="s">
        <v>6</v>
      </c>
      <c r="I349" s="154"/>
      <c r="J349" s="151"/>
      <c r="K349" s="152"/>
      <c r="L349" s="155">
        <f>'22-10'!$K349+('22-10'!$J349/90)</f>
        <v>0</v>
      </c>
      <c r="M349" s="3"/>
      <c r="N349" s="45"/>
      <c r="O349" s="9"/>
      <c r="P349" s="84"/>
      <c r="Q349" s="9"/>
      <c r="R349" s="9"/>
      <c r="S349" s="85"/>
      <c r="T349" s="9"/>
      <c r="U349" s="9"/>
      <c r="V349" s="9"/>
      <c r="W349" s="9"/>
      <c r="X349" s="9"/>
      <c r="Y349" s="9"/>
      <c r="Z349" s="9"/>
    </row>
    <row r="350" spans="1:26" x14ac:dyDescent="0.3">
      <c r="A350" s="9"/>
      <c r="B350" s="9"/>
      <c r="C350" s="9"/>
      <c r="D350" s="9"/>
      <c r="E350" s="9"/>
      <c r="F350" s="9"/>
      <c r="G350" s="9"/>
      <c r="H350" s="156" t="s">
        <v>6</v>
      </c>
      <c r="I350" s="154"/>
      <c r="J350" s="151"/>
      <c r="K350" s="152"/>
      <c r="L350" s="155">
        <f>'22-10'!$K350+('22-10'!$J350/90)</f>
        <v>0</v>
      </c>
      <c r="M350" s="3"/>
      <c r="N350" s="45"/>
      <c r="O350" s="9"/>
      <c r="P350" s="84"/>
      <c r="Q350" s="9"/>
      <c r="R350" s="9"/>
      <c r="S350" s="85"/>
      <c r="T350" s="9"/>
      <c r="U350" s="9"/>
      <c r="V350" s="9"/>
      <c r="W350" s="9"/>
      <c r="X350" s="9"/>
      <c r="Y350" s="9"/>
      <c r="Z350" s="9"/>
    </row>
    <row r="351" spans="1:26" x14ac:dyDescent="0.3">
      <c r="A351" s="9"/>
      <c r="B351" s="9"/>
      <c r="C351" s="9"/>
      <c r="D351" s="9"/>
      <c r="E351" s="9"/>
      <c r="F351" s="9"/>
      <c r="G351" s="9"/>
      <c r="H351" s="156" t="s">
        <v>6</v>
      </c>
      <c r="I351" s="154"/>
      <c r="J351" s="151"/>
      <c r="K351" s="152"/>
      <c r="L351" s="155">
        <f>'22-10'!$K351+('22-10'!$J351/90)</f>
        <v>0</v>
      </c>
      <c r="M351" s="3"/>
      <c r="N351" s="45"/>
      <c r="O351" s="9"/>
      <c r="P351" s="84"/>
      <c r="Q351" s="9"/>
      <c r="R351" s="9"/>
      <c r="S351" s="85"/>
      <c r="T351" s="9"/>
      <c r="U351" s="9"/>
      <c r="V351" s="9"/>
      <c r="W351" s="9"/>
      <c r="X351" s="9"/>
      <c r="Y351" s="9"/>
      <c r="Z351" s="9"/>
    </row>
    <row r="352" spans="1:26" x14ac:dyDescent="0.3">
      <c r="A352" s="9"/>
      <c r="B352" s="9"/>
      <c r="C352" s="9"/>
      <c r="D352" s="9"/>
      <c r="E352" s="9"/>
      <c r="F352" s="9"/>
      <c r="G352" s="9"/>
      <c r="H352" s="156" t="s">
        <v>6</v>
      </c>
      <c r="I352" s="154"/>
      <c r="J352" s="151"/>
      <c r="K352" s="152"/>
      <c r="L352" s="155">
        <f>'22-10'!$K352+('22-10'!$J352/90)</f>
        <v>0</v>
      </c>
      <c r="M352" s="3"/>
      <c r="N352" s="45"/>
      <c r="O352" s="9"/>
      <c r="P352" s="84"/>
      <c r="Q352" s="9"/>
      <c r="R352" s="9"/>
      <c r="S352" s="85"/>
      <c r="T352" s="9"/>
      <c r="U352" s="9"/>
      <c r="V352" s="9"/>
      <c r="W352" s="9"/>
      <c r="X352" s="9"/>
      <c r="Y352" s="9"/>
      <c r="Z352" s="9"/>
    </row>
    <row r="353" spans="1:26" x14ac:dyDescent="0.3">
      <c r="A353" s="9"/>
      <c r="B353" s="9"/>
      <c r="C353" s="9"/>
      <c r="D353" s="9"/>
      <c r="E353" s="9"/>
      <c r="F353" s="9"/>
      <c r="G353" s="9"/>
      <c r="H353" s="156" t="s">
        <v>6</v>
      </c>
      <c r="I353" s="154"/>
      <c r="J353" s="151"/>
      <c r="K353" s="152"/>
      <c r="L353" s="155">
        <f>'22-10'!$K353+('22-10'!$J353/90)</f>
        <v>0</v>
      </c>
      <c r="M353" s="3"/>
      <c r="N353" s="45"/>
      <c r="O353" s="9"/>
      <c r="P353" s="84"/>
      <c r="Q353" s="9"/>
      <c r="R353" s="9"/>
      <c r="S353" s="85"/>
      <c r="T353" s="9"/>
      <c r="U353" s="9"/>
      <c r="V353" s="9"/>
      <c r="W353" s="9"/>
      <c r="X353" s="9"/>
      <c r="Y353" s="9"/>
      <c r="Z353" s="9"/>
    </row>
    <row r="354" spans="1:26" x14ac:dyDescent="0.3">
      <c r="A354" s="9"/>
      <c r="B354" s="9"/>
      <c r="C354" s="9"/>
      <c r="D354" s="9"/>
      <c r="E354" s="9"/>
      <c r="F354" s="9"/>
      <c r="G354" s="9"/>
      <c r="H354" s="156" t="s">
        <v>6</v>
      </c>
      <c r="I354" s="154"/>
      <c r="J354" s="151"/>
      <c r="K354" s="152"/>
      <c r="L354" s="155">
        <f>'22-10'!$K354+('22-10'!$J354/90)</f>
        <v>0</v>
      </c>
      <c r="M354" s="3"/>
      <c r="N354" s="45"/>
      <c r="O354" s="9"/>
      <c r="P354" s="84"/>
      <c r="Q354" s="9"/>
      <c r="R354" s="9"/>
      <c r="S354" s="85"/>
      <c r="T354" s="9"/>
      <c r="U354" s="9"/>
      <c r="V354" s="9"/>
      <c r="W354" s="9"/>
      <c r="X354" s="9"/>
      <c r="Y354" s="9"/>
      <c r="Z354" s="9"/>
    </row>
    <row r="355" spans="1:26" x14ac:dyDescent="0.3">
      <c r="A355" s="9"/>
      <c r="B355" s="9"/>
      <c r="C355" s="9"/>
      <c r="D355" s="9"/>
      <c r="E355" s="9"/>
      <c r="F355" s="9"/>
      <c r="G355" s="9"/>
      <c r="H355" s="156" t="s">
        <v>6</v>
      </c>
      <c r="I355" s="154"/>
      <c r="J355" s="151"/>
      <c r="K355" s="152"/>
      <c r="L355" s="155">
        <f>'22-10'!$K355+('22-10'!$J355/90)</f>
        <v>0</v>
      </c>
      <c r="M355" s="3"/>
      <c r="N355" s="45"/>
      <c r="O355" s="9"/>
      <c r="P355" s="84"/>
      <c r="Q355" s="9"/>
      <c r="R355" s="9"/>
      <c r="S355" s="85"/>
      <c r="T355" s="9"/>
      <c r="U355" s="9"/>
      <c r="V355" s="9"/>
      <c r="W355" s="9"/>
      <c r="X355" s="9"/>
      <c r="Y355" s="9"/>
      <c r="Z355" s="9"/>
    </row>
    <row r="356" spans="1:26" x14ac:dyDescent="0.3">
      <c r="A356" s="9"/>
      <c r="B356" s="9"/>
      <c r="C356" s="9"/>
      <c r="D356" s="9"/>
      <c r="E356" s="9"/>
      <c r="F356" s="9"/>
      <c r="G356" s="9"/>
      <c r="H356" s="156" t="s">
        <v>6</v>
      </c>
      <c r="I356" s="154"/>
      <c r="J356" s="151"/>
      <c r="K356" s="152"/>
      <c r="L356" s="155">
        <f>'22-10'!$K356+('22-10'!$J356/90)</f>
        <v>0</v>
      </c>
      <c r="M356" s="3"/>
      <c r="N356" s="45"/>
      <c r="O356" s="9"/>
      <c r="P356" s="84"/>
      <c r="Q356" s="9"/>
      <c r="R356" s="9"/>
      <c r="S356" s="85"/>
      <c r="T356" s="9"/>
      <c r="U356" s="9"/>
      <c r="V356" s="9"/>
      <c r="W356" s="9"/>
      <c r="X356" s="9"/>
      <c r="Y356" s="9"/>
      <c r="Z356" s="9"/>
    </row>
    <row r="357" spans="1:26" x14ac:dyDescent="0.3">
      <c r="A357" s="9"/>
      <c r="B357" s="9"/>
      <c r="C357" s="9"/>
      <c r="D357" s="9"/>
      <c r="E357" s="9"/>
      <c r="F357" s="9"/>
      <c r="G357" s="9"/>
      <c r="H357" s="156" t="s">
        <v>6</v>
      </c>
      <c r="I357" s="154"/>
      <c r="J357" s="151"/>
      <c r="K357" s="152"/>
      <c r="L357" s="155">
        <f>'22-10'!$K357+('22-10'!$J357/90)</f>
        <v>0</v>
      </c>
      <c r="M357" s="3"/>
      <c r="N357" s="45"/>
      <c r="O357" s="9"/>
      <c r="P357" s="84"/>
      <c r="Q357" s="9"/>
      <c r="R357" s="9"/>
      <c r="S357" s="85"/>
      <c r="T357" s="9"/>
      <c r="U357" s="9"/>
      <c r="V357" s="9"/>
      <c r="W357" s="9"/>
      <c r="X357" s="9"/>
      <c r="Y357" s="9"/>
      <c r="Z357" s="9"/>
    </row>
    <row r="358" spans="1:26" x14ac:dyDescent="0.3">
      <c r="A358" s="9"/>
      <c r="B358" s="9"/>
      <c r="C358" s="9"/>
      <c r="D358" s="9"/>
      <c r="E358" s="9"/>
      <c r="F358" s="9"/>
      <c r="G358" s="9"/>
      <c r="H358" s="156" t="s">
        <v>6</v>
      </c>
      <c r="I358" s="154"/>
      <c r="J358" s="151"/>
      <c r="K358" s="152"/>
      <c r="L358" s="155">
        <f>'22-10'!$K358+('22-10'!$J358/90)</f>
        <v>0</v>
      </c>
      <c r="M358" s="3"/>
      <c r="N358" s="45"/>
      <c r="O358" s="9"/>
      <c r="P358" s="84"/>
      <c r="Q358" s="9"/>
      <c r="R358" s="9"/>
      <c r="S358" s="85"/>
      <c r="T358" s="9"/>
      <c r="U358" s="9"/>
      <c r="V358" s="9"/>
      <c r="W358" s="9"/>
      <c r="X358" s="9"/>
      <c r="Y358" s="9"/>
      <c r="Z358" s="9"/>
    </row>
    <row r="359" spans="1:26" x14ac:dyDescent="0.3">
      <c r="A359" s="9"/>
      <c r="B359" s="9"/>
      <c r="C359" s="9"/>
      <c r="D359" s="9"/>
      <c r="E359" s="9"/>
      <c r="F359" s="9"/>
      <c r="G359" s="9"/>
      <c r="H359" s="156" t="s">
        <v>6</v>
      </c>
      <c r="I359" s="154"/>
      <c r="J359" s="151"/>
      <c r="K359" s="152"/>
      <c r="L359" s="155">
        <f>'22-10'!$K359+('22-10'!$J359/90)</f>
        <v>0</v>
      </c>
      <c r="M359" s="3"/>
      <c r="N359" s="45"/>
      <c r="O359" s="9"/>
      <c r="P359" s="84"/>
      <c r="Q359" s="9"/>
      <c r="R359" s="9"/>
      <c r="S359" s="85"/>
      <c r="T359" s="9"/>
      <c r="U359" s="9"/>
      <c r="V359" s="9"/>
      <c r="W359" s="9"/>
      <c r="X359" s="9"/>
      <c r="Y359" s="9"/>
      <c r="Z359" s="9"/>
    </row>
    <row r="360" spans="1:26" x14ac:dyDescent="0.3">
      <c r="A360" s="9"/>
      <c r="B360" s="9"/>
      <c r="C360" s="9"/>
      <c r="D360" s="9"/>
      <c r="E360" s="9"/>
      <c r="F360" s="9"/>
      <c r="G360" s="9"/>
      <c r="H360" s="156" t="s">
        <v>6</v>
      </c>
      <c r="I360" s="154"/>
      <c r="J360" s="151"/>
      <c r="K360" s="152"/>
      <c r="L360" s="155">
        <f>'22-10'!$K360+('22-10'!$J360/90)</f>
        <v>0</v>
      </c>
      <c r="M360" s="3"/>
      <c r="N360" s="45"/>
      <c r="O360" s="9"/>
      <c r="P360" s="84"/>
      <c r="Q360" s="9"/>
      <c r="R360" s="9"/>
      <c r="S360" s="85"/>
      <c r="T360" s="9"/>
      <c r="U360" s="9"/>
      <c r="V360" s="9"/>
      <c r="W360" s="9"/>
      <c r="X360" s="9"/>
      <c r="Y360" s="9"/>
      <c r="Z360" s="9"/>
    </row>
    <row r="361" spans="1:26" x14ac:dyDescent="0.3">
      <c r="A361" s="9"/>
      <c r="B361" s="9"/>
      <c r="C361" s="9"/>
      <c r="D361" s="9"/>
      <c r="E361" s="9"/>
      <c r="F361" s="9"/>
      <c r="G361" s="9"/>
      <c r="H361" s="156" t="s">
        <v>6</v>
      </c>
      <c r="I361" s="154"/>
      <c r="J361" s="151"/>
      <c r="K361" s="152"/>
      <c r="L361" s="155">
        <f>'22-10'!$K361+('22-10'!$J361/90)</f>
        <v>0</v>
      </c>
      <c r="M361" s="3"/>
      <c r="N361" s="45"/>
      <c r="O361" s="9"/>
      <c r="P361" s="84"/>
      <c r="Q361" s="9"/>
      <c r="R361" s="9"/>
      <c r="S361" s="85"/>
      <c r="T361" s="9"/>
      <c r="U361" s="9"/>
      <c r="V361" s="9"/>
      <c r="W361" s="9"/>
      <c r="X361" s="9"/>
      <c r="Y361" s="9"/>
      <c r="Z361" s="9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2"/>
      <c r="J362" s="110"/>
      <c r="K362" s="107"/>
      <c r="L362" s="3"/>
      <c r="M362" s="3"/>
      <c r="N362" s="45"/>
      <c r="O362" s="9"/>
      <c r="P362" s="82"/>
      <c r="Q362" s="9"/>
      <c r="R362" s="9"/>
      <c r="S362" s="83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2"/>
      <c r="J363" s="110"/>
      <c r="K363" s="107"/>
      <c r="L363" s="3"/>
      <c r="M363" s="3"/>
      <c r="N363" s="45"/>
      <c r="O363" s="9"/>
      <c r="P363" s="82"/>
      <c r="Q363" s="9"/>
      <c r="R363" s="9"/>
      <c r="S363" s="83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2"/>
      <c r="J364" s="110"/>
      <c r="K364" s="107"/>
      <c r="L364" s="3"/>
      <c r="M364" s="3"/>
      <c r="N364" s="45"/>
      <c r="O364" s="9"/>
      <c r="P364" s="82"/>
      <c r="Q364" s="9"/>
      <c r="R364" s="9"/>
      <c r="S364" s="83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2"/>
      <c r="J365" s="110"/>
      <c r="K365" s="107"/>
      <c r="L365" s="3"/>
      <c r="M365" s="3"/>
      <c r="N365" s="45"/>
      <c r="O365" s="9"/>
      <c r="P365" s="82"/>
      <c r="Q365" s="9"/>
      <c r="R365" s="9"/>
      <c r="S365" s="83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2"/>
      <c r="J366" s="110"/>
      <c r="K366" s="107"/>
      <c r="L366" s="3"/>
      <c r="M366" s="3"/>
      <c r="N366" s="45"/>
      <c r="O366" s="9"/>
      <c r="P366" s="82"/>
      <c r="Q366" s="9"/>
      <c r="R366" s="9"/>
      <c r="S366" s="83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2"/>
      <c r="J367" s="110"/>
      <c r="K367" s="107"/>
      <c r="L367" s="3"/>
      <c r="M367" s="3"/>
      <c r="N367" s="45"/>
      <c r="O367" s="9"/>
      <c r="P367" s="82"/>
      <c r="Q367" s="9"/>
      <c r="R367" s="9"/>
      <c r="S367" s="83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2"/>
      <c r="J368" s="110"/>
      <c r="K368" s="107"/>
      <c r="L368" s="3"/>
      <c r="M368" s="3"/>
      <c r="N368" s="45"/>
      <c r="O368" s="9"/>
      <c r="P368" s="82"/>
      <c r="Q368" s="9"/>
      <c r="R368" s="9"/>
      <c r="S368" s="83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2"/>
      <c r="J369" s="110"/>
      <c r="K369" s="107"/>
      <c r="L369" s="3"/>
      <c r="M369" s="3"/>
      <c r="N369" s="45"/>
      <c r="O369" s="9"/>
      <c r="P369" s="82"/>
      <c r="Q369" s="9"/>
      <c r="R369" s="9"/>
      <c r="S369" s="83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2"/>
      <c r="J370" s="110"/>
      <c r="K370" s="107"/>
      <c r="L370" s="3"/>
      <c r="M370" s="3"/>
      <c r="N370" s="45"/>
      <c r="O370" s="9"/>
      <c r="P370" s="82"/>
      <c r="Q370" s="9"/>
      <c r="R370" s="9"/>
      <c r="S370" s="83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2"/>
      <c r="J371" s="110"/>
      <c r="K371" s="107"/>
      <c r="L371" s="3"/>
      <c r="M371" s="3"/>
      <c r="N371" s="45"/>
      <c r="O371" s="9"/>
      <c r="P371" s="82"/>
      <c r="Q371" s="9"/>
      <c r="R371" s="9"/>
      <c r="S371" s="83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2"/>
      <c r="J372" s="110"/>
      <c r="K372" s="107"/>
      <c r="L372" s="3"/>
      <c r="M372" s="3"/>
      <c r="N372" s="45"/>
      <c r="O372" s="9"/>
      <c r="P372" s="82"/>
      <c r="Q372" s="9"/>
      <c r="R372" s="9"/>
      <c r="S372" s="83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2"/>
      <c r="J373" s="110"/>
      <c r="K373" s="107"/>
      <c r="L373" s="3"/>
      <c r="M373" s="3"/>
      <c r="N373" s="45"/>
      <c r="O373" s="9"/>
      <c r="P373" s="82"/>
      <c r="Q373" s="9"/>
      <c r="R373" s="9"/>
      <c r="S373" s="83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2"/>
      <c r="J374" s="110"/>
      <c r="K374" s="107"/>
      <c r="L374" s="3"/>
      <c r="M374" s="3"/>
      <c r="N374" s="45"/>
      <c r="O374" s="9"/>
      <c r="P374" s="82"/>
      <c r="Q374" s="9"/>
      <c r="R374" s="9"/>
      <c r="S374" s="83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2"/>
      <c r="J375" s="110"/>
      <c r="K375" s="107"/>
      <c r="L375" s="3"/>
      <c r="M375" s="3"/>
      <c r="N375" s="45"/>
      <c r="O375" s="9"/>
      <c r="P375" s="82"/>
      <c r="Q375" s="9"/>
      <c r="R375" s="9"/>
      <c r="S375" s="83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2"/>
      <c r="J376" s="110"/>
      <c r="K376" s="107"/>
      <c r="L376" s="3"/>
      <c r="M376" s="3"/>
      <c r="N376" s="45"/>
      <c r="O376" s="9"/>
      <c r="P376" s="82"/>
      <c r="Q376" s="9"/>
      <c r="R376" s="9"/>
      <c r="S376" s="83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2"/>
      <c r="J377" s="110"/>
      <c r="K377" s="107"/>
      <c r="L377" s="3"/>
      <c r="M377" s="3"/>
      <c r="N377" s="45"/>
      <c r="O377" s="9"/>
      <c r="P377" s="82"/>
      <c r="Q377" s="9"/>
      <c r="R377" s="9"/>
      <c r="S377" s="83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2"/>
      <c r="J378" s="110"/>
      <c r="K378" s="107"/>
      <c r="L378" s="3"/>
      <c r="M378" s="3"/>
      <c r="N378" s="45"/>
      <c r="O378" s="9"/>
      <c r="P378" s="82"/>
      <c r="Q378" s="9"/>
      <c r="R378" s="9"/>
      <c r="S378" s="83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2"/>
      <c r="J379" s="110"/>
      <c r="K379" s="107"/>
      <c r="L379" s="3"/>
      <c r="M379" s="3"/>
      <c r="N379" s="45"/>
      <c r="O379" s="9"/>
      <c r="P379" s="82"/>
      <c r="Q379" s="9"/>
      <c r="R379" s="9"/>
      <c r="S379" s="83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2"/>
      <c r="J380" s="110"/>
      <c r="K380" s="107"/>
      <c r="L380" s="3"/>
      <c r="M380" s="3"/>
      <c r="N380" s="45"/>
      <c r="O380" s="9"/>
      <c r="P380" s="82"/>
      <c r="Q380" s="9"/>
      <c r="R380" s="9"/>
      <c r="S380" s="83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2"/>
      <c r="J381" s="110"/>
      <c r="K381" s="107"/>
      <c r="L381" s="3"/>
      <c r="M381" s="3"/>
      <c r="N381" s="45"/>
      <c r="O381" s="9"/>
      <c r="P381" s="82"/>
      <c r="Q381" s="9"/>
      <c r="R381" s="9"/>
      <c r="S381" s="83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2"/>
      <c r="J382" s="110"/>
      <c r="K382" s="107"/>
      <c r="L382" s="3"/>
      <c r="M382" s="3"/>
      <c r="N382" s="45"/>
      <c r="O382" s="9"/>
      <c r="P382" s="82"/>
      <c r="Q382" s="9"/>
      <c r="R382" s="9"/>
      <c r="S382" s="83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2"/>
      <c r="J383" s="110"/>
      <c r="K383" s="107"/>
      <c r="L383" s="3"/>
      <c r="M383" s="3"/>
      <c r="N383" s="45"/>
      <c r="O383" s="9"/>
      <c r="P383" s="82"/>
      <c r="Q383" s="9"/>
      <c r="R383" s="9"/>
      <c r="S383" s="83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2"/>
      <c r="J384" s="110"/>
      <c r="K384" s="107"/>
      <c r="L384" s="3"/>
      <c r="M384" s="3"/>
      <c r="N384" s="45"/>
      <c r="O384" s="9"/>
      <c r="P384" s="82"/>
      <c r="Q384" s="9"/>
      <c r="R384" s="9"/>
      <c r="S384" s="83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2"/>
      <c r="J385" s="110"/>
      <c r="K385" s="107"/>
      <c r="L385" s="3"/>
      <c r="M385" s="3"/>
      <c r="N385" s="45"/>
      <c r="O385" s="9"/>
      <c r="P385" s="82"/>
      <c r="Q385" s="9"/>
      <c r="R385" s="9"/>
      <c r="S385" s="83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2"/>
      <c r="J386" s="110"/>
      <c r="K386" s="107"/>
      <c r="L386" s="3"/>
      <c r="M386" s="3"/>
      <c r="N386" s="45"/>
      <c r="O386" s="9"/>
      <c r="P386" s="82"/>
      <c r="Q386" s="9"/>
      <c r="R386" s="9"/>
      <c r="S386" s="83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2"/>
      <c r="J387" s="110"/>
      <c r="K387" s="107"/>
      <c r="L387" s="3"/>
      <c r="M387" s="3"/>
      <c r="N387" s="45"/>
      <c r="O387" s="9"/>
      <c r="P387" s="82"/>
      <c r="Q387" s="9"/>
      <c r="R387" s="9"/>
      <c r="S387" s="83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2"/>
      <c r="J388" s="110"/>
      <c r="K388" s="107"/>
      <c r="L388" s="3"/>
      <c r="M388" s="3"/>
      <c r="N388" s="45"/>
      <c r="O388" s="9"/>
      <c r="P388" s="82"/>
      <c r="Q388" s="9"/>
      <c r="R388" s="9"/>
      <c r="S388" s="83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2"/>
      <c r="J389" s="110"/>
      <c r="K389" s="107"/>
      <c r="L389" s="3"/>
      <c r="M389" s="3"/>
      <c r="N389" s="45"/>
      <c r="O389" s="9"/>
      <c r="P389" s="82"/>
      <c r="Q389" s="9"/>
      <c r="R389" s="9"/>
      <c r="S389" s="83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2"/>
      <c r="J390" s="110"/>
      <c r="K390" s="107"/>
      <c r="L390" s="3"/>
      <c r="M390" s="3"/>
      <c r="N390" s="45"/>
      <c r="O390" s="9"/>
      <c r="P390" s="82"/>
      <c r="Q390" s="9"/>
      <c r="R390" s="9"/>
      <c r="S390" s="83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2"/>
      <c r="J391" s="110"/>
      <c r="K391" s="107"/>
      <c r="L391" s="3"/>
      <c r="M391" s="3"/>
      <c r="N391" s="45"/>
      <c r="O391" s="9"/>
      <c r="P391" s="82"/>
      <c r="Q391" s="9"/>
      <c r="R391" s="9"/>
      <c r="S391" s="83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2"/>
      <c r="J392" s="110"/>
      <c r="K392" s="107"/>
      <c r="L392" s="3"/>
      <c r="M392" s="3"/>
      <c r="N392" s="45"/>
      <c r="O392" s="9"/>
      <c r="P392" s="82"/>
      <c r="Q392" s="9"/>
      <c r="R392" s="9"/>
      <c r="S392" s="83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2"/>
      <c r="J393" s="110"/>
      <c r="K393" s="107"/>
      <c r="L393" s="3"/>
      <c r="M393" s="3"/>
      <c r="N393" s="45"/>
      <c r="O393" s="9"/>
      <c r="P393" s="82"/>
      <c r="Q393" s="9"/>
      <c r="R393" s="9"/>
      <c r="S393" s="83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2"/>
      <c r="J394" s="110"/>
      <c r="K394" s="107"/>
      <c r="L394" s="3"/>
      <c r="M394" s="3"/>
      <c r="N394" s="45"/>
      <c r="O394" s="9"/>
      <c r="P394" s="82"/>
      <c r="Q394" s="9"/>
      <c r="R394" s="9"/>
      <c r="S394" s="83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2"/>
      <c r="J395" s="110"/>
      <c r="K395" s="107"/>
      <c r="L395" s="3"/>
      <c r="M395" s="3"/>
      <c r="N395" s="45"/>
      <c r="O395" s="9"/>
      <c r="P395" s="82"/>
      <c r="Q395" s="9"/>
      <c r="R395" s="9"/>
      <c r="S395" s="83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2"/>
      <c r="J396" s="110"/>
      <c r="K396" s="107"/>
      <c r="L396" s="3"/>
      <c r="M396" s="3"/>
      <c r="N396" s="45"/>
      <c r="O396" s="9"/>
      <c r="P396" s="82"/>
      <c r="Q396" s="9"/>
      <c r="R396" s="9"/>
      <c r="S396" s="83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2"/>
      <c r="J397" s="110"/>
      <c r="K397" s="107"/>
      <c r="L397" s="3"/>
      <c r="M397" s="3"/>
      <c r="N397" s="45"/>
      <c r="O397" s="9"/>
      <c r="P397" s="82"/>
      <c r="Q397" s="9"/>
      <c r="R397" s="9"/>
      <c r="S397" s="83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2"/>
      <c r="J398" s="110"/>
      <c r="K398" s="107"/>
      <c r="L398" s="3"/>
      <c r="M398" s="3"/>
      <c r="N398" s="45"/>
      <c r="O398" s="9"/>
      <c r="P398" s="82"/>
      <c r="Q398" s="9"/>
      <c r="R398" s="9"/>
      <c r="S398" s="83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2"/>
      <c r="J399" s="110"/>
      <c r="K399" s="107"/>
      <c r="L399" s="3"/>
      <c r="M399" s="3"/>
      <c r="N399" s="45"/>
      <c r="O399" s="9"/>
      <c r="P399" s="82"/>
      <c r="Q399" s="9"/>
      <c r="R399" s="9"/>
      <c r="S399" s="83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2"/>
      <c r="J400" s="110"/>
      <c r="K400" s="107"/>
      <c r="L400" s="3"/>
      <c r="M400" s="3"/>
      <c r="N400" s="45"/>
      <c r="O400" s="9"/>
      <c r="P400" s="82"/>
      <c r="Q400" s="9"/>
      <c r="R400" s="9"/>
      <c r="S400" s="83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2"/>
      <c r="J401" s="110"/>
      <c r="K401" s="107"/>
      <c r="L401" s="3"/>
      <c r="M401" s="3"/>
      <c r="N401" s="45"/>
      <c r="O401" s="9"/>
      <c r="P401" s="82"/>
      <c r="Q401" s="9"/>
      <c r="R401" s="9"/>
      <c r="S401" s="83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2"/>
      <c r="J402" s="110"/>
      <c r="K402" s="107"/>
      <c r="L402" s="3"/>
      <c r="M402" s="3"/>
      <c r="N402" s="45"/>
      <c r="O402" s="9"/>
      <c r="P402" s="82"/>
      <c r="Q402" s="9"/>
      <c r="R402" s="9"/>
      <c r="S402" s="83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2"/>
      <c r="J403" s="110"/>
      <c r="K403" s="107"/>
      <c r="L403" s="3"/>
      <c r="M403" s="3"/>
      <c r="N403" s="45"/>
      <c r="O403" s="9"/>
      <c r="P403" s="82"/>
      <c r="Q403" s="9"/>
      <c r="R403" s="9"/>
      <c r="S403" s="83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2"/>
      <c r="J404" s="110"/>
      <c r="K404" s="107"/>
      <c r="L404" s="3"/>
      <c r="M404" s="3"/>
      <c r="N404" s="45"/>
      <c r="O404" s="9"/>
      <c r="P404" s="82"/>
      <c r="Q404" s="9"/>
      <c r="R404" s="9"/>
      <c r="S404" s="83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2"/>
      <c r="J405" s="110"/>
      <c r="K405" s="107"/>
      <c r="L405" s="3"/>
      <c r="M405" s="3"/>
      <c r="N405" s="45"/>
      <c r="O405" s="9"/>
      <c r="P405" s="82"/>
      <c r="Q405" s="9"/>
      <c r="R405" s="9"/>
      <c r="S405" s="83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2"/>
      <c r="J406" s="110"/>
      <c r="K406" s="107"/>
      <c r="L406" s="3"/>
      <c r="M406" s="3"/>
      <c r="N406" s="45"/>
      <c r="O406" s="9"/>
      <c r="P406" s="82"/>
      <c r="Q406" s="9"/>
      <c r="R406" s="9"/>
      <c r="S406" s="83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2"/>
      <c r="J407" s="110"/>
      <c r="K407" s="107"/>
      <c r="L407" s="3"/>
      <c r="M407" s="3"/>
      <c r="N407" s="45"/>
      <c r="O407" s="9"/>
      <c r="P407" s="82"/>
      <c r="Q407" s="9"/>
      <c r="R407" s="9"/>
      <c r="S407" s="83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2"/>
      <c r="J408" s="110"/>
      <c r="K408" s="107"/>
      <c r="L408" s="3"/>
      <c r="M408" s="3"/>
      <c r="N408" s="45"/>
      <c r="O408" s="9"/>
      <c r="P408" s="82"/>
      <c r="Q408" s="9"/>
      <c r="R408" s="9"/>
      <c r="S408" s="83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2"/>
      <c r="J409" s="110"/>
      <c r="K409" s="107"/>
      <c r="L409" s="3"/>
      <c r="M409" s="3"/>
      <c r="N409" s="45"/>
      <c r="O409" s="9"/>
      <c r="P409" s="82"/>
      <c r="Q409" s="9"/>
      <c r="R409" s="9"/>
      <c r="S409" s="83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2"/>
      <c r="J410" s="110"/>
      <c r="K410" s="107"/>
      <c r="L410" s="3"/>
      <c r="M410" s="3"/>
      <c r="N410" s="45"/>
      <c r="O410" s="9"/>
      <c r="P410" s="82"/>
      <c r="Q410" s="9"/>
      <c r="R410" s="9"/>
      <c r="S410" s="83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2"/>
      <c r="J411" s="110"/>
      <c r="K411" s="107"/>
      <c r="L411" s="3"/>
      <c r="M411" s="3"/>
      <c r="N411" s="45"/>
      <c r="O411" s="9"/>
      <c r="P411" s="82"/>
      <c r="Q411" s="9"/>
      <c r="R411" s="9"/>
      <c r="S411" s="83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2"/>
      <c r="J412" s="110"/>
      <c r="K412" s="107"/>
      <c r="L412" s="3"/>
      <c r="M412" s="3"/>
      <c r="N412" s="45"/>
      <c r="O412" s="9"/>
      <c r="P412" s="82"/>
      <c r="Q412" s="9"/>
      <c r="R412" s="9"/>
      <c r="S412" s="83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2"/>
      <c r="J413" s="110"/>
      <c r="K413" s="107"/>
      <c r="L413" s="3"/>
      <c r="M413" s="3"/>
      <c r="N413" s="45"/>
      <c r="O413" s="9"/>
      <c r="P413" s="82"/>
      <c r="Q413" s="9"/>
      <c r="R413" s="9"/>
      <c r="S413" s="83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2"/>
      <c r="J414" s="110"/>
      <c r="K414" s="107"/>
      <c r="L414" s="3"/>
      <c r="M414" s="3"/>
      <c r="N414" s="45"/>
      <c r="O414" s="9"/>
      <c r="P414" s="82"/>
      <c r="Q414" s="9"/>
      <c r="R414" s="9"/>
      <c r="S414" s="83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2"/>
      <c r="J415" s="110"/>
      <c r="K415" s="107"/>
      <c r="L415" s="3"/>
      <c r="M415" s="3"/>
      <c r="N415" s="45"/>
      <c r="O415" s="9"/>
      <c r="P415" s="82"/>
      <c r="Q415" s="9"/>
      <c r="R415" s="9"/>
      <c r="S415" s="83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2"/>
      <c r="J416" s="110"/>
      <c r="K416" s="107"/>
      <c r="L416" s="3"/>
      <c r="M416" s="3"/>
      <c r="N416" s="45"/>
      <c r="O416" s="9"/>
      <c r="P416" s="82"/>
      <c r="Q416" s="9"/>
      <c r="R416" s="9"/>
      <c r="S416" s="83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2"/>
      <c r="J417" s="110"/>
      <c r="K417" s="107"/>
      <c r="L417" s="3"/>
      <c r="M417" s="3"/>
      <c r="N417" s="45"/>
      <c r="O417" s="9"/>
      <c r="P417" s="82"/>
      <c r="Q417" s="9"/>
      <c r="R417" s="9"/>
      <c r="S417" s="83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2"/>
      <c r="J418" s="110"/>
      <c r="K418" s="107"/>
      <c r="L418" s="3"/>
      <c r="M418" s="3"/>
      <c r="N418" s="45"/>
      <c r="O418" s="9"/>
      <c r="P418" s="82"/>
      <c r="Q418" s="9"/>
      <c r="R418" s="9"/>
      <c r="S418" s="83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2"/>
      <c r="J419" s="110"/>
      <c r="K419" s="107"/>
      <c r="L419" s="3"/>
      <c r="M419" s="3"/>
      <c r="N419" s="45"/>
      <c r="O419" s="9"/>
      <c r="P419" s="82"/>
      <c r="Q419" s="9"/>
      <c r="R419" s="9"/>
      <c r="S419" s="83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2"/>
      <c r="J420" s="110"/>
      <c r="K420" s="107"/>
      <c r="L420" s="3"/>
      <c r="M420" s="3"/>
      <c r="N420" s="45"/>
      <c r="O420" s="9"/>
      <c r="P420" s="82"/>
      <c r="Q420" s="9"/>
      <c r="R420" s="9"/>
      <c r="S420" s="83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2"/>
      <c r="J421" s="110"/>
      <c r="K421" s="107"/>
      <c r="L421" s="3"/>
      <c r="M421" s="3"/>
      <c r="N421" s="45"/>
      <c r="O421" s="9"/>
      <c r="P421" s="82"/>
      <c r="Q421" s="9"/>
      <c r="R421" s="9"/>
      <c r="S421" s="83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2"/>
      <c r="J422" s="110"/>
      <c r="K422" s="107"/>
      <c r="L422" s="3"/>
      <c r="M422" s="3"/>
      <c r="N422" s="45"/>
      <c r="O422" s="9"/>
      <c r="P422" s="82"/>
      <c r="Q422" s="9"/>
      <c r="R422" s="9"/>
      <c r="S422" s="83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2"/>
      <c r="J423" s="110"/>
      <c r="K423" s="107"/>
      <c r="L423" s="3"/>
      <c r="M423" s="3"/>
      <c r="N423" s="45"/>
      <c r="O423" s="9"/>
      <c r="P423" s="82"/>
      <c r="Q423" s="9"/>
      <c r="R423" s="9"/>
      <c r="S423" s="83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2"/>
      <c r="J424" s="110"/>
      <c r="K424" s="107"/>
      <c r="L424" s="3"/>
      <c r="M424" s="3"/>
      <c r="N424" s="45"/>
      <c r="O424" s="9"/>
      <c r="P424" s="82"/>
      <c r="Q424" s="9"/>
      <c r="R424" s="9"/>
      <c r="S424" s="83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2"/>
      <c r="J425" s="110"/>
      <c r="K425" s="107"/>
      <c r="L425" s="3"/>
      <c r="M425" s="3"/>
      <c r="N425" s="45"/>
      <c r="O425" s="9"/>
      <c r="P425" s="82"/>
      <c r="Q425" s="9"/>
      <c r="R425" s="9"/>
      <c r="S425" s="83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2"/>
      <c r="J426" s="110"/>
      <c r="K426" s="107"/>
      <c r="L426" s="3"/>
      <c r="M426" s="3"/>
      <c r="N426" s="45"/>
      <c r="O426" s="9"/>
      <c r="P426" s="82"/>
      <c r="Q426" s="9"/>
      <c r="R426" s="9"/>
      <c r="S426" s="83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2"/>
      <c r="J427" s="110"/>
      <c r="K427" s="107"/>
      <c r="L427" s="3"/>
      <c r="M427" s="3"/>
      <c r="N427" s="45"/>
      <c r="O427" s="9"/>
      <c r="P427" s="82"/>
      <c r="Q427" s="9"/>
      <c r="R427" s="9"/>
      <c r="S427" s="83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2"/>
      <c r="J428" s="110"/>
      <c r="K428" s="107"/>
      <c r="L428" s="3"/>
      <c r="M428" s="3"/>
      <c r="N428" s="45"/>
      <c r="O428" s="9"/>
      <c r="P428" s="82"/>
      <c r="Q428" s="9"/>
      <c r="R428" s="9"/>
      <c r="S428" s="83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2"/>
      <c r="J429" s="110"/>
      <c r="K429" s="107"/>
      <c r="L429" s="3"/>
      <c r="M429" s="3"/>
      <c r="N429" s="45"/>
      <c r="O429" s="9"/>
      <c r="P429" s="82"/>
      <c r="Q429" s="9"/>
      <c r="R429" s="9"/>
      <c r="S429" s="83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2"/>
      <c r="J430" s="110"/>
      <c r="K430" s="107"/>
      <c r="L430" s="3"/>
      <c r="M430" s="3"/>
      <c r="N430" s="45"/>
      <c r="O430" s="9"/>
      <c r="P430" s="82"/>
      <c r="Q430" s="9"/>
      <c r="R430" s="9"/>
      <c r="S430" s="83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2"/>
      <c r="J431" s="110"/>
      <c r="K431" s="107"/>
      <c r="L431" s="3"/>
      <c r="M431" s="3"/>
      <c r="N431" s="45"/>
      <c r="O431" s="9"/>
      <c r="P431" s="82"/>
      <c r="Q431" s="9"/>
      <c r="R431" s="9"/>
      <c r="S431" s="83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2"/>
      <c r="J432" s="110"/>
      <c r="K432" s="107"/>
      <c r="L432" s="3"/>
      <c r="M432" s="3"/>
      <c r="N432" s="45"/>
      <c r="O432" s="9"/>
      <c r="P432" s="82"/>
      <c r="Q432" s="9"/>
      <c r="R432" s="9"/>
      <c r="S432" s="83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2"/>
      <c r="J433" s="110"/>
      <c r="K433" s="107"/>
      <c r="L433" s="3"/>
      <c r="M433" s="3"/>
      <c r="N433" s="45"/>
      <c r="O433" s="9"/>
      <c r="P433" s="82"/>
      <c r="Q433" s="9"/>
      <c r="R433" s="9"/>
      <c r="S433" s="83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2"/>
      <c r="J434" s="110"/>
      <c r="K434" s="107"/>
      <c r="L434" s="3"/>
      <c r="M434" s="3"/>
      <c r="N434" s="45"/>
      <c r="O434" s="9"/>
      <c r="P434" s="82"/>
      <c r="Q434" s="9"/>
      <c r="R434" s="9"/>
      <c r="S434" s="83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2"/>
      <c r="J435" s="110"/>
      <c r="K435" s="107"/>
      <c r="L435" s="3"/>
      <c r="M435" s="3"/>
      <c r="N435" s="45"/>
      <c r="O435" s="9"/>
      <c r="P435" s="82"/>
      <c r="Q435" s="9"/>
      <c r="R435" s="9"/>
      <c r="S435" s="83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2"/>
      <c r="J436" s="110"/>
      <c r="K436" s="107"/>
      <c r="L436" s="3"/>
      <c r="M436" s="3"/>
      <c r="N436" s="45"/>
      <c r="O436" s="9"/>
      <c r="P436" s="82"/>
      <c r="Q436" s="9"/>
      <c r="R436" s="9"/>
      <c r="S436" s="83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2"/>
      <c r="J437" s="110"/>
      <c r="K437" s="107"/>
      <c r="L437" s="3"/>
      <c r="M437" s="3"/>
      <c r="N437" s="45"/>
      <c r="O437" s="9"/>
      <c r="P437" s="82"/>
      <c r="Q437" s="9"/>
      <c r="R437" s="9"/>
      <c r="S437" s="83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2"/>
      <c r="J438" s="110"/>
      <c r="K438" s="107"/>
      <c r="L438" s="3"/>
      <c r="M438" s="3"/>
      <c r="N438" s="45"/>
      <c r="O438" s="9"/>
      <c r="P438" s="82"/>
      <c r="Q438" s="9"/>
      <c r="R438" s="9"/>
      <c r="S438" s="83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2"/>
      <c r="J439" s="110"/>
      <c r="K439" s="107"/>
      <c r="L439" s="3"/>
      <c r="M439" s="3"/>
      <c r="N439" s="45"/>
      <c r="O439" s="9"/>
      <c r="P439" s="82"/>
      <c r="Q439" s="9"/>
      <c r="R439" s="9"/>
      <c r="S439" s="83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2"/>
      <c r="J440" s="110"/>
      <c r="K440" s="107"/>
      <c r="L440" s="3"/>
      <c r="M440" s="3"/>
      <c r="N440" s="45"/>
      <c r="O440" s="9"/>
      <c r="P440" s="82"/>
      <c r="Q440" s="9"/>
      <c r="R440" s="9"/>
      <c r="S440" s="83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2"/>
      <c r="J441" s="110"/>
      <c r="K441" s="107"/>
      <c r="L441" s="3"/>
      <c r="M441" s="3"/>
      <c r="N441" s="45"/>
      <c r="O441" s="9"/>
      <c r="P441" s="82"/>
      <c r="Q441" s="9"/>
      <c r="R441" s="9"/>
      <c r="S441" s="83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2"/>
      <c r="J442" s="110"/>
      <c r="K442" s="107"/>
      <c r="L442" s="3"/>
      <c r="M442" s="3"/>
      <c r="N442" s="45"/>
      <c r="O442" s="9"/>
      <c r="P442" s="82"/>
      <c r="Q442" s="9"/>
      <c r="R442" s="9"/>
      <c r="S442" s="83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2"/>
      <c r="J443" s="110"/>
      <c r="K443" s="107"/>
      <c r="L443" s="3"/>
      <c r="M443" s="3"/>
      <c r="N443" s="45"/>
      <c r="O443" s="9"/>
      <c r="P443" s="82"/>
      <c r="Q443" s="9"/>
      <c r="R443" s="9"/>
      <c r="S443" s="83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2"/>
      <c r="J444" s="110"/>
      <c r="K444" s="107"/>
      <c r="L444" s="3"/>
      <c r="M444" s="3"/>
      <c r="N444" s="45"/>
      <c r="O444" s="9"/>
      <c r="P444" s="82"/>
      <c r="Q444" s="9"/>
      <c r="R444" s="9"/>
      <c r="S444" s="83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2"/>
      <c r="J445" s="110"/>
      <c r="K445" s="107"/>
      <c r="L445" s="3"/>
      <c r="M445" s="3"/>
      <c r="N445" s="45"/>
      <c r="O445" s="9"/>
      <c r="P445" s="82"/>
      <c r="Q445" s="9"/>
      <c r="R445" s="9"/>
      <c r="S445" s="83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2"/>
      <c r="J446" s="110"/>
      <c r="K446" s="107"/>
      <c r="L446" s="3"/>
      <c r="M446" s="3"/>
      <c r="N446" s="45"/>
      <c r="O446" s="9"/>
      <c r="P446" s="82"/>
      <c r="Q446" s="9"/>
      <c r="R446" s="9"/>
      <c r="S446" s="83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2"/>
      <c r="J447" s="110"/>
      <c r="K447" s="107"/>
      <c r="L447" s="3"/>
      <c r="M447" s="3"/>
      <c r="N447" s="45"/>
      <c r="O447" s="9"/>
      <c r="P447" s="82"/>
      <c r="Q447" s="9"/>
      <c r="R447" s="9"/>
      <c r="S447" s="83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2"/>
      <c r="J448" s="110"/>
      <c r="K448" s="107"/>
      <c r="L448" s="3"/>
      <c r="M448" s="3"/>
      <c r="N448" s="45"/>
      <c r="O448" s="9"/>
      <c r="P448" s="82"/>
      <c r="Q448" s="9"/>
      <c r="R448" s="9"/>
      <c r="S448" s="83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2"/>
      <c r="J449" s="110"/>
      <c r="K449" s="107"/>
      <c r="L449" s="3"/>
      <c r="M449" s="3"/>
      <c r="N449" s="45"/>
      <c r="O449" s="9"/>
      <c r="P449" s="82"/>
      <c r="Q449" s="9"/>
      <c r="R449" s="9"/>
      <c r="S449" s="83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2"/>
      <c r="J450" s="110"/>
      <c r="K450" s="107"/>
      <c r="L450" s="3"/>
      <c r="M450" s="3"/>
      <c r="N450" s="45"/>
      <c r="O450" s="9"/>
      <c r="P450" s="82"/>
      <c r="Q450" s="9"/>
      <c r="R450" s="9"/>
      <c r="S450" s="83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2"/>
      <c r="J451" s="110"/>
      <c r="K451" s="107"/>
      <c r="L451" s="3"/>
      <c r="M451" s="3"/>
      <c r="N451" s="45"/>
      <c r="O451" s="9"/>
      <c r="P451" s="82"/>
      <c r="Q451" s="9"/>
      <c r="R451" s="9"/>
      <c r="S451" s="83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2"/>
      <c r="J452" s="110"/>
      <c r="K452" s="107"/>
      <c r="L452" s="3"/>
      <c r="M452" s="3"/>
      <c r="N452" s="45"/>
      <c r="O452" s="9"/>
      <c r="P452" s="82"/>
      <c r="Q452" s="9"/>
      <c r="R452" s="9"/>
      <c r="S452" s="83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2"/>
      <c r="J453" s="110"/>
      <c r="K453" s="107"/>
      <c r="L453" s="3"/>
      <c r="M453" s="3"/>
      <c r="N453" s="45"/>
      <c r="O453" s="9"/>
      <c r="P453" s="82"/>
      <c r="Q453" s="9"/>
      <c r="R453" s="9"/>
      <c r="S453" s="83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2"/>
      <c r="J454" s="110"/>
      <c r="K454" s="107"/>
      <c r="L454" s="3"/>
      <c r="M454" s="3"/>
      <c r="N454" s="45"/>
      <c r="O454" s="9"/>
      <c r="P454" s="82"/>
      <c r="Q454" s="9"/>
      <c r="R454" s="9"/>
      <c r="S454" s="83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2"/>
      <c r="J455" s="110"/>
      <c r="K455" s="107"/>
      <c r="L455" s="3"/>
      <c r="M455" s="3"/>
      <c r="N455" s="45"/>
      <c r="O455" s="9"/>
      <c r="P455" s="82"/>
      <c r="Q455" s="9"/>
      <c r="R455" s="9"/>
      <c r="S455" s="83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2"/>
      <c r="J456" s="110"/>
      <c r="K456" s="107"/>
      <c r="L456" s="3"/>
      <c r="M456" s="3"/>
      <c r="N456" s="45"/>
      <c r="O456" s="9"/>
      <c r="P456" s="82"/>
      <c r="Q456" s="9"/>
      <c r="R456" s="9"/>
      <c r="S456" s="83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2"/>
      <c r="J457" s="110"/>
      <c r="K457" s="107"/>
      <c r="L457" s="3"/>
      <c r="M457" s="3"/>
      <c r="N457" s="45"/>
      <c r="O457" s="9"/>
      <c r="P457" s="82"/>
      <c r="Q457" s="9"/>
      <c r="R457" s="9"/>
      <c r="S457" s="83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2"/>
      <c r="J458" s="110"/>
      <c r="K458" s="107"/>
      <c r="L458" s="3"/>
      <c r="M458" s="3"/>
      <c r="N458" s="45"/>
      <c r="O458" s="9"/>
      <c r="P458" s="82"/>
      <c r="Q458" s="9"/>
      <c r="R458" s="9"/>
      <c r="S458" s="83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2"/>
      <c r="J459" s="110"/>
      <c r="K459" s="107"/>
      <c r="L459" s="3"/>
      <c r="M459" s="3"/>
      <c r="N459" s="45"/>
      <c r="O459" s="9"/>
      <c r="P459" s="82"/>
      <c r="Q459" s="9"/>
      <c r="R459" s="9"/>
      <c r="S459" s="83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2"/>
      <c r="J460" s="110"/>
      <c r="K460" s="107"/>
      <c r="L460" s="3"/>
      <c r="M460" s="3"/>
      <c r="N460" s="45"/>
      <c r="O460" s="9"/>
      <c r="P460" s="82"/>
      <c r="Q460" s="9"/>
      <c r="R460" s="9"/>
      <c r="S460" s="83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2"/>
      <c r="J461" s="110"/>
      <c r="K461" s="107"/>
      <c r="L461" s="3"/>
      <c r="M461" s="3"/>
      <c r="N461" s="45"/>
      <c r="O461" s="9"/>
      <c r="P461" s="82"/>
      <c r="Q461" s="9"/>
      <c r="R461" s="9"/>
      <c r="S461" s="83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2"/>
      <c r="J462" s="110"/>
      <c r="K462" s="107"/>
      <c r="L462" s="3"/>
      <c r="M462" s="3"/>
      <c r="N462" s="45"/>
      <c r="O462" s="9"/>
      <c r="P462" s="82"/>
      <c r="Q462" s="9"/>
      <c r="R462" s="9"/>
      <c r="S462" s="83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2"/>
      <c r="J463" s="110"/>
      <c r="K463" s="107"/>
      <c r="L463" s="3"/>
      <c r="M463" s="3"/>
      <c r="N463" s="45"/>
      <c r="O463" s="9"/>
      <c r="P463" s="82"/>
      <c r="Q463" s="9"/>
      <c r="R463" s="9"/>
      <c r="S463" s="83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2"/>
      <c r="J464" s="110"/>
      <c r="K464" s="107"/>
      <c r="L464" s="3"/>
      <c r="M464" s="3"/>
      <c r="N464" s="45"/>
      <c r="O464" s="9"/>
      <c r="P464" s="82"/>
      <c r="Q464" s="9"/>
      <c r="R464" s="9"/>
      <c r="S464" s="83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2"/>
      <c r="J465" s="110"/>
      <c r="K465" s="107"/>
      <c r="L465" s="3"/>
      <c r="M465" s="3"/>
      <c r="N465" s="45"/>
      <c r="O465" s="9"/>
      <c r="P465" s="82"/>
      <c r="Q465" s="9"/>
      <c r="R465" s="9"/>
      <c r="S465" s="83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2"/>
      <c r="J466" s="110"/>
      <c r="K466" s="107"/>
      <c r="L466" s="3"/>
      <c r="M466" s="3"/>
      <c r="N466" s="45"/>
      <c r="O466" s="9"/>
      <c r="P466" s="82"/>
      <c r="Q466" s="9"/>
      <c r="R466" s="9"/>
      <c r="S466" s="83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2"/>
      <c r="J467" s="110"/>
      <c r="K467" s="107"/>
      <c r="L467" s="3"/>
      <c r="M467" s="3"/>
      <c r="N467" s="45"/>
      <c r="O467" s="9"/>
      <c r="P467" s="82"/>
      <c r="Q467" s="9"/>
      <c r="R467" s="9"/>
      <c r="S467" s="83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2"/>
      <c r="J468" s="110"/>
      <c r="K468" s="107"/>
      <c r="L468" s="3"/>
      <c r="M468" s="3"/>
      <c r="N468" s="45"/>
      <c r="O468" s="9"/>
      <c r="P468" s="82"/>
      <c r="Q468" s="9"/>
      <c r="R468" s="9"/>
      <c r="S468" s="83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2"/>
      <c r="J469" s="110"/>
      <c r="K469" s="107"/>
      <c r="L469" s="3"/>
      <c r="M469" s="3"/>
      <c r="N469" s="45"/>
      <c r="O469" s="9"/>
      <c r="P469" s="82"/>
      <c r="Q469" s="9"/>
      <c r="R469" s="9"/>
      <c r="S469" s="83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2"/>
      <c r="J470" s="110"/>
      <c r="K470" s="107"/>
      <c r="L470" s="3"/>
      <c r="M470" s="3"/>
      <c r="N470" s="45"/>
      <c r="O470" s="9"/>
      <c r="P470" s="82"/>
      <c r="Q470" s="9"/>
      <c r="R470" s="9"/>
      <c r="S470" s="83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2"/>
      <c r="J471" s="110"/>
      <c r="K471" s="107"/>
      <c r="L471" s="3"/>
      <c r="M471" s="3"/>
      <c r="N471" s="45"/>
      <c r="O471" s="9"/>
      <c r="P471" s="82"/>
      <c r="Q471" s="9"/>
      <c r="R471" s="9"/>
      <c r="S471" s="83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2"/>
      <c r="J472" s="110"/>
      <c r="K472" s="107"/>
      <c r="L472" s="3"/>
      <c r="M472" s="3"/>
      <c r="N472" s="45"/>
      <c r="O472" s="9"/>
      <c r="P472" s="82"/>
      <c r="Q472" s="9"/>
      <c r="R472" s="9"/>
      <c r="S472" s="83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2"/>
      <c r="J473" s="110"/>
      <c r="K473" s="107"/>
      <c r="L473" s="3"/>
      <c r="M473" s="3"/>
      <c r="N473" s="45"/>
      <c r="O473" s="9"/>
      <c r="P473" s="82"/>
      <c r="Q473" s="9"/>
      <c r="R473" s="9"/>
      <c r="S473" s="83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2"/>
      <c r="J474" s="110"/>
      <c r="K474" s="107"/>
      <c r="L474" s="3"/>
      <c r="M474" s="3"/>
      <c r="N474" s="45"/>
      <c r="O474" s="9"/>
      <c r="P474" s="82"/>
      <c r="Q474" s="9"/>
      <c r="R474" s="9"/>
      <c r="S474" s="83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2"/>
      <c r="J475" s="110"/>
      <c r="K475" s="107"/>
      <c r="L475" s="3"/>
      <c r="M475" s="3"/>
      <c r="N475" s="45"/>
      <c r="O475" s="9"/>
      <c r="P475" s="82"/>
      <c r="Q475" s="9"/>
      <c r="R475" s="9"/>
      <c r="S475" s="83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2"/>
      <c r="J476" s="110"/>
      <c r="K476" s="107"/>
      <c r="L476" s="3"/>
      <c r="M476" s="3"/>
      <c r="N476" s="45"/>
      <c r="O476" s="9"/>
      <c r="P476" s="82"/>
      <c r="Q476" s="9"/>
      <c r="R476" s="9"/>
      <c r="S476" s="83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2"/>
      <c r="J477" s="110"/>
      <c r="K477" s="107"/>
      <c r="L477" s="3"/>
      <c r="M477" s="3"/>
      <c r="N477" s="45"/>
      <c r="O477" s="9"/>
      <c r="P477" s="82"/>
      <c r="Q477" s="9"/>
      <c r="R477" s="9"/>
      <c r="S477" s="83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2"/>
      <c r="J478" s="110"/>
      <c r="K478" s="107"/>
      <c r="L478" s="3"/>
      <c r="M478" s="3"/>
      <c r="N478" s="45"/>
      <c r="O478" s="9"/>
      <c r="P478" s="82"/>
      <c r="Q478" s="9"/>
      <c r="R478" s="9"/>
      <c r="S478" s="83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2"/>
      <c r="J479" s="110"/>
      <c r="K479" s="107"/>
      <c r="L479" s="3"/>
      <c r="M479" s="3"/>
      <c r="N479" s="45"/>
      <c r="O479" s="9"/>
      <c r="P479" s="82"/>
      <c r="Q479" s="9"/>
      <c r="R479" s="9"/>
      <c r="S479" s="83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2"/>
      <c r="J480" s="110"/>
      <c r="K480" s="107"/>
      <c r="L480" s="3"/>
      <c r="M480" s="3"/>
      <c r="N480" s="45"/>
      <c r="O480" s="9"/>
      <c r="P480" s="82"/>
      <c r="Q480" s="9"/>
      <c r="R480" s="9"/>
      <c r="S480" s="83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2"/>
      <c r="J481" s="110"/>
      <c r="K481" s="107"/>
      <c r="L481" s="3"/>
      <c r="M481" s="3"/>
      <c r="N481" s="45"/>
      <c r="O481" s="9"/>
      <c r="P481" s="82"/>
      <c r="Q481" s="9"/>
      <c r="R481" s="9"/>
      <c r="S481" s="83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2"/>
      <c r="J482" s="110"/>
      <c r="K482" s="107"/>
      <c r="L482" s="3"/>
      <c r="M482" s="3"/>
      <c r="N482" s="45"/>
      <c r="O482" s="9"/>
      <c r="P482" s="82"/>
      <c r="Q482" s="9"/>
      <c r="R482" s="9"/>
      <c r="S482" s="83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2"/>
      <c r="J483" s="110"/>
      <c r="K483" s="107"/>
      <c r="L483" s="3"/>
      <c r="M483" s="3"/>
      <c r="N483" s="45"/>
      <c r="O483" s="9"/>
      <c r="P483" s="82"/>
      <c r="Q483" s="9"/>
      <c r="R483" s="9"/>
      <c r="S483" s="83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2"/>
      <c r="J484" s="110"/>
      <c r="K484" s="107"/>
      <c r="L484" s="3"/>
      <c r="M484" s="3"/>
      <c r="N484" s="45"/>
      <c r="O484" s="9"/>
      <c r="P484" s="82"/>
      <c r="Q484" s="9"/>
      <c r="R484" s="9"/>
      <c r="S484" s="83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2"/>
      <c r="J485" s="110"/>
      <c r="K485" s="107"/>
      <c r="L485" s="3"/>
      <c r="M485" s="3"/>
      <c r="N485" s="45"/>
      <c r="O485" s="9"/>
      <c r="P485" s="82"/>
      <c r="Q485" s="9"/>
      <c r="R485" s="9"/>
      <c r="S485" s="83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2"/>
      <c r="J486" s="110"/>
      <c r="K486" s="107"/>
      <c r="L486" s="3"/>
      <c r="M486" s="3"/>
      <c r="N486" s="45"/>
      <c r="O486" s="9"/>
      <c r="P486" s="82"/>
      <c r="Q486" s="9"/>
      <c r="R486" s="9"/>
      <c r="S486" s="83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2"/>
      <c r="J487" s="110"/>
      <c r="K487" s="107"/>
      <c r="L487" s="3"/>
      <c r="M487" s="3"/>
      <c r="N487" s="45"/>
      <c r="O487" s="9"/>
      <c r="P487" s="82"/>
      <c r="Q487" s="9"/>
      <c r="R487" s="9"/>
      <c r="S487" s="83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2"/>
      <c r="J488" s="110"/>
      <c r="K488" s="107"/>
      <c r="L488" s="3"/>
      <c r="M488" s="3"/>
      <c r="N488" s="45"/>
      <c r="O488" s="9"/>
      <c r="P488" s="82"/>
      <c r="Q488" s="9"/>
      <c r="R488" s="9"/>
      <c r="S488" s="83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2"/>
      <c r="J489" s="110"/>
      <c r="K489" s="107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2"/>
      <c r="J490" s="110"/>
      <c r="K490" s="107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2"/>
      <c r="J491" s="110"/>
      <c r="K491" s="107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2"/>
      <c r="J492" s="110"/>
      <c r="K492" s="107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2"/>
      <c r="J493" s="110"/>
      <c r="K493" s="107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2"/>
      <c r="J494" s="110"/>
      <c r="K494" s="107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2"/>
      <c r="J495" s="110"/>
      <c r="K495" s="107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2"/>
      <c r="J496" s="110"/>
      <c r="K496" s="107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2"/>
      <c r="J497" s="110"/>
      <c r="K497" s="107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2"/>
      <c r="J498" s="110"/>
      <c r="K498" s="107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2"/>
      <c r="J499" s="110"/>
      <c r="K499" s="107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2"/>
      <c r="J500" s="110"/>
      <c r="K500" s="107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2"/>
      <c r="J501" s="110"/>
      <c r="K501" s="107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2"/>
      <c r="J502" s="110"/>
      <c r="K502" s="107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2"/>
      <c r="J503" s="110"/>
      <c r="K503" s="107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2"/>
      <c r="J504" s="110"/>
      <c r="K504" s="107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2"/>
      <c r="J505" s="110"/>
      <c r="K505" s="107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2"/>
      <c r="J506" s="110"/>
      <c r="K506" s="107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2"/>
      <c r="J507" s="110"/>
      <c r="K507" s="107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2"/>
      <c r="J508" s="110"/>
      <c r="K508" s="107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2"/>
      <c r="J509" s="110"/>
      <c r="K509" s="107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2"/>
      <c r="J510" s="110"/>
      <c r="K510" s="107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2"/>
      <c r="J511" s="110"/>
      <c r="K511" s="107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2"/>
      <c r="J512" s="110"/>
      <c r="K512" s="107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2"/>
      <c r="J513" s="110"/>
      <c r="K513" s="107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2"/>
      <c r="J514" s="110"/>
      <c r="K514" s="107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2"/>
      <c r="J515" s="110"/>
      <c r="K515" s="107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2"/>
      <c r="J516" s="110"/>
      <c r="K516" s="107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2"/>
      <c r="J517" s="110"/>
      <c r="K517" s="107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2"/>
      <c r="J518" s="110"/>
      <c r="K518" s="107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2"/>
      <c r="J519" s="110"/>
      <c r="K519" s="107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2"/>
      <c r="J520" s="110"/>
      <c r="K520" s="107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2"/>
      <c r="J521" s="110"/>
      <c r="K521" s="107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2"/>
      <c r="J522" s="110"/>
      <c r="K522" s="107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2"/>
      <c r="J523" s="110"/>
      <c r="K523" s="107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2"/>
      <c r="J524" s="110"/>
      <c r="K524" s="107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2"/>
      <c r="J525" s="110"/>
      <c r="K525" s="107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2"/>
      <c r="J526" s="110"/>
      <c r="K526" s="107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2"/>
      <c r="J527" s="110"/>
      <c r="K527" s="107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2"/>
      <c r="J528" s="110"/>
      <c r="K528" s="107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2"/>
      <c r="J529" s="110"/>
      <c r="K529" s="107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2"/>
      <c r="J530" s="110"/>
      <c r="K530" s="107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2"/>
      <c r="J531" s="110"/>
      <c r="K531" s="107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2"/>
      <c r="J532" s="110"/>
      <c r="K532" s="107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2"/>
      <c r="J533" s="110"/>
      <c r="K533" s="107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2"/>
      <c r="J534" s="110"/>
      <c r="K534" s="107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2"/>
      <c r="J535" s="110"/>
      <c r="K535" s="107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2"/>
      <c r="J536" s="110"/>
      <c r="K536" s="107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2"/>
      <c r="J537" s="110"/>
      <c r="K537" s="107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2"/>
      <c r="J538" s="110"/>
      <c r="K538" s="107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2"/>
      <c r="J539" s="110"/>
      <c r="K539" s="107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2"/>
      <c r="J540" s="110"/>
      <c r="K540" s="107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2"/>
      <c r="J541" s="110"/>
      <c r="K541" s="107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2"/>
      <c r="J542" s="110"/>
      <c r="K542" s="107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2"/>
      <c r="J543" s="110"/>
      <c r="K543" s="107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2"/>
      <c r="J544" s="110"/>
      <c r="K544" s="107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2"/>
      <c r="J545" s="110"/>
      <c r="K545" s="107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2"/>
      <c r="J546" s="110"/>
      <c r="K546" s="107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2"/>
      <c r="J547" s="110"/>
      <c r="K547" s="107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2"/>
      <c r="J548" s="110"/>
      <c r="K548" s="107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2"/>
      <c r="J549" s="110"/>
      <c r="K549" s="107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2"/>
      <c r="J550" s="110"/>
      <c r="K550" s="107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2"/>
      <c r="J551" s="110"/>
      <c r="K551" s="107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2"/>
      <c r="J552" s="110"/>
      <c r="K552" s="107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2"/>
      <c r="J553" s="110"/>
      <c r="K553" s="107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2"/>
      <c r="J554" s="110"/>
      <c r="K554" s="107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2"/>
      <c r="J555" s="110"/>
      <c r="K555" s="107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2"/>
      <c r="J556" s="110"/>
      <c r="K556" s="107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2"/>
      <c r="J557" s="110"/>
      <c r="K557" s="107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2"/>
      <c r="J558" s="110"/>
      <c r="K558" s="107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2"/>
      <c r="J559" s="110"/>
      <c r="K559" s="107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2"/>
      <c r="J560" s="110"/>
      <c r="K560" s="107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2"/>
      <c r="J561" s="110"/>
      <c r="K561" s="107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2"/>
      <c r="J562" s="110"/>
      <c r="K562" s="107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2"/>
      <c r="J563" s="110"/>
      <c r="K563" s="107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2"/>
      <c r="J564" s="110"/>
      <c r="K564" s="107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2"/>
      <c r="J565" s="110"/>
      <c r="K565" s="107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2"/>
      <c r="J566" s="110"/>
      <c r="K566" s="107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2"/>
      <c r="J567" s="110"/>
      <c r="K567" s="107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2"/>
      <c r="J568" s="110"/>
      <c r="K568" s="107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2"/>
      <c r="J569" s="110"/>
      <c r="K569" s="107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2"/>
      <c r="J570" s="110"/>
      <c r="K570" s="107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2"/>
      <c r="J571" s="110"/>
      <c r="K571" s="107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2"/>
      <c r="J572" s="110"/>
      <c r="K572" s="107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2"/>
      <c r="J573" s="110"/>
      <c r="K573" s="107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2"/>
      <c r="J574" s="110"/>
      <c r="K574" s="107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2"/>
      <c r="J575" s="110"/>
      <c r="K575" s="107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2"/>
      <c r="J576" s="110"/>
      <c r="K576" s="107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2"/>
      <c r="J577" s="110"/>
      <c r="K577" s="107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2"/>
      <c r="J578" s="110"/>
      <c r="K578" s="107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2"/>
      <c r="J579" s="110"/>
      <c r="K579" s="107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2"/>
      <c r="J580" s="110"/>
      <c r="K580" s="107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2"/>
      <c r="J581" s="110"/>
      <c r="K581" s="107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2"/>
      <c r="J582" s="110"/>
      <c r="K582" s="107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2"/>
      <c r="J583" s="110"/>
      <c r="K583" s="107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2"/>
      <c r="J584" s="110"/>
      <c r="K584" s="107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2"/>
      <c r="J585" s="110"/>
      <c r="K585" s="107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2"/>
      <c r="J586" s="110"/>
      <c r="K586" s="107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2"/>
      <c r="J587" s="110"/>
      <c r="K587" s="107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2"/>
      <c r="J588" s="110"/>
      <c r="K588" s="107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2"/>
      <c r="J589" s="110"/>
      <c r="K589" s="107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2"/>
      <c r="J590" s="110"/>
      <c r="K590" s="107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2"/>
      <c r="J591" s="110"/>
      <c r="K591" s="107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2"/>
      <c r="J592" s="110"/>
      <c r="K592" s="107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2"/>
      <c r="J593" s="110"/>
      <c r="K593" s="107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2"/>
      <c r="J594" s="110"/>
      <c r="K594" s="107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2"/>
      <c r="J595" s="110"/>
      <c r="K595" s="107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2"/>
      <c r="J596" s="110"/>
      <c r="K596" s="107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2"/>
      <c r="J597" s="110"/>
      <c r="K597" s="107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2"/>
      <c r="J598" s="110"/>
      <c r="K598" s="107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2"/>
      <c r="J599" s="110"/>
      <c r="K599" s="107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2"/>
      <c r="J600" s="110"/>
      <c r="K600" s="107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2"/>
      <c r="J601" s="110"/>
      <c r="K601" s="107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2"/>
      <c r="J602" s="110"/>
      <c r="K602" s="107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2"/>
      <c r="J603" s="110"/>
      <c r="K603" s="107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2"/>
      <c r="J604" s="110"/>
      <c r="K604" s="107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2"/>
      <c r="J605" s="110"/>
      <c r="K605" s="107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2"/>
      <c r="J606" s="110"/>
      <c r="K606" s="107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2"/>
      <c r="J607" s="110"/>
      <c r="K607" s="107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2"/>
      <c r="J608" s="110"/>
      <c r="K608" s="107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2"/>
      <c r="J609" s="110"/>
      <c r="K609" s="107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2"/>
      <c r="J610" s="110"/>
      <c r="K610" s="107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2"/>
      <c r="J611" s="110"/>
      <c r="K611" s="107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2"/>
      <c r="J612" s="110"/>
      <c r="K612" s="107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2"/>
      <c r="J613" s="110"/>
      <c r="K613" s="107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2"/>
      <c r="J614" s="110"/>
      <c r="K614" s="107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2"/>
      <c r="J615" s="110"/>
      <c r="K615" s="107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2"/>
      <c r="J616" s="110"/>
      <c r="K616" s="107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2"/>
      <c r="J617" s="110"/>
      <c r="K617" s="107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2"/>
      <c r="J618" s="110"/>
      <c r="K618" s="107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2"/>
      <c r="J619" s="110"/>
      <c r="K619" s="107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2"/>
      <c r="J620" s="110"/>
      <c r="K620" s="107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2"/>
      <c r="J621" s="110"/>
      <c r="K621" s="107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2"/>
      <c r="J622" s="110"/>
      <c r="K622" s="107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2"/>
      <c r="J623" s="110"/>
      <c r="K623" s="107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2"/>
      <c r="J624" s="110"/>
      <c r="K624" s="107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2"/>
      <c r="J625" s="110"/>
      <c r="K625" s="107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2"/>
      <c r="J626" s="110"/>
      <c r="K626" s="107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2"/>
      <c r="J627" s="110"/>
      <c r="K627" s="107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2"/>
      <c r="J628" s="110"/>
      <c r="K628" s="107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2"/>
      <c r="J629" s="110"/>
      <c r="K629" s="107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2"/>
      <c r="J630" s="110"/>
      <c r="K630" s="107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2"/>
      <c r="J631" s="110"/>
      <c r="K631" s="107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2"/>
      <c r="J632" s="110"/>
      <c r="K632" s="107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2"/>
      <c r="J633" s="110"/>
      <c r="K633" s="107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2"/>
      <c r="J634" s="110"/>
      <c r="K634" s="107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2"/>
      <c r="J635" s="110"/>
      <c r="K635" s="107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2"/>
      <c r="J636" s="110"/>
      <c r="K636" s="107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2"/>
      <c r="J637" s="110"/>
      <c r="K637" s="107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2"/>
      <c r="J638" s="110"/>
      <c r="K638" s="107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2"/>
      <c r="J639" s="110"/>
      <c r="K639" s="107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2"/>
      <c r="J640" s="110"/>
      <c r="K640" s="107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2"/>
      <c r="J641" s="110"/>
      <c r="K641" s="107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2"/>
      <c r="J642" s="110"/>
      <c r="K642" s="107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2"/>
      <c r="J643" s="110"/>
      <c r="K643" s="107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2"/>
      <c r="J644" s="110"/>
      <c r="K644" s="107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2"/>
      <c r="J645" s="110"/>
      <c r="K645" s="107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2"/>
      <c r="J646" s="110"/>
      <c r="K646" s="107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2"/>
      <c r="J647" s="110"/>
      <c r="K647" s="107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2"/>
      <c r="J648" s="110"/>
      <c r="K648" s="107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2"/>
      <c r="J649" s="110"/>
      <c r="K649" s="107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2"/>
      <c r="J650" s="110"/>
      <c r="K650" s="107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2"/>
      <c r="J651" s="110"/>
      <c r="K651" s="107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2"/>
      <c r="J652" s="110"/>
      <c r="K652" s="107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2"/>
      <c r="J653" s="110"/>
      <c r="K653" s="107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2"/>
      <c r="J654" s="110"/>
      <c r="K654" s="107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2"/>
      <c r="J655" s="110"/>
      <c r="K655" s="107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2"/>
      <c r="J656" s="110"/>
      <c r="K656" s="107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2"/>
      <c r="J657" s="110"/>
      <c r="K657" s="107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2"/>
      <c r="J658" s="110"/>
      <c r="K658" s="107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2"/>
      <c r="J659" s="110"/>
      <c r="K659" s="107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2"/>
      <c r="J660" s="110"/>
      <c r="K660" s="107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2"/>
      <c r="J661" s="110"/>
      <c r="K661" s="107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2"/>
      <c r="J662" s="110"/>
      <c r="K662" s="107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2"/>
      <c r="J663" s="110"/>
      <c r="K663" s="107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2"/>
      <c r="J664" s="110"/>
      <c r="K664" s="107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2"/>
      <c r="J665" s="110"/>
      <c r="K665" s="107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2"/>
      <c r="J666" s="110"/>
      <c r="K666" s="107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2"/>
      <c r="J667" s="110"/>
      <c r="K667" s="107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2"/>
      <c r="J668" s="110"/>
      <c r="K668" s="107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2"/>
      <c r="J669" s="110"/>
      <c r="K669" s="107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2"/>
      <c r="J670" s="110"/>
      <c r="K670" s="107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2"/>
      <c r="J671" s="110"/>
      <c r="K671" s="107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2"/>
      <c r="J672" s="110"/>
      <c r="K672" s="107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2"/>
      <c r="J673" s="110"/>
      <c r="K673" s="107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2"/>
      <c r="J674" s="110"/>
      <c r="K674" s="107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2"/>
      <c r="J675" s="110"/>
      <c r="K675" s="107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2"/>
      <c r="J676" s="110"/>
      <c r="K676" s="107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2"/>
      <c r="J677" s="110"/>
      <c r="K677" s="107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2"/>
      <c r="J678" s="110"/>
      <c r="K678" s="107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2"/>
      <c r="J679" s="110"/>
      <c r="K679" s="107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2"/>
      <c r="J680" s="110"/>
      <c r="K680" s="107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2"/>
      <c r="J681" s="110"/>
      <c r="K681" s="107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2"/>
      <c r="J682" s="110"/>
      <c r="K682" s="107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2"/>
      <c r="J683" s="110"/>
      <c r="K683" s="107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2"/>
      <c r="J684" s="110"/>
      <c r="K684" s="107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2"/>
      <c r="J685" s="110"/>
      <c r="K685" s="107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2"/>
      <c r="J686" s="110"/>
      <c r="K686" s="107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2"/>
      <c r="J687" s="110"/>
      <c r="K687" s="107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2"/>
      <c r="J688" s="110"/>
      <c r="K688" s="107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2"/>
      <c r="J689" s="110"/>
      <c r="K689" s="107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2"/>
      <c r="J690" s="110"/>
      <c r="K690" s="107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2"/>
      <c r="J691" s="110"/>
      <c r="K691" s="107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2"/>
      <c r="J692" s="110"/>
      <c r="K692" s="107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2"/>
      <c r="J693" s="110"/>
      <c r="K693" s="107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2"/>
      <c r="J694" s="110"/>
      <c r="K694" s="107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2"/>
      <c r="J695" s="110"/>
      <c r="K695" s="107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2"/>
      <c r="J696" s="110"/>
      <c r="K696" s="107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2"/>
      <c r="J697" s="110"/>
      <c r="K697" s="107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2"/>
      <c r="J698" s="110"/>
      <c r="K698" s="107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2"/>
      <c r="J699" s="110"/>
      <c r="K699" s="107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2"/>
      <c r="J700" s="110"/>
      <c r="K700" s="107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2"/>
      <c r="J701" s="110"/>
      <c r="K701" s="107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2"/>
      <c r="J702" s="110"/>
      <c r="K702" s="107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2"/>
      <c r="J703" s="110"/>
      <c r="K703" s="107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2"/>
      <c r="J704" s="110"/>
      <c r="K704" s="107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2"/>
      <c r="J705" s="110"/>
      <c r="K705" s="107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2"/>
      <c r="J706" s="110"/>
      <c r="K706" s="107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2"/>
      <c r="J707" s="110"/>
      <c r="K707" s="107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2"/>
      <c r="J708" s="110"/>
      <c r="K708" s="107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2"/>
      <c r="J709" s="110"/>
      <c r="K709" s="107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2"/>
      <c r="J710" s="110"/>
      <c r="K710" s="107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2"/>
      <c r="J711" s="110"/>
      <c r="K711" s="107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2"/>
      <c r="J712" s="110"/>
      <c r="K712" s="107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2"/>
      <c r="J713" s="110"/>
      <c r="K713" s="107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2"/>
      <c r="J714" s="110"/>
      <c r="K714" s="107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2"/>
      <c r="J715" s="110"/>
      <c r="K715" s="107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2"/>
      <c r="J716" s="110"/>
      <c r="K716" s="107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2"/>
      <c r="J717" s="110"/>
      <c r="K717" s="107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2"/>
      <c r="J718" s="110"/>
      <c r="K718" s="107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2"/>
      <c r="J719" s="110"/>
      <c r="K719" s="107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2"/>
      <c r="J720" s="110"/>
      <c r="K720" s="107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2"/>
      <c r="J721" s="110"/>
      <c r="K721" s="107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2"/>
      <c r="J722" s="110"/>
      <c r="K722" s="107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2"/>
      <c r="J723" s="110"/>
      <c r="K723" s="107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2"/>
      <c r="J724" s="110"/>
      <c r="K724" s="107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2"/>
      <c r="J725" s="110"/>
      <c r="K725" s="107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2"/>
      <c r="J726" s="110"/>
      <c r="K726" s="107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2"/>
      <c r="J727" s="110"/>
      <c r="K727" s="107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2"/>
      <c r="J728" s="110"/>
      <c r="K728" s="107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2"/>
      <c r="J729" s="110"/>
      <c r="K729" s="107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2"/>
      <c r="J730" s="110"/>
      <c r="K730" s="107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2"/>
      <c r="J731" s="110"/>
      <c r="K731" s="107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2"/>
      <c r="J732" s="110"/>
      <c r="K732" s="107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2"/>
      <c r="J733" s="110"/>
      <c r="K733" s="107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2"/>
      <c r="J734" s="110"/>
      <c r="K734" s="107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2"/>
      <c r="J735" s="110"/>
      <c r="K735" s="107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2"/>
      <c r="J736" s="110"/>
      <c r="K736" s="107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2"/>
      <c r="J737" s="110"/>
      <c r="K737" s="107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2"/>
      <c r="J738" s="110"/>
      <c r="K738" s="107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2"/>
      <c r="J739" s="110"/>
      <c r="K739" s="107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2"/>
      <c r="J740" s="110"/>
      <c r="K740" s="107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2"/>
      <c r="J741" s="110"/>
      <c r="K741" s="107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2"/>
      <c r="J742" s="110"/>
      <c r="K742" s="107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2"/>
      <c r="J743" s="110"/>
      <c r="K743" s="107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2"/>
      <c r="J744" s="110"/>
      <c r="K744" s="107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2"/>
      <c r="J745" s="110"/>
      <c r="K745" s="107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2"/>
      <c r="J746" s="110"/>
      <c r="K746" s="107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2"/>
      <c r="J747" s="110"/>
      <c r="K747" s="107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2"/>
      <c r="J748" s="110"/>
      <c r="K748" s="107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2"/>
      <c r="J749" s="110"/>
      <c r="K749" s="107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2"/>
      <c r="J750" s="110"/>
      <c r="K750" s="107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2"/>
      <c r="J751" s="110"/>
      <c r="K751" s="107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2"/>
      <c r="J752" s="110"/>
      <c r="K752" s="107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2"/>
      <c r="J753" s="110"/>
      <c r="K753" s="107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2"/>
      <c r="J754" s="110"/>
      <c r="K754" s="107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2"/>
      <c r="J755" s="110"/>
      <c r="K755" s="107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2"/>
      <c r="J756" s="110"/>
      <c r="K756" s="107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2"/>
      <c r="J757" s="110"/>
      <c r="K757" s="107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2"/>
      <c r="J758" s="110"/>
      <c r="K758" s="107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2"/>
      <c r="J759" s="110"/>
      <c r="K759" s="107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2"/>
      <c r="J760" s="110"/>
      <c r="K760" s="107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2"/>
      <c r="J761" s="110"/>
      <c r="K761" s="107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2"/>
      <c r="J762" s="110"/>
      <c r="K762" s="107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2"/>
      <c r="J763" s="110"/>
      <c r="K763" s="107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2"/>
      <c r="J764" s="110"/>
      <c r="K764" s="107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2"/>
      <c r="J765" s="110"/>
      <c r="K765" s="107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2"/>
      <c r="J766" s="110"/>
      <c r="K766" s="107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2"/>
      <c r="J767" s="110"/>
      <c r="K767" s="107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2"/>
      <c r="J768" s="110"/>
      <c r="K768" s="107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2"/>
      <c r="J769" s="110"/>
      <c r="K769" s="107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2"/>
      <c r="J770" s="110"/>
      <c r="K770" s="107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2"/>
      <c r="J771" s="110"/>
      <c r="K771" s="107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2"/>
      <c r="J772" s="110"/>
      <c r="K772" s="107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2"/>
      <c r="J773" s="110"/>
      <c r="K773" s="107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2"/>
      <c r="J774" s="110"/>
      <c r="K774" s="107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2"/>
      <c r="J775" s="110"/>
      <c r="K775" s="107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2"/>
      <c r="J776" s="110"/>
      <c r="K776" s="107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2"/>
      <c r="J777" s="110"/>
      <c r="K777" s="107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2"/>
      <c r="J778" s="110"/>
      <c r="K778" s="107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2"/>
      <c r="J779" s="110"/>
      <c r="K779" s="107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2"/>
      <c r="J780" s="110"/>
      <c r="K780" s="107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2"/>
      <c r="J781" s="110"/>
      <c r="K781" s="107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2"/>
      <c r="J782" s="110"/>
      <c r="K782" s="107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2"/>
      <c r="J783" s="110"/>
      <c r="K783" s="107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2"/>
      <c r="J784" s="110"/>
      <c r="K784" s="107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2"/>
      <c r="J785" s="110"/>
      <c r="K785" s="107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2"/>
      <c r="J786" s="110"/>
      <c r="K786" s="107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2"/>
      <c r="J787" s="110"/>
      <c r="K787" s="107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2"/>
      <c r="J788" s="110"/>
      <c r="K788" s="107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2"/>
      <c r="J789" s="110"/>
      <c r="K789" s="107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2"/>
      <c r="J790" s="110"/>
      <c r="K790" s="107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2"/>
      <c r="J791" s="110"/>
      <c r="K791" s="107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2"/>
      <c r="J792" s="110"/>
      <c r="K792" s="107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2"/>
      <c r="J793" s="110"/>
      <c r="K793" s="107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2"/>
      <c r="J794" s="110"/>
      <c r="K794" s="107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2"/>
      <c r="J795" s="110"/>
      <c r="K795" s="107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2"/>
      <c r="J796" s="110"/>
      <c r="K796" s="107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2"/>
      <c r="J797" s="110"/>
      <c r="K797" s="107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2"/>
      <c r="J798" s="110"/>
      <c r="K798" s="107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2"/>
      <c r="J799" s="110"/>
      <c r="K799" s="107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2"/>
      <c r="J800" s="110"/>
      <c r="K800" s="107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2"/>
      <c r="J801" s="110"/>
      <c r="K801" s="107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2"/>
      <c r="J802" s="110"/>
      <c r="K802" s="107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2"/>
      <c r="J803" s="110"/>
      <c r="K803" s="107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2"/>
      <c r="J804" s="110"/>
      <c r="K804" s="107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2"/>
      <c r="J805" s="110"/>
      <c r="K805" s="107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2"/>
      <c r="J806" s="110"/>
      <c r="K806" s="107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2"/>
      <c r="J807" s="110"/>
      <c r="K807" s="107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2"/>
      <c r="J808" s="110"/>
      <c r="K808" s="107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2"/>
      <c r="J809" s="110"/>
      <c r="K809" s="107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2"/>
      <c r="J810" s="110"/>
      <c r="K810" s="107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2"/>
      <c r="J811" s="110"/>
      <c r="K811" s="107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2"/>
      <c r="J812" s="110"/>
      <c r="K812" s="107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2"/>
      <c r="J813" s="110"/>
      <c r="K813" s="107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2"/>
      <c r="J814" s="110"/>
      <c r="K814" s="107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2"/>
      <c r="J815" s="110"/>
      <c r="K815" s="107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2"/>
      <c r="J816" s="110"/>
      <c r="K816" s="107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2"/>
      <c r="J817" s="110"/>
      <c r="K817" s="107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2"/>
      <c r="J818" s="110"/>
      <c r="K818" s="107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2"/>
      <c r="J819" s="110"/>
      <c r="K819" s="107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2"/>
      <c r="J820" s="110"/>
      <c r="K820" s="107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2"/>
      <c r="J821" s="110"/>
      <c r="K821" s="107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2"/>
      <c r="J822" s="110"/>
      <c r="K822" s="107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2"/>
      <c r="J823" s="110"/>
      <c r="K823" s="107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2"/>
      <c r="J824" s="110"/>
      <c r="K824" s="107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2"/>
      <c r="J825" s="110"/>
      <c r="K825" s="107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2"/>
      <c r="J826" s="110"/>
      <c r="K826" s="107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2"/>
      <c r="J827" s="110"/>
      <c r="K827" s="107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2"/>
      <c r="J828" s="110"/>
      <c r="K828" s="107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2"/>
      <c r="J829" s="110"/>
      <c r="K829" s="107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2"/>
      <c r="J830" s="110"/>
      <c r="K830" s="107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2"/>
      <c r="J831" s="110"/>
      <c r="K831" s="107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2"/>
      <c r="J832" s="110"/>
      <c r="K832" s="107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2"/>
      <c r="J833" s="110"/>
      <c r="K833" s="107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2"/>
      <c r="J834" s="110"/>
      <c r="K834" s="107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2"/>
      <c r="J835" s="110"/>
      <c r="K835" s="107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2"/>
      <c r="J836" s="110"/>
      <c r="K836" s="107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2"/>
      <c r="J837" s="110"/>
      <c r="K837" s="107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2"/>
      <c r="J838" s="110"/>
      <c r="K838" s="107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2"/>
      <c r="J839" s="110"/>
      <c r="K839" s="107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2"/>
      <c r="J840" s="110"/>
      <c r="K840" s="107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2"/>
      <c r="J841" s="110"/>
      <c r="K841" s="107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2"/>
      <c r="J842" s="110"/>
      <c r="K842" s="107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2"/>
      <c r="J843" s="110"/>
      <c r="K843" s="107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2"/>
      <c r="J844" s="110"/>
      <c r="K844" s="107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2"/>
      <c r="J845" s="110"/>
      <c r="K845" s="107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2"/>
      <c r="J846" s="110"/>
      <c r="K846" s="107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2"/>
      <c r="J847" s="110"/>
      <c r="K847" s="107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2"/>
      <c r="J848" s="110"/>
      <c r="K848" s="107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2"/>
      <c r="J849" s="110"/>
      <c r="K849" s="107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2"/>
      <c r="J850" s="110"/>
      <c r="K850" s="107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2"/>
      <c r="J851" s="110"/>
      <c r="K851" s="107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2"/>
      <c r="J852" s="110"/>
      <c r="K852" s="107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2"/>
      <c r="J853" s="110"/>
      <c r="K853" s="107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2"/>
      <c r="J854" s="110"/>
      <c r="K854" s="107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2"/>
      <c r="J855" s="110"/>
      <c r="K855" s="107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2"/>
      <c r="J856" s="110"/>
      <c r="K856" s="107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2"/>
      <c r="J857" s="110"/>
      <c r="K857" s="107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2"/>
      <c r="J858" s="110"/>
      <c r="K858" s="107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2"/>
      <c r="J859" s="110"/>
      <c r="K859" s="107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2"/>
      <c r="J860" s="110"/>
      <c r="K860" s="107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2"/>
      <c r="J861" s="110"/>
      <c r="K861" s="107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2"/>
      <c r="J862" s="110"/>
      <c r="K862" s="107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2"/>
      <c r="J863" s="110"/>
      <c r="K863" s="107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2"/>
      <c r="J864" s="110"/>
      <c r="K864" s="107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2"/>
      <c r="J865" s="110"/>
      <c r="K865" s="107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2"/>
      <c r="J866" s="110"/>
      <c r="K866" s="107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2"/>
      <c r="J867" s="110"/>
      <c r="K867" s="107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2"/>
      <c r="J868" s="110"/>
      <c r="K868" s="107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2"/>
      <c r="J869" s="110"/>
      <c r="K869" s="107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2"/>
      <c r="J870" s="110"/>
      <c r="K870" s="107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2"/>
      <c r="J871" s="110"/>
      <c r="K871" s="107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2"/>
      <c r="J872" s="110"/>
      <c r="K872" s="107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2"/>
      <c r="J873" s="110"/>
      <c r="K873" s="107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2"/>
      <c r="J874" s="110"/>
      <c r="K874" s="107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2"/>
      <c r="J875" s="110"/>
      <c r="K875" s="107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2"/>
      <c r="J876" s="110"/>
      <c r="K876" s="107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2"/>
      <c r="J877" s="110"/>
      <c r="K877" s="107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2"/>
      <c r="J878" s="110"/>
      <c r="K878" s="107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2"/>
      <c r="J879" s="110"/>
      <c r="K879" s="107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2"/>
      <c r="J880" s="110"/>
      <c r="K880" s="107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2"/>
      <c r="J881" s="110"/>
      <c r="K881" s="107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2"/>
      <c r="J882" s="110"/>
      <c r="K882" s="107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2"/>
      <c r="J883" s="110"/>
      <c r="K883" s="107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2"/>
      <c r="J884" s="110"/>
      <c r="K884" s="107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2"/>
      <c r="J885" s="110"/>
      <c r="K885" s="107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2"/>
      <c r="J886" s="110"/>
      <c r="K886" s="107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2"/>
      <c r="J887" s="110"/>
      <c r="K887" s="107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2"/>
      <c r="J888" s="110"/>
      <c r="K888" s="107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2"/>
      <c r="J889" s="110"/>
      <c r="K889" s="107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2"/>
      <c r="J890" s="110"/>
      <c r="K890" s="107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2"/>
      <c r="J891" s="110"/>
      <c r="K891" s="107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2"/>
      <c r="J892" s="110"/>
      <c r="K892" s="107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2"/>
      <c r="J893" s="110"/>
      <c r="K893" s="107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2"/>
      <c r="J894" s="110"/>
      <c r="K894" s="107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2"/>
      <c r="J895" s="110"/>
      <c r="K895" s="107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2"/>
      <c r="J896" s="110"/>
      <c r="K896" s="107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2"/>
      <c r="J897" s="110"/>
      <c r="K897" s="107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2"/>
      <c r="J898" s="110"/>
      <c r="K898" s="107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2"/>
      <c r="J899" s="110"/>
      <c r="K899" s="107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2"/>
      <c r="J900" s="110"/>
      <c r="K900" s="107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2"/>
      <c r="J901" s="110"/>
      <c r="K901" s="107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2"/>
      <c r="J902" s="110"/>
      <c r="K902" s="107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2"/>
      <c r="J903" s="110"/>
      <c r="K903" s="107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2"/>
      <c r="J904" s="110"/>
      <c r="K904" s="107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2"/>
      <c r="J905" s="110"/>
      <c r="K905" s="107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2"/>
      <c r="J906" s="110"/>
      <c r="K906" s="107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2"/>
      <c r="J907" s="110"/>
      <c r="K907" s="107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2"/>
      <c r="J908" s="110"/>
      <c r="K908" s="107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2"/>
      <c r="J909" s="110"/>
      <c r="K909" s="107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2"/>
      <c r="J910" s="110"/>
      <c r="K910" s="107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2"/>
      <c r="J911" s="110"/>
      <c r="K911" s="107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2"/>
      <c r="J912" s="110"/>
      <c r="K912" s="107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2"/>
      <c r="J913" s="110"/>
      <c r="K913" s="107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2"/>
      <c r="J914" s="110"/>
      <c r="K914" s="107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2"/>
      <c r="J915" s="110"/>
      <c r="K915" s="107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2"/>
      <c r="J916" s="110"/>
      <c r="K916" s="107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2"/>
      <c r="J917" s="110"/>
      <c r="K917" s="107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2"/>
      <c r="J918" s="110"/>
      <c r="K918" s="107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2"/>
      <c r="J919" s="110"/>
      <c r="K919" s="107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2"/>
      <c r="J920" s="110"/>
      <c r="K920" s="107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2"/>
      <c r="J921" s="110"/>
      <c r="K921" s="107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2"/>
      <c r="J922" s="110"/>
      <c r="K922" s="107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2"/>
      <c r="J923" s="110"/>
      <c r="K923" s="107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2"/>
      <c r="J924" s="110"/>
      <c r="K924" s="107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2"/>
      <c r="J925" s="110"/>
      <c r="K925" s="107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2"/>
      <c r="J926" s="110"/>
      <c r="K926" s="107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2"/>
      <c r="J927" s="110"/>
      <c r="K927" s="107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2"/>
      <c r="J928" s="110"/>
      <c r="K928" s="107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2"/>
      <c r="J929" s="110"/>
      <c r="K929" s="107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2"/>
      <c r="J930" s="110"/>
      <c r="K930" s="107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2"/>
      <c r="J931" s="110"/>
      <c r="K931" s="107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2"/>
      <c r="J932" s="110"/>
      <c r="K932" s="107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2"/>
      <c r="J933" s="110"/>
      <c r="K933" s="107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2"/>
      <c r="J934" s="110"/>
      <c r="K934" s="107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2"/>
      <c r="J935" s="110"/>
      <c r="K935" s="107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2"/>
      <c r="J936" s="110"/>
      <c r="K936" s="107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2"/>
      <c r="J937" s="110"/>
      <c r="K937" s="107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2"/>
      <c r="J938" s="110"/>
      <c r="K938" s="107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2"/>
      <c r="J939" s="110"/>
      <c r="K939" s="107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2"/>
      <c r="J940" s="110"/>
      <c r="K940" s="107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2"/>
      <c r="J941" s="110"/>
      <c r="K941" s="107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2"/>
      <c r="J942" s="110"/>
      <c r="K942" s="107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2"/>
      <c r="J943" s="110"/>
      <c r="K943" s="107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2"/>
      <c r="J944" s="110"/>
      <c r="K944" s="107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2"/>
      <c r="J945" s="110"/>
      <c r="K945" s="107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2"/>
      <c r="J946" s="110"/>
      <c r="K946" s="107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2"/>
      <c r="J947" s="110"/>
      <c r="K947" s="107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2"/>
      <c r="J948" s="110"/>
      <c r="K948" s="107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2"/>
      <c r="J949" s="110"/>
      <c r="K949" s="107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2"/>
      <c r="J950" s="110"/>
      <c r="K950" s="107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2"/>
      <c r="J951" s="110"/>
      <c r="K951" s="107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2"/>
      <c r="J952" s="110"/>
      <c r="K952" s="107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2"/>
      <c r="J953" s="110"/>
      <c r="K953" s="107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2"/>
      <c r="J954" s="110"/>
      <c r="K954" s="107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2"/>
      <c r="J955" s="110"/>
      <c r="K955" s="107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2"/>
      <c r="J956" s="110"/>
      <c r="K956" s="107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2"/>
      <c r="J957" s="110"/>
      <c r="K957" s="107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2"/>
      <c r="J958" s="110"/>
      <c r="K958" s="107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2"/>
      <c r="J959" s="110"/>
      <c r="K959" s="107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2"/>
      <c r="J960" s="110"/>
      <c r="K960" s="107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2"/>
      <c r="J961" s="110"/>
      <c r="K961" s="107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2"/>
      <c r="J962" s="110"/>
      <c r="K962" s="107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2"/>
      <c r="J963" s="110"/>
      <c r="K963" s="107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2"/>
      <c r="J964" s="110"/>
      <c r="K964" s="107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2"/>
      <c r="J965" s="110"/>
      <c r="K965" s="107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2"/>
      <c r="J966" s="110"/>
      <c r="K966" s="107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2"/>
      <c r="J967" s="110"/>
      <c r="K967" s="107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2"/>
      <c r="J968" s="110"/>
      <c r="K968" s="107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2"/>
      <c r="J969" s="110"/>
      <c r="K969" s="107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2"/>
      <c r="J970" s="110"/>
      <c r="K970" s="107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2"/>
      <c r="J971" s="110"/>
      <c r="K971" s="107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2"/>
      <c r="J972" s="110"/>
      <c r="K972" s="107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2"/>
      <c r="J973" s="110"/>
      <c r="K973" s="107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2"/>
      <c r="J974" s="110"/>
      <c r="K974" s="107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2"/>
      <c r="J975" s="110"/>
      <c r="K975" s="107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2"/>
      <c r="J976" s="110"/>
      <c r="K976" s="107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2"/>
      <c r="J977" s="110"/>
      <c r="K977" s="107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2"/>
      <c r="J978" s="110"/>
      <c r="K978" s="107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2"/>
      <c r="J979" s="110"/>
      <c r="K979" s="107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2"/>
      <c r="J980" s="110"/>
      <c r="K980" s="107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2"/>
      <c r="J981" s="110"/>
      <c r="K981" s="107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2"/>
      <c r="J982" s="110"/>
      <c r="K982" s="107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2"/>
      <c r="J983" s="110"/>
      <c r="K983" s="107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2"/>
      <c r="J984" s="110"/>
      <c r="K984" s="107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2"/>
      <c r="J985" s="110"/>
      <c r="K985" s="107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2"/>
      <c r="J986" s="110"/>
      <c r="K986" s="107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2"/>
      <c r="J987" s="110"/>
      <c r="K987" s="107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2"/>
      <c r="J988" s="110"/>
      <c r="K988" s="107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2"/>
      <c r="J989" s="110"/>
      <c r="K989" s="107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2"/>
      <c r="J990" s="110"/>
      <c r="K990" s="107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2"/>
      <c r="J991" s="110"/>
      <c r="K991" s="107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2"/>
      <c r="J992" s="110"/>
      <c r="K992" s="107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2"/>
      <c r="J993" s="110"/>
      <c r="K993" s="107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2"/>
      <c r="J994" s="110"/>
      <c r="K994" s="107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2"/>
      <c r="J995" s="110"/>
      <c r="K995" s="107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2"/>
      <c r="J996" s="110"/>
      <c r="K996" s="107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2"/>
      <c r="J997" s="110"/>
      <c r="K997" s="107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2"/>
      <c r="J998" s="110"/>
      <c r="K998" s="107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2"/>
      <c r="J999" s="110"/>
      <c r="K999" s="107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2"/>
      <c r="J1000" s="110"/>
      <c r="K1000" s="107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:H361">
    <cfRule type="expression" dxfId="91" priority="1">
      <formula>$H22="جملة"</formula>
    </cfRule>
    <cfRule type="expression" dxfId="90" priority="2">
      <formula>$H22="مصاريف"</formula>
    </cfRule>
    <cfRule type="expression" dxfId="89" priority="3">
      <formula>$H22="سحب"</formula>
    </cfRule>
    <cfRule type="expression" dxfId="88" priority="4">
      <formula>$H22="بيع"</formula>
    </cfRule>
  </conditionalFormatting>
  <conditionalFormatting sqref="H3:L18">
    <cfRule type="expression" dxfId="87" priority="5">
      <formula>$H3="جملة"</formula>
    </cfRule>
    <cfRule type="expression" dxfId="86" priority="6">
      <formula>$H3="مصاريف"</formula>
    </cfRule>
    <cfRule type="expression" dxfId="85" priority="7">
      <formula>$H3="سحب"</formula>
    </cfRule>
    <cfRule type="expression" dxfId="84" priority="8">
      <formula>$H3="بيع"</formula>
    </cfRule>
  </conditionalFormatting>
  <conditionalFormatting sqref="I22:L361">
    <cfRule type="expression" dxfId="83" priority="9">
      <formula>$H22="جملة"</formula>
    </cfRule>
    <cfRule type="expression" dxfId="82" priority="10">
      <formula>$H22="مصاريف"</formula>
    </cfRule>
    <cfRule type="expression" dxfId="81" priority="11">
      <formula>$H22="سحب"</formula>
    </cfRule>
    <cfRule type="expression" dxfId="80" priority="12">
      <formula>$H22="بيع"</formula>
    </cfRule>
  </conditionalFormatting>
  <dataValidations count="1">
    <dataValidation type="list" allowBlank="1" showInputMessage="1" showErrorMessage="1" sqref="H3:H18 H22:H361" xr:uid="{D9E8DF44-9827-4EC8-85C1-C04213C59D33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777A-6473-4B65-A6D4-988D60EF3A4B}">
  <sheetPr>
    <pageSetUpPr fitToPage="1"/>
  </sheetPr>
  <dimension ref="A1:Z1000"/>
  <sheetViews>
    <sheetView rightToLeft="1" topLeftCell="A10" workbookViewId="0">
      <selection activeCell="A19" sqref="A19"/>
    </sheetView>
  </sheetViews>
  <sheetFormatPr defaultColWidth="14.44140625" defaultRowHeight="15" customHeight="1" x14ac:dyDescent="0.3"/>
  <cols>
    <col min="1" max="1" width="9.44140625" customWidth="1"/>
    <col min="2" max="2" width="5.109375" customWidth="1"/>
    <col min="3" max="3" width="8.44140625" customWidth="1"/>
    <col min="4" max="4" width="10.44140625" customWidth="1"/>
    <col min="5" max="5" width="7" customWidth="1"/>
    <col min="6" max="6" width="11.44140625" customWidth="1"/>
    <col min="7" max="7" width="2.44140625" customWidth="1"/>
    <col min="8" max="8" width="8.88671875" customWidth="1"/>
    <col min="9" max="9" width="17.88671875" customWidth="1"/>
    <col min="10" max="10" width="12.109375" style="115" customWidth="1"/>
    <col min="11" max="11" width="8.5546875" style="118" customWidth="1"/>
    <col min="12" max="12" width="9" customWidth="1"/>
    <col min="13" max="13" width="2.5546875" customWidth="1"/>
    <col min="14" max="14" width="9.44140625" customWidth="1"/>
    <col min="15" max="15" width="5.109375" customWidth="1"/>
    <col min="16" max="16" width="8.5546875" customWidth="1"/>
    <col min="17" max="17" width="9.109375" customWidth="1"/>
    <col min="18" max="18" width="5.109375" customWidth="1"/>
    <col min="19" max="19" width="12.109375" customWidth="1"/>
    <col min="20" max="26" width="8.6640625" customWidth="1"/>
  </cols>
  <sheetData>
    <row r="1" spans="1:26" x14ac:dyDescent="0.3">
      <c r="A1" s="1"/>
      <c r="B1" s="1"/>
      <c r="C1" s="1"/>
      <c r="D1" s="1"/>
      <c r="E1" s="1"/>
      <c r="F1" s="1"/>
      <c r="G1" s="1"/>
      <c r="H1" s="163"/>
      <c r="I1" s="164" t="s">
        <v>0</v>
      </c>
      <c r="J1" s="165">
        <f t="shared" ref="J1:L1" si="0">SUM(J3:J18)</f>
        <v>0</v>
      </c>
      <c r="K1" s="166">
        <f t="shared" si="0"/>
        <v>0</v>
      </c>
      <c r="L1" s="167">
        <f t="shared" si="0"/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63" t="s">
        <v>1</v>
      </c>
      <c r="I2" s="168" t="s">
        <v>2</v>
      </c>
      <c r="J2" s="169" t="s">
        <v>3</v>
      </c>
      <c r="K2" s="170" t="s">
        <v>4</v>
      </c>
      <c r="L2" s="158" t="s">
        <v>5</v>
      </c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1"/>
      <c r="B3" s="1"/>
      <c r="C3" s="1"/>
      <c r="D3" s="1"/>
      <c r="E3" s="1"/>
      <c r="F3" s="1"/>
      <c r="G3" s="1"/>
      <c r="H3" s="156" t="s">
        <v>6</v>
      </c>
      <c r="I3" s="154"/>
      <c r="J3" s="151"/>
      <c r="K3" s="152"/>
      <c r="L3" s="155">
        <f t="shared" ref="L3:L18" si="1">K3+(J3/90)</f>
        <v>0</v>
      </c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56" t="s">
        <v>6</v>
      </c>
      <c r="I4" s="154"/>
      <c r="J4" s="151"/>
      <c r="K4" s="152"/>
      <c r="L4" s="155">
        <f t="shared" si="1"/>
        <v>0</v>
      </c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1"/>
      <c r="B5" s="1"/>
      <c r="C5" s="1"/>
      <c r="D5" s="1"/>
      <c r="E5" s="1"/>
      <c r="F5" s="1"/>
      <c r="G5" s="1"/>
      <c r="H5" s="156" t="s">
        <v>6</v>
      </c>
      <c r="I5" s="154"/>
      <c r="J5" s="151"/>
      <c r="K5" s="152"/>
      <c r="L5" s="155">
        <f t="shared" si="1"/>
        <v>0</v>
      </c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1"/>
      <c r="B6" s="1"/>
      <c r="C6" s="1"/>
      <c r="D6" s="1"/>
      <c r="E6" s="1"/>
      <c r="F6" s="1"/>
      <c r="G6" s="1"/>
      <c r="H6" s="156" t="s">
        <v>6</v>
      </c>
      <c r="I6" s="154"/>
      <c r="J6" s="151"/>
      <c r="K6" s="152"/>
      <c r="L6" s="155">
        <f t="shared" si="1"/>
        <v>0</v>
      </c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1"/>
      <c r="B7" s="1"/>
      <c r="C7" s="1"/>
      <c r="D7" s="1"/>
      <c r="E7" s="1"/>
      <c r="F7" s="1"/>
      <c r="G7" s="1"/>
      <c r="H7" s="156" t="s">
        <v>6</v>
      </c>
      <c r="I7" s="154"/>
      <c r="J7" s="151"/>
      <c r="K7" s="152"/>
      <c r="L7" s="155">
        <f t="shared" si="1"/>
        <v>0</v>
      </c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1"/>
      <c r="B8" s="1"/>
      <c r="C8" s="1"/>
      <c r="D8" s="1"/>
      <c r="E8" s="1"/>
      <c r="F8" s="1"/>
      <c r="G8" s="1"/>
      <c r="H8" s="156" t="s">
        <v>6</v>
      </c>
      <c r="I8" s="154"/>
      <c r="J8" s="151"/>
      <c r="K8" s="152"/>
      <c r="L8" s="155">
        <f t="shared" si="1"/>
        <v>0</v>
      </c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56" t="s">
        <v>6</v>
      </c>
      <c r="I9" s="154"/>
      <c r="J9" s="151"/>
      <c r="K9" s="152"/>
      <c r="L9" s="155">
        <f t="shared" si="1"/>
        <v>0</v>
      </c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56" t="s">
        <v>6</v>
      </c>
      <c r="I10" s="154"/>
      <c r="J10" s="151"/>
      <c r="K10" s="152"/>
      <c r="L10" s="155">
        <f t="shared" si="1"/>
        <v>0</v>
      </c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56" t="s">
        <v>6</v>
      </c>
      <c r="I11" s="154"/>
      <c r="J11" s="151"/>
      <c r="K11" s="152"/>
      <c r="L11" s="155">
        <f t="shared" si="1"/>
        <v>0</v>
      </c>
      <c r="M11" s="3"/>
      <c r="N11" s="1"/>
      <c r="O11" s="1"/>
      <c r="P11" s="1"/>
      <c r="Q11" s="1"/>
      <c r="R11" s="1"/>
      <c r="S11" s="1"/>
      <c r="T11" s="3"/>
      <c r="U11" s="3"/>
      <c r="V11" s="3"/>
      <c r="W11" s="3"/>
      <c r="X11" s="3"/>
      <c r="Y11" s="3"/>
      <c r="Z11" s="3"/>
    </row>
    <row r="12" spans="1:26" x14ac:dyDescent="0.3">
      <c r="A12" s="1"/>
      <c r="B12" s="1"/>
      <c r="C12" s="1"/>
      <c r="D12" s="1"/>
      <c r="E12" s="1"/>
      <c r="F12" s="1"/>
      <c r="G12" s="1"/>
      <c r="H12" s="156" t="s">
        <v>6</v>
      </c>
      <c r="I12" s="154"/>
      <c r="J12" s="151"/>
      <c r="K12" s="152"/>
      <c r="L12" s="155">
        <f t="shared" si="1"/>
        <v>0</v>
      </c>
      <c r="M12" s="3"/>
      <c r="N12" s="1"/>
      <c r="O12" s="1"/>
      <c r="P12" s="1"/>
      <c r="Q12" s="1"/>
      <c r="R12" s="1"/>
      <c r="S12" s="1"/>
      <c r="T12" s="3"/>
      <c r="U12" s="3"/>
      <c r="V12" s="3"/>
      <c r="W12" s="3"/>
      <c r="X12" s="3"/>
      <c r="Y12" s="3"/>
      <c r="Z12" s="3"/>
    </row>
    <row r="13" spans="1:26" x14ac:dyDescent="0.3">
      <c r="A13" s="1"/>
      <c r="B13" s="1"/>
      <c r="C13" s="1"/>
      <c r="D13" s="1"/>
      <c r="E13" s="1"/>
      <c r="F13" s="1"/>
      <c r="G13" s="1"/>
      <c r="H13" s="156" t="s">
        <v>6</v>
      </c>
      <c r="I13" s="154"/>
      <c r="J13" s="151"/>
      <c r="K13" s="152"/>
      <c r="L13" s="155">
        <f t="shared" si="1"/>
        <v>0</v>
      </c>
      <c r="M13" s="3"/>
      <c r="N13" s="1"/>
      <c r="O13" s="1"/>
      <c r="P13" s="1"/>
      <c r="Q13" s="1"/>
      <c r="R13" s="1"/>
      <c r="S13" s="1"/>
      <c r="T13" s="3"/>
      <c r="U13" s="3"/>
      <c r="V13" s="3"/>
      <c r="W13" s="3"/>
      <c r="X13" s="3"/>
      <c r="Y13" s="3"/>
      <c r="Z13" s="3"/>
    </row>
    <row r="14" spans="1:26" x14ac:dyDescent="0.3">
      <c r="A14" s="1"/>
      <c r="B14" s="1"/>
      <c r="C14" s="1"/>
      <c r="D14" s="1"/>
      <c r="E14" s="1"/>
      <c r="F14" s="1"/>
      <c r="G14" s="1"/>
      <c r="H14" s="156" t="s">
        <v>6</v>
      </c>
      <c r="I14" s="154"/>
      <c r="J14" s="151"/>
      <c r="K14" s="152"/>
      <c r="L14" s="155">
        <f t="shared" si="1"/>
        <v>0</v>
      </c>
      <c r="M14" s="3"/>
      <c r="N14" s="1"/>
      <c r="O14" s="1"/>
      <c r="P14" s="1"/>
      <c r="Q14" s="1"/>
      <c r="R14" s="1"/>
      <c r="S14" s="1"/>
      <c r="T14" s="3"/>
      <c r="U14" s="3"/>
      <c r="V14" s="3"/>
      <c r="W14" s="3"/>
      <c r="X14" s="3"/>
      <c r="Y14" s="3"/>
      <c r="Z14" s="3"/>
    </row>
    <row r="15" spans="1:26" x14ac:dyDescent="0.3">
      <c r="A15" s="1"/>
      <c r="B15" s="1"/>
      <c r="C15" s="1"/>
      <c r="D15" s="1"/>
      <c r="E15" s="1"/>
      <c r="F15" s="1"/>
      <c r="G15" s="1"/>
      <c r="H15" s="156" t="s">
        <v>6</v>
      </c>
      <c r="I15" s="154"/>
      <c r="J15" s="151"/>
      <c r="K15" s="152"/>
      <c r="L15" s="155">
        <f t="shared" si="1"/>
        <v>0</v>
      </c>
      <c r="M15" s="3"/>
      <c r="N15" s="1"/>
      <c r="O15" s="1"/>
      <c r="P15" s="1"/>
      <c r="Q15" s="1"/>
      <c r="R15" s="1"/>
      <c r="S15" s="1"/>
      <c r="T15" s="3"/>
      <c r="U15" s="3"/>
      <c r="V15" s="3"/>
      <c r="W15" s="3"/>
      <c r="X15" s="3"/>
      <c r="Y15" s="3"/>
      <c r="Z15" s="3"/>
    </row>
    <row r="16" spans="1:26" x14ac:dyDescent="0.3">
      <c r="A16" s="1"/>
      <c r="B16" s="1"/>
      <c r="C16" s="1"/>
      <c r="D16" s="1"/>
      <c r="E16" s="1"/>
      <c r="F16" s="1"/>
      <c r="G16" s="1"/>
      <c r="H16" s="156" t="s">
        <v>6</v>
      </c>
      <c r="I16" s="154"/>
      <c r="J16" s="151"/>
      <c r="K16" s="152"/>
      <c r="L16" s="155">
        <f t="shared" si="1"/>
        <v>0</v>
      </c>
      <c r="M16" s="3"/>
      <c r="N16" s="1"/>
      <c r="O16" s="1"/>
      <c r="P16" s="1"/>
      <c r="Q16" s="1"/>
      <c r="R16" s="1"/>
      <c r="S16" s="1"/>
      <c r="T16" s="3"/>
      <c r="U16" s="3"/>
      <c r="V16" s="3"/>
      <c r="W16" s="3"/>
      <c r="X16" s="3"/>
      <c r="Y16" s="3"/>
      <c r="Z16" s="3"/>
    </row>
    <row r="17" spans="1:26" x14ac:dyDescent="0.3">
      <c r="A17" s="1"/>
      <c r="B17" s="1"/>
      <c r="C17" s="1"/>
      <c r="D17" s="1"/>
      <c r="E17" s="1"/>
      <c r="F17" s="1"/>
      <c r="G17" s="1"/>
      <c r="H17" s="156" t="s">
        <v>6</v>
      </c>
      <c r="I17" s="154"/>
      <c r="J17" s="151"/>
      <c r="K17" s="152"/>
      <c r="L17" s="155">
        <f t="shared" si="1"/>
        <v>0</v>
      </c>
      <c r="M17" s="3"/>
      <c r="N17" s="1"/>
      <c r="O17" s="1"/>
      <c r="P17" s="1"/>
      <c r="Q17" s="1"/>
      <c r="R17" s="1"/>
      <c r="S17" s="1"/>
      <c r="T17" s="3"/>
      <c r="U17" s="3"/>
      <c r="V17" s="3"/>
      <c r="W17" s="3"/>
      <c r="X17" s="3"/>
      <c r="Y17" s="3"/>
      <c r="Z17" s="3"/>
    </row>
    <row r="18" spans="1:26" x14ac:dyDescent="0.3">
      <c r="A18" s="163" t="s">
        <v>198</v>
      </c>
      <c r="B18" s="163"/>
      <c r="C18" s="163"/>
      <c r="D18" s="1"/>
      <c r="E18" s="1"/>
      <c r="F18" s="1"/>
      <c r="G18" s="1"/>
      <c r="H18" s="156" t="s">
        <v>6</v>
      </c>
      <c r="I18" s="154"/>
      <c r="J18" s="151"/>
      <c r="K18" s="152"/>
      <c r="L18" s="155">
        <f t="shared" si="1"/>
        <v>0</v>
      </c>
      <c r="M18" s="3"/>
      <c r="N18" s="1"/>
      <c r="O18" s="1"/>
      <c r="P18" s="1"/>
      <c r="Q18" s="1"/>
      <c r="R18" s="1"/>
      <c r="S18" s="1"/>
      <c r="T18" s="3"/>
      <c r="U18" s="3"/>
      <c r="V18" s="3"/>
      <c r="W18" s="3"/>
      <c r="X18" s="3"/>
      <c r="Y18" s="3"/>
      <c r="Z18" s="3"/>
    </row>
    <row r="19" spans="1:26" x14ac:dyDescent="0.3">
      <c r="A19" s="171" t="s">
        <v>3280</v>
      </c>
      <c r="B19" s="163"/>
      <c r="C19" s="163"/>
      <c r="D19" s="1"/>
      <c r="E19" s="1"/>
      <c r="F19" s="1"/>
      <c r="G19" s="1"/>
      <c r="H19" s="1"/>
      <c r="I19" s="2"/>
      <c r="J19" s="110"/>
      <c r="K19" s="107"/>
      <c r="L19" s="3"/>
      <c r="M19" s="3"/>
      <c r="N19" s="1"/>
      <c r="O19" s="1"/>
      <c r="P19" s="1"/>
      <c r="Q19" s="1"/>
      <c r="R19" s="1"/>
      <c r="S19" s="1"/>
      <c r="T19" s="3"/>
      <c r="U19" s="3"/>
      <c r="V19" s="3"/>
      <c r="W19" s="3"/>
      <c r="X19" s="3"/>
      <c r="Y19" s="3"/>
      <c r="Z19" s="3"/>
    </row>
    <row r="20" spans="1:26" x14ac:dyDescent="0.3">
      <c r="A20" s="231" t="s">
        <v>7</v>
      </c>
      <c r="B20" s="232"/>
      <c r="C20" s="232"/>
      <c r="D20" s="232"/>
      <c r="E20" s="232"/>
      <c r="F20" s="232"/>
      <c r="G20" s="1"/>
      <c r="H20" s="163"/>
      <c r="I20" s="164" t="s">
        <v>0</v>
      </c>
      <c r="J20" s="165">
        <f>SUM('23-10'!$J$22:$J$361)</f>
        <v>0</v>
      </c>
      <c r="K20" s="166">
        <f>SUM('23-10'!$K$22:$K$361)</f>
        <v>0</v>
      </c>
      <c r="L20" s="167">
        <f>SUM('23-10'!$L$22:$L$361)</f>
        <v>0</v>
      </c>
      <c r="M20" s="3"/>
      <c r="N20" s="231" t="s">
        <v>8</v>
      </c>
      <c r="O20" s="232"/>
      <c r="P20" s="232"/>
      <c r="Q20" s="232"/>
      <c r="R20" s="232"/>
      <c r="S20" s="232"/>
      <c r="T20" s="1"/>
      <c r="U20" s="1"/>
      <c r="V20" s="1"/>
      <c r="W20" s="1"/>
      <c r="X20" s="1"/>
      <c r="Y20" s="1"/>
      <c r="Z20" s="1"/>
    </row>
    <row r="21" spans="1:26" x14ac:dyDescent="0.3">
      <c r="A21" s="157" t="s">
        <v>9</v>
      </c>
      <c r="B21" s="157" t="s">
        <v>10</v>
      </c>
      <c r="C21" s="157" t="s">
        <v>11</v>
      </c>
      <c r="D21" s="157" t="s">
        <v>12</v>
      </c>
      <c r="E21" s="157" t="s">
        <v>10</v>
      </c>
      <c r="F21" s="157" t="s">
        <v>11</v>
      </c>
      <c r="G21" s="1"/>
      <c r="H21" s="163" t="s">
        <v>1</v>
      </c>
      <c r="I21" s="168" t="s">
        <v>2</v>
      </c>
      <c r="J21" s="169" t="s">
        <v>3</v>
      </c>
      <c r="K21" s="170" t="s">
        <v>4</v>
      </c>
      <c r="L21" s="158" t="s">
        <v>5</v>
      </c>
      <c r="M21" s="1"/>
      <c r="N21" s="157" t="s">
        <v>9</v>
      </c>
      <c r="O21" s="157" t="s">
        <v>10</v>
      </c>
      <c r="P21" s="157" t="s">
        <v>11</v>
      </c>
      <c r="Q21" s="157" t="s">
        <v>12</v>
      </c>
      <c r="R21" s="157" t="s">
        <v>10</v>
      </c>
      <c r="S21" s="157" t="s">
        <v>11</v>
      </c>
      <c r="T21" s="1"/>
      <c r="U21" s="1"/>
      <c r="V21" s="1"/>
      <c r="W21" s="1"/>
      <c r="X21" s="1"/>
      <c r="Y21" s="1"/>
      <c r="Z21" s="1"/>
    </row>
    <row r="22" spans="1:26" x14ac:dyDescent="0.3">
      <c r="A22" s="13">
        <v>1</v>
      </c>
      <c r="B22" s="1"/>
      <c r="C22" s="14">
        <f t="shared" ref="C22:C27" si="2">A22*B22</f>
        <v>0</v>
      </c>
      <c r="D22" s="15">
        <v>5</v>
      </c>
      <c r="E22" s="1"/>
      <c r="F22" s="16">
        <f t="shared" ref="F22:F26" si="3">D22*E22</f>
        <v>0</v>
      </c>
      <c r="G22" s="7"/>
      <c r="H22" s="156" t="s">
        <v>6</v>
      </c>
      <c r="I22" s="154"/>
      <c r="J22" s="151"/>
      <c r="K22" s="152"/>
      <c r="L22" s="155">
        <f>'23-10'!$K22+('23-10'!$J22/90)</f>
        <v>0</v>
      </c>
      <c r="M22" s="3"/>
      <c r="N22" s="13">
        <v>1</v>
      </c>
      <c r="O22" s="1"/>
      <c r="P22" s="14">
        <f t="shared" ref="P22:P27" si="4">N22*O22</f>
        <v>0</v>
      </c>
      <c r="Q22" s="15">
        <v>5</v>
      </c>
      <c r="R22" s="1"/>
      <c r="S22" s="16">
        <f t="shared" ref="S22:S26" si="5">Q22*R22</f>
        <v>0</v>
      </c>
      <c r="T22" s="1"/>
      <c r="U22" s="1"/>
      <c r="V22" s="1"/>
      <c r="W22" s="1"/>
      <c r="X22" s="1"/>
      <c r="Y22" s="1"/>
      <c r="Z22" s="1"/>
    </row>
    <row r="23" spans="1:26" x14ac:dyDescent="0.3">
      <c r="A23" s="13">
        <v>5</v>
      </c>
      <c r="B23" s="1"/>
      <c r="C23" s="14">
        <f t="shared" si="2"/>
        <v>0</v>
      </c>
      <c r="D23" s="15">
        <v>10</v>
      </c>
      <c r="E23" s="1"/>
      <c r="F23" s="16">
        <f t="shared" si="3"/>
        <v>0</v>
      </c>
      <c r="G23" s="7"/>
      <c r="H23" s="156" t="s">
        <v>6</v>
      </c>
      <c r="I23" s="154"/>
      <c r="J23" s="151"/>
      <c r="K23" s="152"/>
      <c r="L23" s="155">
        <f>'23-10'!$K23+('23-10'!$J23/90)</f>
        <v>0</v>
      </c>
      <c r="M23" s="3"/>
      <c r="N23" s="13">
        <v>5</v>
      </c>
      <c r="O23" s="1"/>
      <c r="P23" s="14">
        <f t="shared" si="4"/>
        <v>0</v>
      </c>
      <c r="Q23" s="15">
        <v>10</v>
      </c>
      <c r="R23" s="1"/>
      <c r="S23" s="16">
        <f t="shared" si="5"/>
        <v>0</v>
      </c>
      <c r="T23" s="1"/>
      <c r="U23" s="1"/>
      <c r="V23" s="1"/>
      <c r="W23" s="1"/>
      <c r="X23" s="1"/>
      <c r="Y23" s="1"/>
      <c r="Z23" s="1"/>
    </row>
    <row r="24" spans="1:26" x14ac:dyDescent="0.3">
      <c r="A24" s="13">
        <v>10</v>
      </c>
      <c r="B24" s="1"/>
      <c r="C24" s="14">
        <f t="shared" si="2"/>
        <v>0</v>
      </c>
      <c r="D24" s="15">
        <v>20</v>
      </c>
      <c r="E24" s="1"/>
      <c r="F24" s="16">
        <f t="shared" si="3"/>
        <v>0</v>
      </c>
      <c r="G24" s="7"/>
      <c r="H24" s="156" t="s">
        <v>6</v>
      </c>
      <c r="I24" s="154"/>
      <c r="J24" s="151"/>
      <c r="K24" s="152"/>
      <c r="L24" s="155">
        <f>'23-10'!$K24+('23-10'!$J24/90)</f>
        <v>0</v>
      </c>
      <c r="M24" s="3"/>
      <c r="N24" s="13">
        <v>10</v>
      </c>
      <c r="O24" s="1"/>
      <c r="P24" s="14">
        <f t="shared" si="4"/>
        <v>0</v>
      </c>
      <c r="Q24" s="15">
        <v>20</v>
      </c>
      <c r="R24" s="1"/>
      <c r="S24" s="16">
        <f t="shared" si="5"/>
        <v>0</v>
      </c>
      <c r="T24" s="1"/>
      <c r="U24" s="1"/>
      <c r="V24" s="1"/>
      <c r="W24" s="1"/>
      <c r="X24" s="1"/>
      <c r="Y24" s="1"/>
      <c r="Z24" s="1"/>
    </row>
    <row r="25" spans="1:26" x14ac:dyDescent="0.3">
      <c r="A25" s="13">
        <v>20</v>
      </c>
      <c r="B25" s="1"/>
      <c r="C25" s="14">
        <f t="shared" si="2"/>
        <v>0</v>
      </c>
      <c r="D25" s="15">
        <v>50</v>
      </c>
      <c r="E25" s="1"/>
      <c r="F25" s="16">
        <f t="shared" si="3"/>
        <v>0</v>
      </c>
      <c r="G25" s="7"/>
      <c r="H25" s="156" t="s">
        <v>6</v>
      </c>
      <c r="I25" s="154"/>
      <c r="J25" s="151"/>
      <c r="K25" s="152"/>
      <c r="L25" s="155">
        <f>'23-10'!$K25+('23-10'!$J25/90)</f>
        <v>0</v>
      </c>
      <c r="M25" s="3"/>
      <c r="N25" s="13">
        <v>20</v>
      </c>
      <c r="O25" s="1"/>
      <c r="P25" s="14">
        <f t="shared" si="4"/>
        <v>0</v>
      </c>
      <c r="Q25" s="15">
        <v>50</v>
      </c>
      <c r="R25" s="1"/>
      <c r="S25" s="16">
        <f t="shared" si="5"/>
        <v>0</v>
      </c>
      <c r="T25" s="1"/>
      <c r="U25" s="1"/>
      <c r="V25" s="1"/>
      <c r="W25" s="1"/>
      <c r="X25" s="1"/>
      <c r="Y25" s="1"/>
      <c r="Z25" s="1"/>
    </row>
    <row r="26" spans="1:26" x14ac:dyDescent="0.3">
      <c r="A26" s="13">
        <v>50</v>
      </c>
      <c r="B26" s="1"/>
      <c r="C26" s="14">
        <f t="shared" si="2"/>
        <v>0</v>
      </c>
      <c r="D26" s="15">
        <v>100</v>
      </c>
      <c r="E26" s="1"/>
      <c r="F26" s="16">
        <f t="shared" si="3"/>
        <v>0</v>
      </c>
      <c r="G26" s="7"/>
      <c r="H26" s="156" t="s">
        <v>6</v>
      </c>
      <c r="I26" s="154"/>
      <c r="J26" s="151"/>
      <c r="K26" s="152"/>
      <c r="L26" s="155">
        <f>'23-10'!$K26+('23-10'!$J26/90)</f>
        <v>0</v>
      </c>
      <c r="M26" s="3"/>
      <c r="N26" s="13">
        <v>50</v>
      </c>
      <c r="O26" s="1"/>
      <c r="P26" s="14">
        <f t="shared" si="4"/>
        <v>0</v>
      </c>
      <c r="Q26" s="15">
        <v>100</v>
      </c>
      <c r="R26" s="1"/>
      <c r="S26" s="16">
        <f t="shared" si="5"/>
        <v>0</v>
      </c>
      <c r="T26" s="1"/>
      <c r="U26" s="1"/>
      <c r="V26" s="1"/>
      <c r="W26" s="1"/>
      <c r="X26" s="1"/>
      <c r="Y26" s="1"/>
      <c r="Z26" s="1"/>
    </row>
    <row r="27" spans="1:26" x14ac:dyDescent="0.3">
      <c r="A27" s="13">
        <v>100</v>
      </c>
      <c r="B27" s="1"/>
      <c r="C27" s="14">
        <f t="shared" si="2"/>
        <v>0</v>
      </c>
      <c r="D27" s="157" t="s">
        <v>11</v>
      </c>
      <c r="E27" s="157"/>
      <c r="F27" s="159">
        <f>SUM(F22:F26)</f>
        <v>0</v>
      </c>
      <c r="G27" s="7"/>
      <c r="H27" s="156" t="s">
        <v>6</v>
      </c>
      <c r="I27" s="154"/>
      <c r="J27" s="151"/>
      <c r="K27" s="152"/>
      <c r="L27" s="155">
        <f>'23-10'!$K27+('23-10'!$J27/90)</f>
        <v>0</v>
      </c>
      <c r="M27" s="3"/>
      <c r="N27" s="13">
        <v>100</v>
      </c>
      <c r="O27" s="1"/>
      <c r="P27" s="14">
        <f t="shared" si="4"/>
        <v>0</v>
      </c>
      <c r="Q27" s="157" t="s">
        <v>11</v>
      </c>
      <c r="R27" s="157"/>
      <c r="S27" s="159">
        <f>SUM(S22:S26)</f>
        <v>0</v>
      </c>
      <c r="T27" s="1"/>
      <c r="U27" s="1"/>
      <c r="V27" s="1"/>
      <c r="W27" s="1"/>
      <c r="X27" s="1"/>
      <c r="Y27" s="1"/>
      <c r="Z27" s="1"/>
    </row>
    <row r="28" spans="1:26" x14ac:dyDescent="0.3">
      <c r="A28" s="157" t="s">
        <v>11</v>
      </c>
      <c r="B28" s="157"/>
      <c r="C28" s="158">
        <f>SUM(C22:C27)</f>
        <v>0</v>
      </c>
      <c r="D28" s="1"/>
      <c r="E28" s="1"/>
      <c r="F28" s="1"/>
      <c r="G28" s="1"/>
      <c r="H28" s="156" t="s">
        <v>6</v>
      </c>
      <c r="I28" s="154"/>
      <c r="J28" s="151"/>
      <c r="K28" s="152"/>
      <c r="L28" s="155">
        <f>'23-10'!$K28+('23-10'!$J28/90)</f>
        <v>0</v>
      </c>
      <c r="M28" s="3"/>
      <c r="N28" s="157" t="s">
        <v>11</v>
      </c>
      <c r="O28" s="157"/>
      <c r="P28" s="158">
        <f>SUM(P22:P27)</f>
        <v>0</v>
      </c>
      <c r="Q28" s="1"/>
      <c r="R28" s="1"/>
      <c r="S28" s="8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>
        <v>0</v>
      </c>
      <c r="C29" s="18"/>
      <c r="D29" s="233" t="s">
        <v>21</v>
      </c>
      <c r="E29" s="234"/>
      <c r="F29" s="159">
        <f t="array" aca="1" ref="F29" ca="1">INDIRECT("'"&amp;$A$19&amp;"'!J20")+J1</f>
        <v>3095</v>
      </c>
      <c r="G29" s="1"/>
      <c r="H29" s="156" t="s">
        <v>6</v>
      </c>
      <c r="I29" s="154"/>
      <c r="J29" s="151"/>
      <c r="K29" s="152"/>
      <c r="L29" s="155">
        <f>'23-10'!$K29+('23-10'!$J29/90)</f>
        <v>0</v>
      </c>
      <c r="M29" s="3"/>
      <c r="N29" s="1"/>
      <c r="O29" s="1"/>
      <c r="P29" s="18"/>
      <c r="Q29" s="233" t="s">
        <v>21</v>
      </c>
      <c r="R29" s="234"/>
      <c r="S29" s="159">
        <f>SUM('23-10'!$J$22:$J$361)</f>
        <v>0</v>
      </c>
      <c r="T29" s="1"/>
      <c r="U29" s="1"/>
      <c r="V29" s="1"/>
      <c r="W29" s="1"/>
      <c r="X29" s="1"/>
      <c r="Y29" s="1"/>
      <c r="Z29" s="1"/>
    </row>
    <row r="30" spans="1:26" x14ac:dyDescent="0.3">
      <c r="A30" s="233" t="s">
        <v>23</v>
      </c>
      <c r="B30" s="234"/>
      <c r="C30" s="158">
        <f t="array" aca="1" ref="C30" ca="1">INDIRECT("'"&amp;$A$19&amp;"'!K20")+K1</f>
        <v>4449</v>
      </c>
      <c r="D30" s="1"/>
      <c r="E30" s="1"/>
      <c r="F30" s="8"/>
      <c r="G30" s="1"/>
      <c r="H30" s="156" t="s">
        <v>6</v>
      </c>
      <c r="I30" s="154"/>
      <c r="J30" s="151"/>
      <c r="K30" s="152"/>
      <c r="L30" s="155">
        <f>'23-10'!$K30+('23-10'!$J30/90)</f>
        <v>0</v>
      </c>
      <c r="M30" s="3"/>
      <c r="N30" s="233" t="s">
        <v>23</v>
      </c>
      <c r="O30" s="234"/>
      <c r="P30" s="158">
        <f>SUM('23-10'!$K$22:$K$361)</f>
        <v>0</v>
      </c>
      <c r="Q30" s="1"/>
      <c r="R30" s="1"/>
      <c r="S30" s="8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8"/>
      <c r="D31" s="157" t="s">
        <v>25</v>
      </c>
      <c r="E31" s="157"/>
      <c r="F31" s="159">
        <f t="array" aca="1" ref="F31" ca="1">F27-F29-INDIRECT("'"&amp;$A$19&amp;"'!f27")</f>
        <v>-5400</v>
      </c>
      <c r="G31" s="1"/>
      <c r="H31" s="156" t="s">
        <v>6</v>
      </c>
      <c r="I31" s="154"/>
      <c r="J31" s="151"/>
      <c r="K31" s="152"/>
      <c r="L31" s="155">
        <f>'23-10'!$K31+('23-10'!$J31/90)</f>
        <v>0</v>
      </c>
      <c r="M31" s="3"/>
      <c r="N31" s="1"/>
      <c r="O31" s="1"/>
      <c r="P31" s="18"/>
      <c r="Q31" s="157" t="s">
        <v>25</v>
      </c>
      <c r="R31" s="157"/>
      <c r="S31" s="159">
        <f>S27-S29-F27</f>
        <v>0</v>
      </c>
      <c r="T31" s="1"/>
      <c r="U31" s="1"/>
      <c r="V31" s="1"/>
      <c r="W31" s="1"/>
      <c r="X31" s="1"/>
      <c r="Y31" s="1"/>
      <c r="Z31" s="1"/>
    </row>
    <row r="32" spans="1:26" x14ac:dyDescent="0.3">
      <c r="A32" s="157" t="s">
        <v>25</v>
      </c>
      <c r="B32" s="157"/>
      <c r="C32" s="158">
        <f t="array" aca="1" ref="C32" ca="1">C28-C30-INDIRECT("'"&amp;$A$19&amp;"'!c28")</f>
        <v>-5967</v>
      </c>
      <c r="D32" s="1"/>
      <c r="E32" s="1"/>
      <c r="F32" s="1"/>
      <c r="G32" s="1"/>
      <c r="H32" s="156" t="s">
        <v>6</v>
      </c>
      <c r="I32" s="154"/>
      <c r="J32" s="151"/>
      <c r="K32" s="152"/>
      <c r="L32" s="155">
        <f>'23-10'!$K32+('23-10'!$J32/90)</f>
        <v>0</v>
      </c>
      <c r="M32" s="3"/>
      <c r="N32" s="157" t="s">
        <v>25</v>
      </c>
      <c r="O32" s="157"/>
      <c r="P32" s="158">
        <f>P28-P30-C28</f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7"/>
      <c r="D33" s="7"/>
      <c r="E33" s="1"/>
      <c r="F33" s="7"/>
      <c r="G33" s="1"/>
      <c r="H33" s="156" t="s">
        <v>6</v>
      </c>
      <c r="I33" s="154"/>
      <c r="J33" s="151"/>
      <c r="K33" s="152"/>
      <c r="L33" s="155">
        <f>'23-10'!$K33+('23-10'!$J33/90)</f>
        <v>0</v>
      </c>
      <c r="M33" s="3"/>
      <c r="N33" s="45"/>
      <c r="O33" s="9"/>
      <c r="P33" s="84"/>
      <c r="Q33" s="9"/>
      <c r="R33" s="9"/>
      <c r="S33" s="85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7"/>
      <c r="D34" s="7"/>
      <c r="E34" s="1"/>
      <c r="F34" s="7"/>
      <c r="G34" s="1"/>
      <c r="H34" s="156" t="s">
        <v>6</v>
      </c>
      <c r="I34" s="154"/>
      <c r="J34" s="151"/>
      <c r="K34" s="152"/>
      <c r="L34" s="155">
        <f>'23-10'!$K34+('23-10'!$J34/90)</f>
        <v>0</v>
      </c>
      <c r="M34" s="3"/>
      <c r="N34" s="45"/>
      <c r="O34" s="9"/>
      <c r="P34" s="84"/>
      <c r="Q34" s="9"/>
      <c r="R34" s="9"/>
      <c r="S34" s="85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7"/>
      <c r="D35" s="7"/>
      <c r="E35" s="1"/>
      <c r="F35" s="7"/>
      <c r="G35" s="1"/>
      <c r="H35" s="156" t="s">
        <v>6</v>
      </c>
      <c r="I35" s="154"/>
      <c r="J35" s="151"/>
      <c r="K35" s="152"/>
      <c r="L35" s="155">
        <f>'23-10'!$K35+('23-10'!$J35/90)</f>
        <v>0</v>
      </c>
      <c r="M35" s="3"/>
      <c r="N35" s="45"/>
      <c r="O35" s="9"/>
      <c r="P35" s="84"/>
      <c r="Q35" s="9"/>
      <c r="R35" s="9"/>
      <c r="S35" s="85"/>
      <c r="T35" s="1"/>
      <c r="U35" s="1"/>
      <c r="V35" s="1"/>
      <c r="W35" s="1"/>
      <c r="X35" s="1"/>
      <c r="Y35" s="1"/>
      <c r="Z35" s="1"/>
    </row>
    <row r="36" spans="1:26" x14ac:dyDescent="0.3">
      <c r="A36" s="9"/>
      <c r="B36" s="9"/>
      <c r="C36" s="7"/>
      <c r="D36" s="7"/>
      <c r="E36" s="1"/>
      <c r="F36" s="7"/>
      <c r="G36" s="1"/>
      <c r="H36" s="156" t="s">
        <v>6</v>
      </c>
      <c r="I36" s="154"/>
      <c r="J36" s="151"/>
      <c r="K36" s="152"/>
      <c r="L36" s="155">
        <f>'23-10'!$K36+('23-10'!$J36/90)</f>
        <v>0</v>
      </c>
      <c r="M36" s="3"/>
      <c r="N36" s="45"/>
      <c r="O36" s="9"/>
      <c r="P36" s="84"/>
      <c r="Q36" s="9"/>
      <c r="R36" s="9"/>
      <c r="S36" s="85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9"/>
      <c r="C37" s="7"/>
      <c r="D37" s="1"/>
      <c r="E37" s="1"/>
      <c r="F37" s="7"/>
      <c r="G37" s="1"/>
      <c r="H37" s="156" t="s">
        <v>6</v>
      </c>
      <c r="I37" s="154"/>
      <c r="J37" s="151"/>
      <c r="K37" s="152"/>
      <c r="L37" s="155">
        <f>'23-10'!$K37+('23-10'!$J37/90)</f>
        <v>0</v>
      </c>
      <c r="M37" s="3"/>
      <c r="N37" s="45"/>
      <c r="O37" s="9"/>
      <c r="P37" s="84"/>
      <c r="Q37" s="9"/>
      <c r="R37" s="9"/>
      <c r="S37" s="85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9"/>
      <c r="C38" s="7"/>
      <c r="D38" s="1"/>
      <c r="E38" s="1"/>
      <c r="F38" s="1"/>
      <c r="G38" s="1"/>
      <c r="H38" s="156" t="s">
        <v>6</v>
      </c>
      <c r="I38" s="154"/>
      <c r="J38" s="151"/>
      <c r="K38" s="152"/>
      <c r="L38" s="155">
        <f>'23-10'!$K38+('23-10'!$J38/90)</f>
        <v>0</v>
      </c>
      <c r="M38" s="3"/>
      <c r="N38" s="45"/>
      <c r="O38" s="9"/>
      <c r="P38" s="84"/>
      <c r="Q38" s="9"/>
      <c r="R38" s="9"/>
      <c r="S38" s="85"/>
      <c r="T38" s="9"/>
      <c r="U38" s="9"/>
      <c r="V38" s="9"/>
      <c r="W38" s="9"/>
      <c r="X38" s="9"/>
      <c r="Y38" s="9"/>
      <c r="Z38" s="9"/>
    </row>
    <row r="39" spans="1:26" x14ac:dyDescent="0.3">
      <c r="A39" s="9"/>
      <c r="B39" s="9"/>
      <c r="C39" s="1"/>
      <c r="D39" s="1"/>
      <c r="E39" s="1"/>
      <c r="F39" s="3"/>
      <c r="G39" s="1"/>
      <c r="H39" s="156" t="s">
        <v>6</v>
      </c>
      <c r="I39" s="154"/>
      <c r="J39" s="151"/>
      <c r="K39" s="152"/>
      <c r="L39" s="155">
        <f>'23-10'!$K39+('23-10'!$J39/90)</f>
        <v>0</v>
      </c>
      <c r="M39" s="3"/>
      <c r="N39" s="45"/>
      <c r="O39" s="9"/>
      <c r="P39" s="84"/>
      <c r="Q39" s="9"/>
      <c r="R39" s="9"/>
      <c r="S39" s="85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9"/>
      <c r="C40" s="3"/>
      <c r="D40" s="1"/>
      <c r="E40" s="1"/>
      <c r="F40" s="1"/>
      <c r="G40" s="1"/>
      <c r="H40" s="156" t="s">
        <v>6</v>
      </c>
      <c r="I40" s="154"/>
      <c r="J40" s="151"/>
      <c r="K40" s="152"/>
      <c r="L40" s="155">
        <f>'23-10'!$K40+('23-10'!$J40/90)</f>
        <v>0</v>
      </c>
      <c r="M40" s="3"/>
      <c r="N40" s="45"/>
      <c r="O40" s="9"/>
      <c r="P40" s="84"/>
      <c r="Q40" s="9"/>
      <c r="R40" s="9"/>
      <c r="S40" s="85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9"/>
      <c r="C41" s="1"/>
      <c r="D41" s="1"/>
      <c r="E41" s="1"/>
      <c r="F41" s="3"/>
      <c r="G41" s="1"/>
      <c r="H41" s="156" t="s">
        <v>6</v>
      </c>
      <c r="I41" s="154"/>
      <c r="J41" s="151"/>
      <c r="K41" s="152"/>
      <c r="L41" s="155">
        <f>'23-10'!$K41+('23-10'!$J41/90)</f>
        <v>0</v>
      </c>
      <c r="M41" s="3"/>
      <c r="N41" s="45"/>
      <c r="O41" s="9"/>
      <c r="P41" s="84"/>
      <c r="Q41" s="9"/>
      <c r="R41" s="9"/>
      <c r="S41" s="85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9"/>
      <c r="C42" s="3"/>
      <c r="D42" s="1"/>
      <c r="E42" s="1"/>
      <c r="F42" s="1"/>
      <c r="G42" s="1"/>
      <c r="H42" s="156" t="s">
        <v>6</v>
      </c>
      <c r="I42" s="154"/>
      <c r="J42" s="151"/>
      <c r="K42" s="152"/>
      <c r="L42" s="155">
        <f>'23-10'!$K42+('23-10'!$J42/90)</f>
        <v>0</v>
      </c>
      <c r="M42" s="3"/>
      <c r="N42" s="45"/>
      <c r="O42" s="9"/>
      <c r="P42" s="84"/>
      <c r="Q42" s="9"/>
      <c r="R42" s="9"/>
      <c r="S42" s="85"/>
      <c r="T42" s="9"/>
      <c r="U42" s="9"/>
      <c r="V42" s="9"/>
      <c r="W42" s="9"/>
      <c r="X42" s="9"/>
      <c r="Y42" s="9"/>
      <c r="Z42" s="9"/>
    </row>
    <row r="43" spans="1:26" x14ac:dyDescent="0.3">
      <c r="A43" s="9"/>
      <c r="B43" s="9"/>
      <c r="C43" s="1"/>
      <c r="D43" s="1"/>
      <c r="E43" s="1"/>
      <c r="F43" s="1"/>
      <c r="G43" s="1"/>
      <c r="H43" s="156" t="s">
        <v>6</v>
      </c>
      <c r="I43" s="154"/>
      <c r="J43" s="151"/>
      <c r="K43" s="152"/>
      <c r="L43" s="155">
        <f>'23-10'!$K43+('23-10'!$J43/90)</f>
        <v>0</v>
      </c>
      <c r="M43" s="3"/>
      <c r="N43" s="45"/>
      <c r="O43" s="9"/>
      <c r="P43" s="84"/>
      <c r="Q43" s="9"/>
      <c r="R43" s="9"/>
      <c r="S43" s="85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9"/>
      <c r="C44" s="1"/>
      <c r="D44" s="1"/>
      <c r="E44" s="1"/>
      <c r="F44" s="1"/>
      <c r="G44" s="1"/>
      <c r="H44" s="156" t="s">
        <v>6</v>
      </c>
      <c r="I44" s="154"/>
      <c r="J44" s="151"/>
      <c r="K44" s="152"/>
      <c r="L44" s="155">
        <f>'23-10'!$K44+('23-10'!$J44/90)</f>
        <v>0</v>
      </c>
      <c r="M44" s="3"/>
      <c r="N44" s="45"/>
      <c r="O44" s="9"/>
      <c r="P44" s="84"/>
      <c r="Q44" s="9"/>
      <c r="R44" s="9"/>
      <c r="S44" s="85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9"/>
      <c r="C45" s="1"/>
      <c r="D45" s="1"/>
      <c r="E45" s="1"/>
      <c r="F45" s="1"/>
      <c r="G45" s="1"/>
      <c r="H45" s="156" t="s">
        <v>6</v>
      </c>
      <c r="I45" s="154"/>
      <c r="J45" s="151"/>
      <c r="K45" s="152"/>
      <c r="L45" s="155">
        <f>'23-10'!$K45+('23-10'!$J45/90)</f>
        <v>0</v>
      </c>
      <c r="M45" s="3"/>
      <c r="N45" s="45"/>
      <c r="O45" s="9"/>
      <c r="P45" s="84"/>
      <c r="Q45" s="9"/>
      <c r="R45" s="9"/>
      <c r="S45" s="85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9"/>
      <c r="C46" s="1"/>
      <c r="D46" s="1"/>
      <c r="E46" s="1"/>
      <c r="F46" s="1"/>
      <c r="G46" s="1"/>
      <c r="H46" s="156" t="s">
        <v>6</v>
      </c>
      <c r="I46" s="154"/>
      <c r="J46" s="151"/>
      <c r="K46" s="152"/>
      <c r="L46" s="155">
        <f>'23-10'!$K46+('23-10'!$J46/90)</f>
        <v>0</v>
      </c>
      <c r="M46" s="3"/>
      <c r="N46" s="45"/>
      <c r="O46" s="9"/>
      <c r="P46" s="84"/>
      <c r="Q46" s="9"/>
      <c r="R46" s="9"/>
      <c r="S46" s="85"/>
      <c r="T46" s="9"/>
      <c r="U46" s="9"/>
      <c r="V46" s="9"/>
      <c r="W46" s="9"/>
      <c r="X46" s="9"/>
      <c r="Y46" s="9"/>
      <c r="Z46" s="9"/>
    </row>
    <row r="47" spans="1:26" x14ac:dyDescent="0.3">
      <c r="A47" s="9"/>
      <c r="B47" s="9"/>
      <c r="C47" s="1"/>
      <c r="D47" s="1"/>
      <c r="E47" s="1"/>
      <c r="F47" s="1"/>
      <c r="G47" s="1"/>
      <c r="H47" s="156" t="s">
        <v>6</v>
      </c>
      <c r="I47" s="154"/>
      <c r="J47" s="151"/>
      <c r="K47" s="152"/>
      <c r="L47" s="155">
        <f>'23-10'!$K47+('23-10'!$J47/90)</f>
        <v>0</v>
      </c>
      <c r="M47" s="3"/>
      <c r="N47" s="45"/>
      <c r="O47" s="9"/>
      <c r="P47" s="84"/>
      <c r="Q47" s="9"/>
      <c r="R47" s="9"/>
      <c r="S47" s="85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9"/>
      <c r="C48" s="1"/>
      <c r="D48" s="1"/>
      <c r="E48" s="1"/>
      <c r="F48" s="1"/>
      <c r="G48" s="1"/>
      <c r="H48" s="156" t="s">
        <v>6</v>
      </c>
      <c r="I48" s="154"/>
      <c r="J48" s="151"/>
      <c r="K48" s="152"/>
      <c r="L48" s="155">
        <f>'23-10'!$K48+('23-10'!$J48/90)</f>
        <v>0</v>
      </c>
      <c r="M48" s="3"/>
      <c r="N48" s="45"/>
      <c r="O48" s="9"/>
      <c r="P48" s="84"/>
      <c r="Q48" s="9"/>
      <c r="R48" s="9"/>
      <c r="S48" s="85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9"/>
      <c r="C49" s="1"/>
      <c r="D49" s="1"/>
      <c r="E49" s="1"/>
      <c r="F49" s="1"/>
      <c r="G49" s="1"/>
      <c r="H49" s="156" t="s">
        <v>6</v>
      </c>
      <c r="I49" s="154"/>
      <c r="J49" s="151"/>
      <c r="K49" s="152"/>
      <c r="L49" s="155">
        <f>'23-10'!$K49+('23-10'!$J49/90)</f>
        <v>0</v>
      </c>
      <c r="M49" s="3"/>
      <c r="N49" s="45"/>
      <c r="O49" s="9"/>
      <c r="P49" s="84"/>
      <c r="Q49" s="9"/>
      <c r="R49" s="9"/>
      <c r="S49" s="85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9"/>
      <c r="C50" s="1"/>
      <c r="D50" s="1"/>
      <c r="E50" s="1"/>
      <c r="F50" s="1"/>
      <c r="G50" s="1"/>
      <c r="H50" s="156" t="s">
        <v>6</v>
      </c>
      <c r="I50" s="154"/>
      <c r="J50" s="151"/>
      <c r="K50" s="152"/>
      <c r="L50" s="155">
        <f>'23-10'!$K50+('23-10'!$J50/90)</f>
        <v>0</v>
      </c>
      <c r="M50" s="3"/>
      <c r="N50" s="45"/>
      <c r="O50" s="9"/>
      <c r="P50" s="84"/>
      <c r="Q50" s="9"/>
      <c r="R50" s="9"/>
      <c r="S50" s="85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9"/>
      <c r="C51" s="1"/>
      <c r="D51" s="1"/>
      <c r="E51" s="1"/>
      <c r="F51" s="1"/>
      <c r="G51" s="1"/>
      <c r="H51" s="156" t="s">
        <v>6</v>
      </c>
      <c r="I51" s="154"/>
      <c r="J51" s="151"/>
      <c r="K51" s="152"/>
      <c r="L51" s="155">
        <f>'23-10'!$K51+('23-10'!$J51/90)</f>
        <v>0</v>
      </c>
      <c r="M51" s="3"/>
      <c r="N51" s="45"/>
      <c r="O51" s="9"/>
      <c r="P51" s="84"/>
      <c r="Q51" s="9"/>
      <c r="R51" s="9"/>
      <c r="S51" s="85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9"/>
      <c r="C52" s="9"/>
      <c r="D52" s="9"/>
      <c r="E52" s="9"/>
      <c r="F52" s="9"/>
      <c r="G52" s="9"/>
      <c r="H52" s="156" t="s">
        <v>6</v>
      </c>
      <c r="I52" s="154"/>
      <c r="J52" s="151"/>
      <c r="K52" s="152"/>
      <c r="L52" s="155">
        <f>'23-10'!$K52+('23-10'!$J52/90)</f>
        <v>0</v>
      </c>
      <c r="M52" s="3"/>
      <c r="N52" s="45"/>
      <c r="O52" s="9"/>
      <c r="P52" s="84"/>
      <c r="Q52" s="9"/>
      <c r="R52" s="9"/>
      <c r="S52" s="85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9"/>
      <c r="C53" s="9"/>
      <c r="D53" s="9"/>
      <c r="E53" s="9"/>
      <c r="F53" s="9"/>
      <c r="G53" s="9"/>
      <c r="H53" s="156" t="s">
        <v>6</v>
      </c>
      <c r="I53" s="154"/>
      <c r="J53" s="151"/>
      <c r="K53" s="152"/>
      <c r="L53" s="155">
        <f>'23-10'!$K53+('23-10'!$J53/90)</f>
        <v>0</v>
      </c>
      <c r="M53" s="3"/>
      <c r="N53" s="45"/>
      <c r="O53" s="9"/>
      <c r="P53" s="84"/>
      <c r="Q53" s="9"/>
      <c r="R53" s="9"/>
      <c r="S53" s="85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9"/>
      <c r="C54" s="9"/>
      <c r="D54" s="9"/>
      <c r="E54" s="9"/>
      <c r="F54" s="9"/>
      <c r="G54" s="9"/>
      <c r="H54" s="156" t="s">
        <v>6</v>
      </c>
      <c r="I54" s="154"/>
      <c r="J54" s="151"/>
      <c r="K54" s="152"/>
      <c r="L54" s="155">
        <f>'23-10'!$K54+('23-10'!$J54/90)</f>
        <v>0</v>
      </c>
      <c r="M54" s="3"/>
      <c r="N54" s="45"/>
      <c r="O54" s="9"/>
      <c r="P54" s="84"/>
      <c r="Q54" s="9"/>
      <c r="R54" s="9"/>
      <c r="S54" s="85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9"/>
      <c r="C55" s="9"/>
      <c r="D55" s="9"/>
      <c r="E55" s="9"/>
      <c r="F55" s="9"/>
      <c r="G55" s="9"/>
      <c r="H55" s="156" t="s">
        <v>6</v>
      </c>
      <c r="I55" s="154"/>
      <c r="J55" s="151"/>
      <c r="K55" s="152"/>
      <c r="L55" s="155">
        <f>'23-10'!$K55+('23-10'!$J55/90)</f>
        <v>0</v>
      </c>
      <c r="M55" s="3"/>
      <c r="N55" s="45"/>
      <c r="O55" s="9"/>
      <c r="P55" s="84"/>
      <c r="Q55" s="9"/>
      <c r="R55" s="9"/>
      <c r="S55" s="85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9"/>
      <c r="C56" s="9"/>
      <c r="D56" s="9"/>
      <c r="E56" s="9"/>
      <c r="F56" s="9"/>
      <c r="G56" s="9"/>
      <c r="H56" s="156" t="s">
        <v>6</v>
      </c>
      <c r="I56" s="154"/>
      <c r="J56" s="151"/>
      <c r="K56" s="152"/>
      <c r="L56" s="155">
        <f>'23-10'!$K56+('23-10'!$J56/90)</f>
        <v>0</v>
      </c>
      <c r="M56" s="3"/>
      <c r="N56" s="45"/>
      <c r="O56" s="9"/>
      <c r="P56" s="84"/>
      <c r="Q56" s="9"/>
      <c r="R56" s="9"/>
      <c r="S56" s="85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9"/>
      <c r="C57" s="9"/>
      <c r="D57" s="9"/>
      <c r="E57" s="9"/>
      <c r="F57" s="9"/>
      <c r="G57" s="9"/>
      <c r="H57" s="156" t="s">
        <v>6</v>
      </c>
      <c r="I57" s="154"/>
      <c r="J57" s="151"/>
      <c r="K57" s="152"/>
      <c r="L57" s="155">
        <f>'23-10'!$K57+('23-10'!$J57/90)</f>
        <v>0</v>
      </c>
      <c r="M57" s="3"/>
      <c r="N57" s="45"/>
      <c r="O57" s="9"/>
      <c r="P57" s="84"/>
      <c r="Q57" s="9"/>
      <c r="R57" s="9"/>
      <c r="S57" s="85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156" t="s">
        <v>6</v>
      </c>
      <c r="I58" s="154"/>
      <c r="J58" s="151"/>
      <c r="K58" s="152"/>
      <c r="L58" s="155">
        <f>'23-10'!$K58+('23-10'!$J58/90)</f>
        <v>0</v>
      </c>
      <c r="M58" s="3"/>
      <c r="N58" s="45"/>
      <c r="O58" s="9"/>
      <c r="P58" s="84"/>
      <c r="Q58" s="9"/>
      <c r="R58" s="9"/>
      <c r="S58" s="85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156" t="s">
        <v>6</v>
      </c>
      <c r="I59" s="154"/>
      <c r="J59" s="151"/>
      <c r="K59" s="152"/>
      <c r="L59" s="155">
        <f>'23-10'!$K59+('23-10'!$J59/90)</f>
        <v>0</v>
      </c>
      <c r="M59" s="3"/>
      <c r="N59" s="45"/>
      <c r="O59" s="9"/>
      <c r="P59" s="84"/>
      <c r="Q59" s="9"/>
      <c r="R59" s="9"/>
      <c r="S59" s="85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156" t="s">
        <v>6</v>
      </c>
      <c r="I60" s="154"/>
      <c r="J60" s="151"/>
      <c r="K60" s="152"/>
      <c r="L60" s="155">
        <f>'23-10'!$K60+('23-10'!$J60/90)</f>
        <v>0</v>
      </c>
      <c r="M60" s="3"/>
      <c r="N60" s="45"/>
      <c r="O60" s="9"/>
      <c r="P60" s="84"/>
      <c r="Q60" s="9"/>
      <c r="R60" s="9"/>
      <c r="S60" s="85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156" t="s">
        <v>6</v>
      </c>
      <c r="I61" s="154"/>
      <c r="J61" s="151"/>
      <c r="K61" s="152"/>
      <c r="L61" s="155">
        <f>'23-10'!$K61+('23-10'!$J61/90)</f>
        <v>0</v>
      </c>
      <c r="M61" s="3"/>
      <c r="N61" s="45"/>
      <c r="O61" s="9"/>
      <c r="P61" s="84"/>
      <c r="Q61" s="9"/>
      <c r="R61" s="9"/>
      <c r="S61" s="85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156" t="s">
        <v>6</v>
      </c>
      <c r="I62" s="154"/>
      <c r="J62" s="151"/>
      <c r="K62" s="152"/>
      <c r="L62" s="155">
        <f>'23-10'!$K62+('23-10'!$J62/90)</f>
        <v>0</v>
      </c>
      <c r="M62" s="3"/>
      <c r="N62" s="45"/>
      <c r="O62" s="9"/>
      <c r="P62" s="84"/>
      <c r="Q62" s="9"/>
      <c r="R62" s="9"/>
      <c r="S62" s="85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156" t="s">
        <v>6</v>
      </c>
      <c r="I63" s="154"/>
      <c r="J63" s="151"/>
      <c r="K63" s="152"/>
      <c r="L63" s="155">
        <f>'23-10'!$K63+('23-10'!$J63/90)</f>
        <v>0</v>
      </c>
      <c r="M63" s="3"/>
      <c r="N63" s="45"/>
      <c r="O63" s="9"/>
      <c r="P63" s="84"/>
      <c r="Q63" s="9"/>
      <c r="R63" s="9"/>
      <c r="S63" s="85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156" t="s">
        <v>6</v>
      </c>
      <c r="I64" s="154"/>
      <c r="J64" s="151"/>
      <c r="K64" s="152"/>
      <c r="L64" s="155">
        <f>'23-10'!$K64+('23-10'!$J64/90)</f>
        <v>0</v>
      </c>
      <c r="M64" s="3"/>
      <c r="N64" s="45"/>
      <c r="O64" s="9"/>
      <c r="P64" s="84"/>
      <c r="Q64" s="9"/>
      <c r="R64" s="9"/>
      <c r="S64" s="85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8"/>
      <c r="E65" s="9"/>
      <c r="F65" s="9"/>
      <c r="G65" s="9"/>
      <c r="H65" s="156" t="s">
        <v>6</v>
      </c>
      <c r="I65" s="154"/>
      <c r="J65" s="151"/>
      <c r="K65" s="152"/>
      <c r="L65" s="155">
        <f>'23-10'!$K65+('23-10'!$J65/90)</f>
        <v>0</v>
      </c>
      <c r="M65" s="3"/>
      <c r="N65" s="45"/>
      <c r="O65" s="9"/>
      <c r="P65" s="84"/>
      <c r="Q65" s="9"/>
      <c r="R65" s="9"/>
      <c r="S65" s="85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8"/>
      <c r="E66" s="9"/>
      <c r="F66" s="9"/>
      <c r="G66" s="9"/>
      <c r="H66" s="156" t="s">
        <v>6</v>
      </c>
      <c r="I66" s="154"/>
      <c r="J66" s="151"/>
      <c r="K66" s="152"/>
      <c r="L66" s="155">
        <f>'23-10'!$K66+('23-10'!$J66/90)</f>
        <v>0</v>
      </c>
      <c r="M66" s="3"/>
      <c r="N66" s="45"/>
      <c r="O66" s="9"/>
      <c r="P66" s="84"/>
      <c r="Q66" s="9"/>
      <c r="R66" s="9"/>
      <c r="S66" s="85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8"/>
      <c r="E67" s="9"/>
      <c r="F67" s="9"/>
      <c r="G67" s="9"/>
      <c r="H67" s="156" t="s">
        <v>6</v>
      </c>
      <c r="I67" s="154"/>
      <c r="J67" s="151"/>
      <c r="K67" s="152"/>
      <c r="L67" s="155">
        <f>'23-10'!$K67+('23-10'!$J67/90)</f>
        <v>0</v>
      </c>
      <c r="M67" s="3"/>
      <c r="N67" s="45"/>
      <c r="O67" s="9"/>
      <c r="P67" s="84"/>
      <c r="Q67" s="9"/>
      <c r="R67" s="9"/>
      <c r="S67" s="85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8"/>
      <c r="E68" s="9"/>
      <c r="F68" s="9"/>
      <c r="G68" s="9"/>
      <c r="H68" s="156" t="s">
        <v>6</v>
      </c>
      <c r="I68" s="154"/>
      <c r="J68" s="151"/>
      <c r="K68" s="152"/>
      <c r="L68" s="155">
        <f>'23-10'!$K68+('23-10'!$J68/90)</f>
        <v>0</v>
      </c>
      <c r="M68" s="3"/>
      <c r="N68" s="45"/>
      <c r="O68" s="9"/>
      <c r="P68" s="84"/>
      <c r="Q68" s="9"/>
      <c r="R68" s="9"/>
      <c r="S68" s="85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8"/>
      <c r="E69" s="9"/>
      <c r="F69" s="9"/>
      <c r="G69" s="9"/>
      <c r="H69" s="156" t="s">
        <v>6</v>
      </c>
      <c r="I69" s="154"/>
      <c r="J69" s="151"/>
      <c r="K69" s="152"/>
      <c r="L69" s="155">
        <f>'23-10'!$K69+('23-10'!$J69/90)</f>
        <v>0</v>
      </c>
      <c r="M69" s="3"/>
      <c r="N69" s="45"/>
      <c r="O69" s="9"/>
      <c r="P69" s="84"/>
      <c r="Q69" s="9"/>
      <c r="R69" s="9"/>
      <c r="S69" s="85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156" t="s">
        <v>6</v>
      </c>
      <c r="I70" s="154"/>
      <c r="J70" s="151"/>
      <c r="K70" s="152"/>
      <c r="L70" s="155">
        <f>'23-10'!$K70+('23-10'!$J70/90)</f>
        <v>0</v>
      </c>
      <c r="M70" s="3"/>
      <c r="N70" s="45"/>
      <c r="O70" s="9"/>
      <c r="P70" s="84"/>
      <c r="Q70" s="9"/>
      <c r="R70" s="9"/>
      <c r="S70" s="85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156" t="s">
        <v>6</v>
      </c>
      <c r="I71" s="154"/>
      <c r="J71" s="151"/>
      <c r="K71" s="152"/>
      <c r="L71" s="155">
        <f>'23-10'!$K71+('23-10'!$J71/90)</f>
        <v>0</v>
      </c>
      <c r="M71" s="3"/>
      <c r="N71" s="45"/>
      <c r="O71" s="9"/>
      <c r="P71" s="84"/>
      <c r="Q71" s="9"/>
      <c r="R71" s="9"/>
      <c r="S71" s="85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156" t="s">
        <v>6</v>
      </c>
      <c r="I72" s="154"/>
      <c r="J72" s="151"/>
      <c r="K72" s="152"/>
      <c r="L72" s="155">
        <f>'23-10'!$K72+('23-10'!$J72/90)</f>
        <v>0</v>
      </c>
      <c r="M72" s="3"/>
      <c r="N72" s="45"/>
      <c r="O72" s="9"/>
      <c r="P72" s="84"/>
      <c r="Q72" s="9"/>
      <c r="R72" s="9"/>
      <c r="S72" s="85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156" t="s">
        <v>6</v>
      </c>
      <c r="I73" s="154"/>
      <c r="J73" s="151"/>
      <c r="K73" s="152"/>
      <c r="L73" s="155">
        <f>'23-10'!$K73+('23-10'!$J73/90)</f>
        <v>0</v>
      </c>
      <c r="M73" s="3"/>
      <c r="N73" s="45"/>
      <c r="O73" s="9"/>
      <c r="P73" s="84"/>
      <c r="Q73" s="9"/>
      <c r="R73" s="9"/>
      <c r="S73" s="85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156" t="s">
        <v>6</v>
      </c>
      <c r="I74" s="154"/>
      <c r="J74" s="151"/>
      <c r="K74" s="152"/>
      <c r="L74" s="155">
        <f>'23-10'!$K74+('23-10'!$J74/90)</f>
        <v>0</v>
      </c>
      <c r="M74" s="3"/>
      <c r="N74" s="45"/>
      <c r="O74" s="9"/>
      <c r="P74" s="84"/>
      <c r="Q74" s="9"/>
      <c r="R74" s="9"/>
      <c r="S74" s="85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156" t="s">
        <v>6</v>
      </c>
      <c r="I75" s="154"/>
      <c r="J75" s="151"/>
      <c r="K75" s="152"/>
      <c r="L75" s="155">
        <f>'23-10'!$K75+('23-10'!$J75/90)</f>
        <v>0</v>
      </c>
      <c r="M75" s="3"/>
      <c r="N75" s="45"/>
      <c r="O75" s="9"/>
      <c r="P75" s="84"/>
      <c r="Q75" s="9"/>
      <c r="R75" s="9"/>
      <c r="S75" s="85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156" t="s">
        <v>6</v>
      </c>
      <c r="I76" s="154"/>
      <c r="J76" s="151"/>
      <c r="K76" s="152"/>
      <c r="L76" s="155">
        <f>'23-10'!$K76+('23-10'!$J76/90)</f>
        <v>0</v>
      </c>
      <c r="M76" s="3"/>
      <c r="N76" s="45"/>
      <c r="O76" s="9"/>
      <c r="P76" s="84"/>
      <c r="Q76" s="9"/>
      <c r="R76" s="9"/>
      <c r="S76" s="85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156" t="s">
        <v>6</v>
      </c>
      <c r="I77" s="154"/>
      <c r="J77" s="151"/>
      <c r="K77" s="152"/>
      <c r="L77" s="155">
        <f>'23-10'!$K77+('23-10'!$J77/90)</f>
        <v>0</v>
      </c>
      <c r="M77" s="3"/>
      <c r="N77" s="45"/>
      <c r="O77" s="9"/>
      <c r="P77" s="84"/>
      <c r="Q77" s="9"/>
      <c r="R77" s="9"/>
      <c r="S77" s="85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156" t="s">
        <v>6</v>
      </c>
      <c r="I78" s="154"/>
      <c r="J78" s="151"/>
      <c r="K78" s="152"/>
      <c r="L78" s="155">
        <f>'23-10'!$K78+('23-10'!$J78/90)</f>
        <v>0</v>
      </c>
      <c r="M78" s="3"/>
      <c r="N78" s="45"/>
      <c r="O78" s="9"/>
      <c r="P78" s="84"/>
      <c r="Q78" s="9"/>
      <c r="R78" s="9"/>
      <c r="S78" s="85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156" t="s">
        <v>6</v>
      </c>
      <c r="I79" s="154"/>
      <c r="J79" s="151"/>
      <c r="K79" s="152"/>
      <c r="L79" s="155">
        <f>'23-10'!$K79+('23-10'!$J79/90)</f>
        <v>0</v>
      </c>
      <c r="M79" s="3"/>
      <c r="N79" s="45"/>
      <c r="O79" s="9"/>
      <c r="P79" s="84"/>
      <c r="Q79" s="9"/>
      <c r="R79" s="9"/>
      <c r="S79" s="85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156" t="s">
        <v>6</v>
      </c>
      <c r="I80" s="154"/>
      <c r="J80" s="151"/>
      <c r="K80" s="152"/>
      <c r="L80" s="155">
        <f>'23-10'!$K80+('23-10'!$J80/90)</f>
        <v>0</v>
      </c>
      <c r="M80" s="3"/>
      <c r="N80" s="45"/>
      <c r="O80" s="9"/>
      <c r="P80" s="84"/>
      <c r="Q80" s="9"/>
      <c r="R80" s="9"/>
      <c r="S80" s="85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156" t="s">
        <v>6</v>
      </c>
      <c r="I81" s="154"/>
      <c r="J81" s="151"/>
      <c r="K81" s="152"/>
      <c r="L81" s="155">
        <f>'23-10'!$K81+('23-10'!$J81/90)</f>
        <v>0</v>
      </c>
      <c r="M81" s="3"/>
      <c r="N81" s="45"/>
      <c r="O81" s="9"/>
      <c r="P81" s="84"/>
      <c r="Q81" s="9"/>
      <c r="R81" s="9"/>
      <c r="S81" s="85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156" t="s">
        <v>6</v>
      </c>
      <c r="I82" s="154"/>
      <c r="J82" s="151"/>
      <c r="K82" s="152"/>
      <c r="L82" s="155">
        <f>'23-10'!$K82+('23-10'!$J82/90)</f>
        <v>0</v>
      </c>
      <c r="M82" s="3"/>
      <c r="N82" s="45"/>
      <c r="O82" s="9"/>
      <c r="P82" s="84"/>
      <c r="Q82" s="9"/>
      <c r="R82" s="9"/>
      <c r="S82" s="85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156" t="s">
        <v>6</v>
      </c>
      <c r="I83" s="154"/>
      <c r="J83" s="151"/>
      <c r="K83" s="152"/>
      <c r="L83" s="155">
        <f>'23-10'!$K83+('23-10'!$J83/90)</f>
        <v>0</v>
      </c>
      <c r="M83" s="3"/>
      <c r="N83" s="45"/>
      <c r="O83" s="9"/>
      <c r="P83" s="84"/>
      <c r="Q83" s="9"/>
      <c r="R83" s="9"/>
      <c r="S83" s="85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156" t="s">
        <v>6</v>
      </c>
      <c r="I84" s="154"/>
      <c r="J84" s="151"/>
      <c r="K84" s="152"/>
      <c r="L84" s="155">
        <f>'23-10'!$K84+('23-10'!$J84/90)</f>
        <v>0</v>
      </c>
      <c r="M84" s="3"/>
      <c r="N84" s="45"/>
      <c r="O84" s="9"/>
      <c r="P84" s="84"/>
      <c r="Q84" s="9"/>
      <c r="R84" s="9"/>
      <c r="S84" s="85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156" t="s">
        <v>6</v>
      </c>
      <c r="I85" s="154"/>
      <c r="J85" s="151"/>
      <c r="K85" s="152"/>
      <c r="L85" s="155">
        <f>'23-10'!$K85+('23-10'!$J85/90)</f>
        <v>0</v>
      </c>
      <c r="M85" s="3"/>
      <c r="N85" s="45"/>
      <c r="O85" s="9"/>
      <c r="P85" s="84"/>
      <c r="Q85" s="9"/>
      <c r="R85" s="9"/>
      <c r="S85" s="85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156" t="s">
        <v>6</v>
      </c>
      <c r="I86" s="154"/>
      <c r="J86" s="151"/>
      <c r="K86" s="152"/>
      <c r="L86" s="155">
        <f>'23-10'!$K86+('23-10'!$J86/90)</f>
        <v>0</v>
      </c>
      <c r="M86" s="3"/>
      <c r="N86" s="45"/>
      <c r="O86" s="9"/>
      <c r="P86" s="84"/>
      <c r="Q86" s="9"/>
      <c r="R86" s="9"/>
      <c r="S86" s="85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156" t="s">
        <v>6</v>
      </c>
      <c r="I87" s="154"/>
      <c r="J87" s="151"/>
      <c r="K87" s="152"/>
      <c r="L87" s="155">
        <f>'23-10'!$K87+('23-10'!$J87/90)</f>
        <v>0</v>
      </c>
      <c r="M87" s="3"/>
      <c r="N87" s="45"/>
      <c r="O87" s="9"/>
      <c r="P87" s="84"/>
      <c r="Q87" s="9"/>
      <c r="R87" s="9"/>
      <c r="S87" s="85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156" t="s">
        <v>6</v>
      </c>
      <c r="I88" s="154"/>
      <c r="J88" s="151"/>
      <c r="K88" s="152"/>
      <c r="L88" s="155">
        <f>'23-10'!$K88+('23-10'!$J88/90)</f>
        <v>0</v>
      </c>
      <c r="M88" s="3"/>
      <c r="N88" s="45"/>
      <c r="O88" s="9"/>
      <c r="P88" s="84"/>
      <c r="Q88" s="9"/>
      <c r="R88" s="9"/>
      <c r="S88" s="85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156" t="s">
        <v>6</v>
      </c>
      <c r="I89" s="154"/>
      <c r="J89" s="151"/>
      <c r="K89" s="152"/>
      <c r="L89" s="155">
        <f>'23-10'!$K89+('23-10'!$J89/90)</f>
        <v>0</v>
      </c>
      <c r="M89" s="3"/>
      <c r="N89" s="45"/>
      <c r="O89" s="9"/>
      <c r="P89" s="84"/>
      <c r="Q89" s="9"/>
      <c r="R89" s="9"/>
      <c r="S89" s="85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156" t="s">
        <v>6</v>
      </c>
      <c r="I90" s="154"/>
      <c r="J90" s="151"/>
      <c r="K90" s="152"/>
      <c r="L90" s="155">
        <f>'23-10'!$K90+('23-10'!$J90/90)</f>
        <v>0</v>
      </c>
      <c r="M90" s="3"/>
      <c r="N90" s="45"/>
      <c r="O90" s="9"/>
      <c r="P90" s="84"/>
      <c r="Q90" s="9"/>
      <c r="R90" s="9"/>
      <c r="S90" s="85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156" t="s">
        <v>6</v>
      </c>
      <c r="I91" s="154"/>
      <c r="J91" s="151"/>
      <c r="K91" s="152"/>
      <c r="L91" s="155">
        <f>'23-10'!$K91+('23-10'!$J91/90)</f>
        <v>0</v>
      </c>
      <c r="M91" s="3"/>
      <c r="N91" s="45"/>
      <c r="O91" s="9"/>
      <c r="P91" s="84"/>
      <c r="Q91" s="9"/>
      <c r="R91" s="9"/>
      <c r="S91" s="85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156" t="s">
        <v>6</v>
      </c>
      <c r="I92" s="154"/>
      <c r="J92" s="151"/>
      <c r="K92" s="152"/>
      <c r="L92" s="155">
        <f>'23-10'!$K92+('23-10'!$J92/90)</f>
        <v>0</v>
      </c>
      <c r="M92" s="3"/>
      <c r="N92" s="45"/>
      <c r="O92" s="9"/>
      <c r="P92" s="84"/>
      <c r="Q92" s="9"/>
      <c r="R92" s="9"/>
      <c r="S92" s="85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156" t="s">
        <v>6</v>
      </c>
      <c r="I93" s="154"/>
      <c r="J93" s="151"/>
      <c r="K93" s="152"/>
      <c r="L93" s="155">
        <f>'23-10'!$K93+('23-10'!$J93/90)</f>
        <v>0</v>
      </c>
      <c r="M93" s="3"/>
      <c r="N93" s="45"/>
      <c r="O93" s="9"/>
      <c r="P93" s="84"/>
      <c r="Q93" s="9"/>
      <c r="R93" s="9"/>
      <c r="S93" s="85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156" t="s">
        <v>6</v>
      </c>
      <c r="I94" s="154"/>
      <c r="J94" s="151"/>
      <c r="K94" s="152"/>
      <c r="L94" s="155">
        <f>'23-10'!$K94+('23-10'!$J94/90)</f>
        <v>0</v>
      </c>
      <c r="M94" s="3"/>
      <c r="N94" s="45"/>
      <c r="O94" s="9"/>
      <c r="P94" s="84"/>
      <c r="Q94" s="9"/>
      <c r="R94" s="9"/>
      <c r="S94" s="85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156" t="s">
        <v>6</v>
      </c>
      <c r="I95" s="154"/>
      <c r="J95" s="151"/>
      <c r="K95" s="152"/>
      <c r="L95" s="155">
        <f>'23-10'!$K95+('23-10'!$J95/90)</f>
        <v>0</v>
      </c>
      <c r="M95" s="3"/>
      <c r="N95" s="45"/>
      <c r="O95" s="9"/>
      <c r="P95" s="84"/>
      <c r="Q95" s="9"/>
      <c r="R95" s="9"/>
      <c r="S95" s="85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156" t="s">
        <v>6</v>
      </c>
      <c r="I96" s="154"/>
      <c r="J96" s="151"/>
      <c r="K96" s="152"/>
      <c r="L96" s="155">
        <f>'23-10'!$K96+('23-10'!$J96/90)</f>
        <v>0</v>
      </c>
      <c r="M96" s="3"/>
      <c r="N96" s="45"/>
      <c r="O96" s="9"/>
      <c r="P96" s="84"/>
      <c r="Q96" s="9"/>
      <c r="R96" s="9"/>
      <c r="S96" s="85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156" t="s">
        <v>6</v>
      </c>
      <c r="I97" s="154"/>
      <c r="J97" s="151"/>
      <c r="K97" s="152"/>
      <c r="L97" s="155">
        <f>'23-10'!$K97+('23-10'!$J97/90)</f>
        <v>0</v>
      </c>
      <c r="M97" s="3"/>
      <c r="N97" s="45"/>
      <c r="O97" s="9"/>
      <c r="P97" s="84"/>
      <c r="Q97" s="9"/>
      <c r="R97" s="9"/>
      <c r="S97" s="85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156" t="s">
        <v>6</v>
      </c>
      <c r="I98" s="154"/>
      <c r="J98" s="151"/>
      <c r="K98" s="152"/>
      <c r="L98" s="155">
        <f>'23-10'!$K98+('23-10'!$J98/90)</f>
        <v>0</v>
      </c>
      <c r="M98" s="3"/>
      <c r="N98" s="45"/>
      <c r="O98" s="9"/>
      <c r="P98" s="84"/>
      <c r="Q98" s="9"/>
      <c r="R98" s="9"/>
      <c r="S98" s="85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156" t="s">
        <v>6</v>
      </c>
      <c r="I99" s="154"/>
      <c r="J99" s="151"/>
      <c r="K99" s="152"/>
      <c r="L99" s="155">
        <f>'23-10'!$K99+('23-10'!$J99/90)</f>
        <v>0</v>
      </c>
      <c r="M99" s="3"/>
      <c r="N99" s="45"/>
      <c r="O99" s="9"/>
      <c r="P99" s="84"/>
      <c r="Q99" s="9"/>
      <c r="R99" s="9"/>
      <c r="S99" s="85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156" t="s">
        <v>6</v>
      </c>
      <c r="I100" s="154"/>
      <c r="J100" s="151"/>
      <c r="K100" s="152"/>
      <c r="L100" s="155">
        <f>'23-10'!$K100+('23-10'!$J100/90)</f>
        <v>0</v>
      </c>
      <c r="M100" s="3"/>
      <c r="N100" s="45"/>
      <c r="O100" s="9"/>
      <c r="P100" s="84"/>
      <c r="Q100" s="9"/>
      <c r="R100" s="9"/>
      <c r="S100" s="85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156" t="s">
        <v>6</v>
      </c>
      <c r="I101" s="154"/>
      <c r="J101" s="151"/>
      <c r="K101" s="152"/>
      <c r="L101" s="155">
        <f>'23-10'!$K101+('23-10'!$J101/90)</f>
        <v>0</v>
      </c>
      <c r="M101" s="3"/>
      <c r="N101" s="45"/>
      <c r="O101" s="9"/>
      <c r="P101" s="84"/>
      <c r="Q101" s="9"/>
      <c r="R101" s="9"/>
      <c r="S101" s="85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156" t="s">
        <v>6</v>
      </c>
      <c r="I102" s="154"/>
      <c r="J102" s="151"/>
      <c r="K102" s="152"/>
      <c r="L102" s="155">
        <f>'23-10'!$K102+('23-10'!$J102/90)</f>
        <v>0</v>
      </c>
      <c r="M102" s="3"/>
      <c r="N102" s="45"/>
      <c r="O102" s="9"/>
      <c r="P102" s="84"/>
      <c r="Q102" s="9"/>
      <c r="R102" s="9"/>
      <c r="S102" s="85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156" t="s">
        <v>6</v>
      </c>
      <c r="I103" s="154"/>
      <c r="J103" s="151"/>
      <c r="K103" s="152"/>
      <c r="L103" s="155">
        <f>'23-10'!$K103+('23-10'!$J103/90)</f>
        <v>0</v>
      </c>
      <c r="M103" s="3"/>
      <c r="N103" s="45"/>
      <c r="O103" s="9"/>
      <c r="P103" s="84"/>
      <c r="Q103" s="9"/>
      <c r="R103" s="9"/>
      <c r="S103" s="85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156" t="s">
        <v>6</v>
      </c>
      <c r="I104" s="154"/>
      <c r="J104" s="151"/>
      <c r="K104" s="152"/>
      <c r="L104" s="155">
        <f>'23-10'!$K104+('23-10'!$J104/90)</f>
        <v>0</v>
      </c>
      <c r="M104" s="3"/>
      <c r="N104" s="45"/>
      <c r="O104" s="9"/>
      <c r="P104" s="84"/>
      <c r="Q104" s="9"/>
      <c r="R104" s="9"/>
      <c r="S104" s="85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156" t="s">
        <v>6</v>
      </c>
      <c r="I105" s="154"/>
      <c r="J105" s="151"/>
      <c r="K105" s="152"/>
      <c r="L105" s="155">
        <f>'23-10'!$K105+('23-10'!$J105/90)</f>
        <v>0</v>
      </c>
      <c r="M105" s="3"/>
      <c r="N105" s="45"/>
      <c r="O105" s="9"/>
      <c r="P105" s="84"/>
      <c r="Q105" s="9"/>
      <c r="R105" s="9"/>
      <c r="S105" s="85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156" t="s">
        <v>6</v>
      </c>
      <c r="I106" s="154"/>
      <c r="J106" s="151"/>
      <c r="K106" s="152"/>
      <c r="L106" s="155">
        <f>'23-10'!$K106+('23-10'!$J106/90)</f>
        <v>0</v>
      </c>
      <c r="M106" s="3"/>
      <c r="N106" s="45"/>
      <c r="O106" s="9"/>
      <c r="P106" s="84"/>
      <c r="Q106" s="9"/>
      <c r="R106" s="9"/>
      <c r="S106" s="85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156" t="s">
        <v>6</v>
      </c>
      <c r="I107" s="154"/>
      <c r="J107" s="151"/>
      <c r="K107" s="152"/>
      <c r="L107" s="155">
        <f>'23-10'!$K107+('23-10'!$J107/90)</f>
        <v>0</v>
      </c>
      <c r="M107" s="3"/>
      <c r="N107" s="45"/>
      <c r="O107" s="9"/>
      <c r="P107" s="84"/>
      <c r="Q107" s="9"/>
      <c r="R107" s="9"/>
      <c r="S107" s="85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156" t="s">
        <v>6</v>
      </c>
      <c r="I108" s="154"/>
      <c r="J108" s="151"/>
      <c r="K108" s="152"/>
      <c r="L108" s="155">
        <f>'23-10'!$K108+('23-10'!$J108/90)</f>
        <v>0</v>
      </c>
      <c r="M108" s="3"/>
      <c r="N108" s="45"/>
      <c r="O108" s="9"/>
      <c r="P108" s="84"/>
      <c r="Q108" s="9"/>
      <c r="R108" s="9"/>
      <c r="S108" s="85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156" t="s">
        <v>6</v>
      </c>
      <c r="I109" s="154"/>
      <c r="J109" s="151"/>
      <c r="K109" s="152"/>
      <c r="L109" s="155">
        <f>'23-10'!$K109+('23-10'!$J109/90)</f>
        <v>0</v>
      </c>
      <c r="M109" s="3"/>
      <c r="N109" s="45"/>
      <c r="O109" s="9"/>
      <c r="P109" s="84"/>
      <c r="Q109" s="9"/>
      <c r="R109" s="9"/>
      <c r="S109" s="85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156" t="s">
        <v>6</v>
      </c>
      <c r="I110" s="154"/>
      <c r="J110" s="151"/>
      <c r="K110" s="152"/>
      <c r="L110" s="155">
        <f>'23-10'!$K110+('23-10'!$J110/90)</f>
        <v>0</v>
      </c>
      <c r="M110" s="3"/>
      <c r="N110" s="45"/>
      <c r="O110" s="9"/>
      <c r="P110" s="84"/>
      <c r="Q110" s="9"/>
      <c r="R110" s="9"/>
      <c r="S110" s="85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156" t="s">
        <v>6</v>
      </c>
      <c r="I111" s="154"/>
      <c r="J111" s="151"/>
      <c r="K111" s="152"/>
      <c r="L111" s="155">
        <f>'23-10'!$K111+('23-10'!$J111/90)</f>
        <v>0</v>
      </c>
      <c r="M111" s="3"/>
      <c r="N111" s="45"/>
      <c r="O111" s="9"/>
      <c r="P111" s="84"/>
      <c r="Q111" s="9"/>
      <c r="R111" s="9"/>
      <c r="S111" s="85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156" t="s">
        <v>6</v>
      </c>
      <c r="I112" s="154"/>
      <c r="J112" s="151"/>
      <c r="K112" s="152"/>
      <c r="L112" s="155">
        <f>'23-10'!$K112+('23-10'!$J112/90)</f>
        <v>0</v>
      </c>
      <c r="M112" s="3"/>
      <c r="N112" s="45"/>
      <c r="O112" s="9"/>
      <c r="P112" s="84"/>
      <c r="Q112" s="9"/>
      <c r="R112" s="9"/>
      <c r="S112" s="85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156" t="s">
        <v>6</v>
      </c>
      <c r="I113" s="154"/>
      <c r="J113" s="151"/>
      <c r="K113" s="152"/>
      <c r="L113" s="155">
        <f>'23-10'!$K113+('23-10'!$J113/90)</f>
        <v>0</v>
      </c>
      <c r="M113" s="3"/>
      <c r="N113" s="45"/>
      <c r="O113" s="9"/>
      <c r="P113" s="84"/>
      <c r="Q113" s="9"/>
      <c r="R113" s="9"/>
      <c r="S113" s="85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156" t="s">
        <v>6</v>
      </c>
      <c r="I114" s="154"/>
      <c r="J114" s="151"/>
      <c r="K114" s="152"/>
      <c r="L114" s="155">
        <f>'23-10'!$K114+('23-10'!$J114/90)</f>
        <v>0</v>
      </c>
      <c r="M114" s="3"/>
      <c r="N114" s="45"/>
      <c r="O114" s="9"/>
      <c r="P114" s="84"/>
      <c r="Q114" s="9"/>
      <c r="R114" s="9"/>
      <c r="S114" s="85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156" t="s">
        <v>6</v>
      </c>
      <c r="I115" s="154"/>
      <c r="J115" s="151"/>
      <c r="K115" s="152"/>
      <c r="L115" s="155">
        <f>'23-10'!$K115+('23-10'!$J115/90)</f>
        <v>0</v>
      </c>
      <c r="M115" s="3"/>
      <c r="N115" s="45"/>
      <c r="O115" s="9"/>
      <c r="P115" s="84"/>
      <c r="Q115" s="9"/>
      <c r="R115" s="9"/>
      <c r="S115" s="85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156" t="s">
        <v>6</v>
      </c>
      <c r="I116" s="154"/>
      <c r="J116" s="151"/>
      <c r="K116" s="152"/>
      <c r="L116" s="155">
        <f>'23-10'!$K116+('23-10'!$J116/90)</f>
        <v>0</v>
      </c>
      <c r="M116" s="3"/>
      <c r="N116" s="45"/>
      <c r="O116" s="9"/>
      <c r="P116" s="84"/>
      <c r="Q116" s="9"/>
      <c r="R116" s="9"/>
      <c r="S116" s="85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156" t="s">
        <v>6</v>
      </c>
      <c r="I117" s="154"/>
      <c r="J117" s="151"/>
      <c r="K117" s="152"/>
      <c r="L117" s="155">
        <f>'23-10'!$K117+('23-10'!$J117/90)</f>
        <v>0</v>
      </c>
      <c r="M117" s="3"/>
      <c r="N117" s="45"/>
      <c r="O117" s="9"/>
      <c r="P117" s="84"/>
      <c r="Q117" s="9"/>
      <c r="R117" s="9"/>
      <c r="S117" s="85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156" t="s">
        <v>6</v>
      </c>
      <c r="I118" s="154"/>
      <c r="J118" s="151"/>
      <c r="K118" s="152"/>
      <c r="L118" s="155">
        <f>'23-10'!$K118+('23-10'!$J118/90)</f>
        <v>0</v>
      </c>
      <c r="M118" s="3"/>
      <c r="N118" s="45"/>
      <c r="O118" s="9"/>
      <c r="P118" s="84"/>
      <c r="Q118" s="9"/>
      <c r="R118" s="9"/>
      <c r="S118" s="85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156" t="s">
        <v>6</v>
      </c>
      <c r="I119" s="154"/>
      <c r="J119" s="151"/>
      <c r="K119" s="152"/>
      <c r="L119" s="155">
        <f>'23-10'!$K119+('23-10'!$J119/90)</f>
        <v>0</v>
      </c>
      <c r="M119" s="3"/>
      <c r="N119" s="45"/>
      <c r="O119" s="9"/>
      <c r="P119" s="84"/>
      <c r="Q119" s="9"/>
      <c r="R119" s="9"/>
      <c r="S119" s="85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156" t="s">
        <v>6</v>
      </c>
      <c r="I120" s="154"/>
      <c r="J120" s="151"/>
      <c r="K120" s="152"/>
      <c r="L120" s="155">
        <f>'23-10'!$K120+('23-10'!$J120/90)</f>
        <v>0</v>
      </c>
      <c r="M120" s="3"/>
      <c r="N120" s="45"/>
      <c r="O120" s="9"/>
      <c r="P120" s="84"/>
      <c r="Q120" s="9"/>
      <c r="R120" s="9"/>
      <c r="S120" s="85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156" t="s">
        <v>6</v>
      </c>
      <c r="I121" s="154"/>
      <c r="J121" s="151"/>
      <c r="K121" s="152"/>
      <c r="L121" s="155">
        <f>'23-10'!$K121+('23-10'!$J121/90)</f>
        <v>0</v>
      </c>
      <c r="M121" s="3"/>
      <c r="N121" s="45"/>
      <c r="O121" s="9"/>
      <c r="P121" s="84"/>
      <c r="Q121" s="9"/>
      <c r="R121" s="9"/>
      <c r="S121" s="85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156" t="s">
        <v>6</v>
      </c>
      <c r="I122" s="154"/>
      <c r="J122" s="151"/>
      <c r="K122" s="152"/>
      <c r="L122" s="155">
        <f>'23-10'!$K122+('23-10'!$J122/90)</f>
        <v>0</v>
      </c>
      <c r="M122" s="3"/>
      <c r="N122" s="45"/>
      <c r="O122" s="9"/>
      <c r="P122" s="84"/>
      <c r="Q122" s="9"/>
      <c r="R122" s="9"/>
      <c r="S122" s="85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156" t="s">
        <v>6</v>
      </c>
      <c r="I123" s="154"/>
      <c r="J123" s="151"/>
      <c r="K123" s="152"/>
      <c r="L123" s="155">
        <f>'23-10'!$K123+('23-10'!$J123/90)</f>
        <v>0</v>
      </c>
      <c r="M123" s="3"/>
      <c r="N123" s="45"/>
      <c r="O123" s="9"/>
      <c r="P123" s="84"/>
      <c r="Q123" s="9"/>
      <c r="R123" s="9"/>
      <c r="S123" s="85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156" t="s">
        <v>6</v>
      </c>
      <c r="I124" s="154"/>
      <c r="J124" s="151"/>
      <c r="K124" s="152"/>
      <c r="L124" s="155">
        <f>'23-10'!$K124+('23-10'!$J124/90)</f>
        <v>0</v>
      </c>
      <c r="M124" s="3"/>
      <c r="N124" s="45"/>
      <c r="O124" s="9"/>
      <c r="P124" s="84"/>
      <c r="Q124" s="9"/>
      <c r="R124" s="9"/>
      <c r="S124" s="85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156" t="s">
        <v>6</v>
      </c>
      <c r="I125" s="154"/>
      <c r="J125" s="151"/>
      <c r="K125" s="152"/>
      <c r="L125" s="155">
        <f>'23-10'!$K125+('23-10'!$J125/90)</f>
        <v>0</v>
      </c>
      <c r="M125" s="3"/>
      <c r="N125" s="45"/>
      <c r="O125" s="9"/>
      <c r="P125" s="84"/>
      <c r="Q125" s="9"/>
      <c r="R125" s="9"/>
      <c r="S125" s="85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156" t="s">
        <v>6</v>
      </c>
      <c r="I126" s="154"/>
      <c r="J126" s="151"/>
      <c r="K126" s="152"/>
      <c r="L126" s="155">
        <f>'23-10'!$K126+('23-10'!$J126/90)</f>
        <v>0</v>
      </c>
      <c r="M126" s="3"/>
      <c r="N126" s="45"/>
      <c r="O126" s="9"/>
      <c r="P126" s="84"/>
      <c r="Q126" s="9"/>
      <c r="R126" s="9"/>
      <c r="S126" s="85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156" t="s">
        <v>6</v>
      </c>
      <c r="I127" s="154"/>
      <c r="J127" s="151"/>
      <c r="K127" s="152"/>
      <c r="L127" s="155">
        <f>'23-10'!$K127+('23-10'!$J127/90)</f>
        <v>0</v>
      </c>
      <c r="M127" s="3"/>
      <c r="N127" s="45"/>
      <c r="O127" s="9"/>
      <c r="P127" s="84"/>
      <c r="Q127" s="9"/>
      <c r="R127" s="9"/>
      <c r="S127" s="85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156" t="s">
        <v>6</v>
      </c>
      <c r="I128" s="154"/>
      <c r="J128" s="151"/>
      <c r="K128" s="152"/>
      <c r="L128" s="155">
        <f>'23-10'!$K128+('23-10'!$J128/90)</f>
        <v>0</v>
      </c>
      <c r="M128" s="3"/>
      <c r="N128" s="45"/>
      <c r="O128" s="9"/>
      <c r="P128" s="84"/>
      <c r="Q128" s="9"/>
      <c r="R128" s="9"/>
      <c r="S128" s="85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156" t="s">
        <v>6</v>
      </c>
      <c r="I129" s="154"/>
      <c r="J129" s="151"/>
      <c r="K129" s="152"/>
      <c r="L129" s="155">
        <f>'23-10'!$K129+('23-10'!$J129/90)</f>
        <v>0</v>
      </c>
      <c r="M129" s="3"/>
      <c r="N129" s="45"/>
      <c r="O129" s="9"/>
      <c r="P129" s="84"/>
      <c r="Q129" s="9"/>
      <c r="R129" s="9"/>
      <c r="S129" s="85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156" t="s">
        <v>6</v>
      </c>
      <c r="I130" s="154"/>
      <c r="J130" s="151"/>
      <c r="K130" s="152"/>
      <c r="L130" s="155">
        <f>'23-10'!$K130+('23-10'!$J130/90)</f>
        <v>0</v>
      </c>
      <c r="M130" s="3"/>
      <c r="N130" s="45"/>
      <c r="O130" s="9"/>
      <c r="P130" s="84"/>
      <c r="Q130" s="9"/>
      <c r="R130" s="9"/>
      <c r="S130" s="85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156" t="s">
        <v>6</v>
      </c>
      <c r="I131" s="154"/>
      <c r="J131" s="151"/>
      <c r="K131" s="152"/>
      <c r="L131" s="155">
        <f>'23-10'!$K131+('23-10'!$J131/90)</f>
        <v>0</v>
      </c>
      <c r="M131" s="3"/>
      <c r="N131" s="45"/>
      <c r="O131" s="9"/>
      <c r="P131" s="84"/>
      <c r="Q131" s="9"/>
      <c r="R131" s="9"/>
      <c r="S131" s="85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156" t="s">
        <v>6</v>
      </c>
      <c r="I132" s="154"/>
      <c r="J132" s="151"/>
      <c r="K132" s="152"/>
      <c r="L132" s="155">
        <f>'23-10'!$K132+('23-10'!$J132/90)</f>
        <v>0</v>
      </c>
      <c r="M132" s="3"/>
      <c r="N132" s="45"/>
      <c r="O132" s="9"/>
      <c r="P132" s="84"/>
      <c r="Q132" s="9"/>
      <c r="R132" s="9"/>
      <c r="S132" s="85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156" t="s">
        <v>6</v>
      </c>
      <c r="I133" s="154"/>
      <c r="J133" s="151"/>
      <c r="K133" s="152"/>
      <c r="L133" s="155">
        <f>'23-10'!$K133+('23-10'!$J133/90)</f>
        <v>0</v>
      </c>
      <c r="M133" s="3"/>
      <c r="N133" s="45"/>
      <c r="O133" s="9"/>
      <c r="P133" s="84"/>
      <c r="Q133" s="9"/>
      <c r="R133" s="9"/>
      <c r="S133" s="85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156" t="s">
        <v>6</v>
      </c>
      <c r="I134" s="154"/>
      <c r="J134" s="151"/>
      <c r="K134" s="152"/>
      <c r="L134" s="155">
        <f>'23-10'!$K134+('23-10'!$J134/90)</f>
        <v>0</v>
      </c>
      <c r="M134" s="3"/>
      <c r="N134" s="45"/>
      <c r="O134" s="9"/>
      <c r="P134" s="84"/>
      <c r="Q134" s="9"/>
      <c r="R134" s="9"/>
      <c r="S134" s="85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156" t="s">
        <v>6</v>
      </c>
      <c r="I135" s="154"/>
      <c r="J135" s="151"/>
      <c r="K135" s="152"/>
      <c r="L135" s="155">
        <f>'23-10'!$K135+('23-10'!$J135/90)</f>
        <v>0</v>
      </c>
      <c r="M135" s="3"/>
      <c r="N135" s="45"/>
      <c r="O135" s="9"/>
      <c r="P135" s="84"/>
      <c r="Q135" s="9"/>
      <c r="R135" s="9"/>
      <c r="S135" s="85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156" t="s">
        <v>6</v>
      </c>
      <c r="I136" s="154"/>
      <c r="J136" s="151"/>
      <c r="K136" s="152"/>
      <c r="L136" s="155">
        <f>'23-10'!$K136+('23-10'!$J136/90)</f>
        <v>0</v>
      </c>
      <c r="M136" s="3"/>
      <c r="N136" s="45"/>
      <c r="O136" s="9"/>
      <c r="P136" s="84"/>
      <c r="Q136" s="9"/>
      <c r="R136" s="9"/>
      <c r="S136" s="85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156" t="s">
        <v>6</v>
      </c>
      <c r="I137" s="154"/>
      <c r="J137" s="151"/>
      <c r="K137" s="152"/>
      <c r="L137" s="155">
        <f>'23-10'!$K137+('23-10'!$J137/90)</f>
        <v>0</v>
      </c>
      <c r="M137" s="3"/>
      <c r="N137" s="45"/>
      <c r="O137" s="9"/>
      <c r="P137" s="84"/>
      <c r="Q137" s="9"/>
      <c r="R137" s="9"/>
      <c r="S137" s="85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156" t="s">
        <v>6</v>
      </c>
      <c r="I138" s="154"/>
      <c r="J138" s="151"/>
      <c r="K138" s="152"/>
      <c r="L138" s="155">
        <f>'23-10'!$K138+('23-10'!$J138/90)</f>
        <v>0</v>
      </c>
      <c r="M138" s="3"/>
      <c r="N138" s="45"/>
      <c r="O138" s="9"/>
      <c r="P138" s="84"/>
      <c r="Q138" s="9"/>
      <c r="R138" s="9"/>
      <c r="S138" s="85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156" t="s">
        <v>6</v>
      </c>
      <c r="I139" s="154"/>
      <c r="J139" s="151"/>
      <c r="K139" s="152"/>
      <c r="L139" s="155">
        <f>'23-10'!$K139+('23-10'!$J139/90)</f>
        <v>0</v>
      </c>
      <c r="M139" s="3"/>
      <c r="N139" s="45"/>
      <c r="O139" s="9"/>
      <c r="P139" s="84"/>
      <c r="Q139" s="9"/>
      <c r="R139" s="9"/>
      <c r="S139" s="85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156" t="s">
        <v>6</v>
      </c>
      <c r="I140" s="154"/>
      <c r="J140" s="151"/>
      <c r="K140" s="152"/>
      <c r="L140" s="155">
        <f>'23-10'!$K140+('23-10'!$J140/90)</f>
        <v>0</v>
      </c>
      <c r="M140" s="3"/>
      <c r="N140" s="45"/>
      <c r="O140" s="9"/>
      <c r="P140" s="84"/>
      <c r="Q140" s="9"/>
      <c r="R140" s="9"/>
      <c r="S140" s="85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156" t="s">
        <v>6</v>
      </c>
      <c r="I141" s="154"/>
      <c r="J141" s="151"/>
      <c r="K141" s="152"/>
      <c r="L141" s="155">
        <f>'23-10'!$K141+('23-10'!$J141/90)</f>
        <v>0</v>
      </c>
      <c r="M141" s="3"/>
      <c r="N141" s="45"/>
      <c r="O141" s="9"/>
      <c r="P141" s="84"/>
      <c r="Q141" s="9"/>
      <c r="R141" s="9"/>
      <c r="S141" s="85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156" t="s">
        <v>6</v>
      </c>
      <c r="I142" s="154"/>
      <c r="J142" s="151"/>
      <c r="K142" s="152"/>
      <c r="L142" s="155">
        <f>'23-10'!$K142+('23-10'!$J142/90)</f>
        <v>0</v>
      </c>
      <c r="M142" s="3"/>
      <c r="N142" s="45"/>
      <c r="O142" s="9"/>
      <c r="P142" s="84"/>
      <c r="Q142" s="9"/>
      <c r="R142" s="9"/>
      <c r="S142" s="85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156" t="s">
        <v>6</v>
      </c>
      <c r="I143" s="154"/>
      <c r="J143" s="151"/>
      <c r="K143" s="152"/>
      <c r="L143" s="155">
        <f>'23-10'!$K143+('23-10'!$J143/90)</f>
        <v>0</v>
      </c>
      <c r="M143" s="3"/>
      <c r="N143" s="45"/>
      <c r="O143" s="9"/>
      <c r="P143" s="84"/>
      <c r="Q143" s="9"/>
      <c r="R143" s="9"/>
      <c r="S143" s="85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156" t="s">
        <v>6</v>
      </c>
      <c r="I144" s="154"/>
      <c r="J144" s="151"/>
      <c r="K144" s="152"/>
      <c r="L144" s="155">
        <f>'23-10'!$K144+('23-10'!$J144/90)</f>
        <v>0</v>
      </c>
      <c r="M144" s="3"/>
      <c r="N144" s="45"/>
      <c r="O144" s="9"/>
      <c r="P144" s="84"/>
      <c r="Q144" s="9"/>
      <c r="R144" s="9"/>
      <c r="S144" s="85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156" t="s">
        <v>6</v>
      </c>
      <c r="I145" s="154"/>
      <c r="J145" s="151"/>
      <c r="K145" s="152"/>
      <c r="L145" s="155">
        <f>'23-10'!$K145+('23-10'!$J145/90)</f>
        <v>0</v>
      </c>
      <c r="M145" s="3"/>
      <c r="N145" s="45"/>
      <c r="O145" s="9"/>
      <c r="P145" s="84"/>
      <c r="Q145" s="9"/>
      <c r="R145" s="9"/>
      <c r="S145" s="85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156" t="s">
        <v>6</v>
      </c>
      <c r="I146" s="154"/>
      <c r="J146" s="151"/>
      <c r="K146" s="152"/>
      <c r="L146" s="155">
        <f>'23-10'!$K146+('23-10'!$J146/90)</f>
        <v>0</v>
      </c>
      <c r="M146" s="3"/>
      <c r="N146" s="45"/>
      <c r="O146" s="9"/>
      <c r="P146" s="84"/>
      <c r="Q146" s="9"/>
      <c r="R146" s="9"/>
      <c r="S146" s="85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156" t="s">
        <v>6</v>
      </c>
      <c r="I147" s="154"/>
      <c r="J147" s="151"/>
      <c r="K147" s="152"/>
      <c r="L147" s="155">
        <f>'23-10'!$K147+('23-10'!$J147/90)</f>
        <v>0</v>
      </c>
      <c r="M147" s="3"/>
      <c r="N147" s="45"/>
      <c r="O147" s="9"/>
      <c r="P147" s="84"/>
      <c r="Q147" s="9"/>
      <c r="R147" s="9"/>
      <c r="S147" s="85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156" t="s">
        <v>6</v>
      </c>
      <c r="I148" s="154"/>
      <c r="J148" s="151"/>
      <c r="K148" s="152"/>
      <c r="L148" s="155">
        <f>'23-10'!$K148+('23-10'!$J148/90)</f>
        <v>0</v>
      </c>
      <c r="M148" s="3"/>
      <c r="N148" s="45"/>
      <c r="O148" s="9"/>
      <c r="P148" s="84"/>
      <c r="Q148" s="9"/>
      <c r="R148" s="9"/>
      <c r="S148" s="85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156" t="s">
        <v>6</v>
      </c>
      <c r="I149" s="154"/>
      <c r="J149" s="151"/>
      <c r="K149" s="152"/>
      <c r="L149" s="155">
        <f>'23-10'!$K149+('23-10'!$J149/90)</f>
        <v>0</v>
      </c>
      <c r="M149" s="3"/>
      <c r="N149" s="45"/>
      <c r="O149" s="9"/>
      <c r="P149" s="84"/>
      <c r="Q149" s="9"/>
      <c r="R149" s="9"/>
      <c r="S149" s="85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156" t="s">
        <v>6</v>
      </c>
      <c r="I150" s="154"/>
      <c r="J150" s="151"/>
      <c r="K150" s="152"/>
      <c r="L150" s="155">
        <f>'23-10'!$K150+('23-10'!$J150/90)</f>
        <v>0</v>
      </c>
      <c r="M150" s="3"/>
      <c r="N150" s="45"/>
      <c r="O150" s="9"/>
      <c r="P150" s="84"/>
      <c r="Q150" s="9"/>
      <c r="R150" s="9"/>
      <c r="S150" s="85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156" t="s">
        <v>6</v>
      </c>
      <c r="I151" s="154"/>
      <c r="J151" s="151"/>
      <c r="K151" s="152"/>
      <c r="L151" s="155">
        <f>'23-10'!$K151+('23-10'!$J151/90)</f>
        <v>0</v>
      </c>
      <c r="M151" s="3"/>
      <c r="N151" s="45"/>
      <c r="O151" s="9"/>
      <c r="P151" s="84"/>
      <c r="Q151" s="9"/>
      <c r="R151" s="9"/>
      <c r="S151" s="85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156" t="s">
        <v>6</v>
      </c>
      <c r="I152" s="154"/>
      <c r="J152" s="151"/>
      <c r="K152" s="152"/>
      <c r="L152" s="155">
        <f>'23-10'!$K152+('23-10'!$J152/90)</f>
        <v>0</v>
      </c>
      <c r="M152" s="3"/>
      <c r="N152" s="45"/>
      <c r="O152" s="9"/>
      <c r="P152" s="84"/>
      <c r="Q152" s="9"/>
      <c r="R152" s="9"/>
      <c r="S152" s="85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156" t="s">
        <v>6</v>
      </c>
      <c r="I153" s="154"/>
      <c r="J153" s="151"/>
      <c r="K153" s="152"/>
      <c r="L153" s="155">
        <f>'23-10'!$K153+('23-10'!$J153/90)</f>
        <v>0</v>
      </c>
      <c r="M153" s="3"/>
      <c r="N153" s="45"/>
      <c r="O153" s="9"/>
      <c r="P153" s="84"/>
      <c r="Q153" s="9"/>
      <c r="R153" s="9"/>
      <c r="S153" s="85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156" t="s">
        <v>6</v>
      </c>
      <c r="I154" s="154"/>
      <c r="J154" s="151"/>
      <c r="K154" s="152"/>
      <c r="L154" s="155">
        <f>'23-10'!$K154+('23-10'!$J154/90)</f>
        <v>0</v>
      </c>
      <c r="M154" s="3"/>
      <c r="N154" s="45"/>
      <c r="O154" s="9"/>
      <c r="P154" s="84"/>
      <c r="Q154" s="9"/>
      <c r="R154" s="9"/>
      <c r="S154" s="85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156" t="s">
        <v>6</v>
      </c>
      <c r="I155" s="154"/>
      <c r="J155" s="151"/>
      <c r="K155" s="152"/>
      <c r="L155" s="155">
        <f>'23-10'!$K155+('23-10'!$J155/90)</f>
        <v>0</v>
      </c>
      <c r="M155" s="3"/>
      <c r="N155" s="45"/>
      <c r="O155" s="9"/>
      <c r="P155" s="84"/>
      <c r="Q155" s="9"/>
      <c r="R155" s="9"/>
      <c r="S155" s="85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156" t="s">
        <v>6</v>
      </c>
      <c r="I156" s="154"/>
      <c r="J156" s="151"/>
      <c r="K156" s="152"/>
      <c r="L156" s="155">
        <f>'23-10'!$K156+('23-10'!$J156/90)</f>
        <v>0</v>
      </c>
      <c r="M156" s="3"/>
      <c r="N156" s="45"/>
      <c r="O156" s="9"/>
      <c r="P156" s="84"/>
      <c r="Q156" s="9"/>
      <c r="R156" s="9"/>
      <c r="S156" s="85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156" t="s">
        <v>6</v>
      </c>
      <c r="I157" s="154"/>
      <c r="J157" s="151"/>
      <c r="K157" s="152"/>
      <c r="L157" s="155">
        <f>'23-10'!$K157+('23-10'!$J157/90)</f>
        <v>0</v>
      </c>
      <c r="M157" s="3"/>
      <c r="N157" s="45"/>
      <c r="O157" s="9"/>
      <c r="P157" s="84"/>
      <c r="Q157" s="9"/>
      <c r="R157" s="9"/>
      <c r="S157" s="85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156" t="s">
        <v>6</v>
      </c>
      <c r="I158" s="154"/>
      <c r="J158" s="151"/>
      <c r="K158" s="152"/>
      <c r="L158" s="155">
        <f>'23-10'!$K158+('23-10'!$J158/90)</f>
        <v>0</v>
      </c>
      <c r="M158" s="3"/>
      <c r="N158" s="45"/>
      <c r="O158" s="9"/>
      <c r="P158" s="84"/>
      <c r="Q158" s="9"/>
      <c r="R158" s="9"/>
      <c r="S158" s="85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156" t="s">
        <v>6</v>
      </c>
      <c r="I159" s="154"/>
      <c r="J159" s="151"/>
      <c r="K159" s="152"/>
      <c r="L159" s="155">
        <f>'23-10'!$K159+('23-10'!$J159/90)</f>
        <v>0</v>
      </c>
      <c r="M159" s="3"/>
      <c r="N159" s="45"/>
      <c r="O159" s="9"/>
      <c r="P159" s="84"/>
      <c r="Q159" s="9"/>
      <c r="R159" s="9"/>
      <c r="S159" s="85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156" t="s">
        <v>6</v>
      </c>
      <c r="I160" s="154"/>
      <c r="J160" s="151"/>
      <c r="K160" s="152"/>
      <c r="L160" s="155">
        <f>'23-10'!$K160+('23-10'!$J160/90)</f>
        <v>0</v>
      </c>
      <c r="M160" s="3"/>
      <c r="N160" s="45"/>
      <c r="O160" s="9"/>
      <c r="P160" s="84"/>
      <c r="Q160" s="9"/>
      <c r="R160" s="9"/>
      <c r="S160" s="85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156" t="s">
        <v>6</v>
      </c>
      <c r="I161" s="154"/>
      <c r="J161" s="151"/>
      <c r="K161" s="152"/>
      <c r="L161" s="155">
        <f>'23-10'!$K161+('23-10'!$J161/90)</f>
        <v>0</v>
      </c>
      <c r="M161" s="3"/>
      <c r="N161" s="45"/>
      <c r="O161" s="9"/>
      <c r="P161" s="84"/>
      <c r="Q161" s="9"/>
      <c r="R161" s="9"/>
      <c r="S161" s="85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156" t="s">
        <v>6</v>
      </c>
      <c r="I162" s="154"/>
      <c r="J162" s="151"/>
      <c r="K162" s="152"/>
      <c r="L162" s="155">
        <f>'23-10'!$K162+('23-10'!$J162/90)</f>
        <v>0</v>
      </c>
      <c r="M162" s="3"/>
      <c r="N162" s="45"/>
      <c r="O162" s="9"/>
      <c r="P162" s="84"/>
      <c r="Q162" s="9"/>
      <c r="R162" s="9"/>
      <c r="S162" s="85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156" t="s">
        <v>6</v>
      </c>
      <c r="I163" s="154"/>
      <c r="J163" s="151"/>
      <c r="K163" s="152"/>
      <c r="L163" s="155">
        <f>'23-10'!$K163+('23-10'!$J163/90)</f>
        <v>0</v>
      </c>
      <c r="M163" s="3"/>
      <c r="N163" s="45"/>
      <c r="O163" s="9"/>
      <c r="P163" s="84"/>
      <c r="Q163" s="9"/>
      <c r="R163" s="9"/>
      <c r="S163" s="85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156" t="s">
        <v>6</v>
      </c>
      <c r="I164" s="154"/>
      <c r="J164" s="151"/>
      <c r="K164" s="152"/>
      <c r="L164" s="155">
        <f>'23-10'!$K164+('23-10'!$J164/90)</f>
        <v>0</v>
      </c>
      <c r="M164" s="3"/>
      <c r="N164" s="45"/>
      <c r="O164" s="9"/>
      <c r="P164" s="84"/>
      <c r="Q164" s="9"/>
      <c r="R164" s="9"/>
      <c r="S164" s="85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156" t="s">
        <v>6</v>
      </c>
      <c r="I165" s="154"/>
      <c r="J165" s="151"/>
      <c r="K165" s="152"/>
      <c r="L165" s="155">
        <f>'23-10'!$K165+('23-10'!$J165/90)</f>
        <v>0</v>
      </c>
      <c r="M165" s="3"/>
      <c r="N165" s="45"/>
      <c r="O165" s="9"/>
      <c r="P165" s="84"/>
      <c r="Q165" s="9"/>
      <c r="R165" s="9"/>
      <c r="S165" s="85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156" t="s">
        <v>6</v>
      </c>
      <c r="I166" s="154"/>
      <c r="J166" s="151"/>
      <c r="K166" s="152"/>
      <c r="L166" s="155">
        <f>'23-10'!$K166+('23-10'!$J166/90)</f>
        <v>0</v>
      </c>
      <c r="M166" s="3"/>
      <c r="N166" s="45"/>
      <c r="O166" s="9"/>
      <c r="P166" s="84"/>
      <c r="Q166" s="9"/>
      <c r="R166" s="9"/>
      <c r="S166" s="85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156" t="s">
        <v>6</v>
      </c>
      <c r="I167" s="154"/>
      <c r="J167" s="151"/>
      <c r="K167" s="152"/>
      <c r="L167" s="155">
        <f>'23-10'!$K167+('23-10'!$J167/90)</f>
        <v>0</v>
      </c>
      <c r="M167" s="3"/>
      <c r="N167" s="45"/>
      <c r="O167" s="9"/>
      <c r="P167" s="84"/>
      <c r="Q167" s="9"/>
      <c r="R167" s="9"/>
      <c r="S167" s="85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156" t="s">
        <v>6</v>
      </c>
      <c r="I168" s="154"/>
      <c r="J168" s="151"/>
      <c r="K168" s="152"/>
      <c r="L168" s="155">
        <f>'23-10'!$K168+('23-10'!$J168/90)</f>
        <v>0</v>
      </c>
      <c r="M168" s="3"/>
      <c r="N168" s="45"/>
      <c r="O168" s="9"/>
      <c r="P168" s="84"/>
      <c r="Q168" s="9"/>
      <c r="R168" s="9"/>
      <c r="S168" s="85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156" t="s">
        <v>6</v>
      </c>
      <c r="I169" s="154"/>
      <c r="J169" s="151"/>
      <c r="K169" s="152"/>
      <c r="L169" s="155">
        <f>'23-10'!$K169+('23-10'!$J169/90)</f>
        <v>0</v>
      </c>
      <c r="M169" s="3"/>
      <c r="N169" s="45"/>
      <c r="O169" s="9"/>
      <c r="P169" s="84"/>
      <c r="Q169" s="9"/>
      <c r="R169" s="9"/>
      <c r="S169" s="85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156" t="s">
        <v>6</v>
      </c>
      <c r="I170" s="154"/>
      <c r="J170" s="151"/>
      <c r="K170" s="152"/>
      <c r="L170" s="155">
        <f>'23-10'!$K170+('23-10'!$J170/90)</f>
        <v>0</v>
      </c>
      <c r="M170" s="3"/>
      <c r="N170" s="45"/>
      <c r="O170" s="9"/>
      <c r="P170" s="84"/>
      <c r="Q170" s="9"/>
      <c r="R170" s="9"/>
      <c r="S170" s="85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156" t="s">
        <v>6</v>
      </c>
      <c r="I171" s="154"/>
      <c r="J171" s="151"/>
      <c r="K171" s="152"/>
      <c r="L171" s="155">
        <f>'23-10'!$K171+('23-10'!$J171/90)</f>
        <v>0</v>
      </c>
      <c r="M171" s="3"/>
      <c r="N171" s="45"/>
      <c r="O171" s="9"/>
      <c r="P171" s="84"/>
      <c r="Q171" s="9"/>
      <c r="R171" s="9"/>
      <c r="S171" s="85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156" t="s">
        <v>6</v>
      </c>
      <c r="I172" s="154"/>
      <c r="J172" s="151"/>
      <c r="K172" s="152"/>
      <c r="L172" s="155">
        <f>'23-10'!$K172+('23-10'!$J172/90)</f>
        <v>0</v>
      </c>
      <c r="M172" s="3"/>
      <c r="N172" s="45"/>
      <c r="O172" s="9"/>
      <c r="P172" s="84"/>
      <c r="Q172" s="9"/>
      <c r="R172" s="9"/>
      <c r="S172" s="85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156" t="s">
        <v>6</v>
      </c>
      <c r="I173" s="154"/>
      <c r="J173" s="151"/>
      <c r="K173" s="152"/>
      <c r="L173" s="155">
        <f>'23-10'!$K173+('23-10'!$J173/90)</f>
        <v>0</v>
      </c>
      <c r="M173" s="3"/>
      <c r="N173" s="45"/>
      <c r="O173" s="9"/>
      <c r="P173" s="84"/>
      <c r="Q173" s="9"/>
      <c r="R173" s="9"/>
      <c r="S173" s="85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156" t="s">
        <v>6</v>
      </c>
      <c r="I174" s="154"/>
      <c r="J174" s="151"/>
      <c r="K174" s="152"/>
      <c r="L174" s="155">
        <f>'23-10'!$K174+('23-10'!$J174/90)</f>
        <v>0</v>
      </c>
      <c r="M174" s="3"/>
      <c r="N174" s="45"/>
      <c r="O174" s="9"/>
      <c r="P174" s="84"/>
      <c r="Q174" s="9"/>
      <c r="R174" s="9"/>
      <c r="S174" s="85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156" t="s">
        <v>6</v>
      </c>
      <c r="I175" s="154"/>
      <c r="J175" s="151"/>
      <c r="K175" s="152"/>
      <c r="L175" s="155">
        <f>'23-10'!$K175+('23-10'!$J175/90)</f>
        <v>0</v>
      </c>
      <c r="M175" s="3"/>
      <c r="N175" s="45"/>
      <c r="O175" s="9"/>
      <c r="P175" s="84"/>
      <c r="Q175" s="9"/>
      <c r="R175" s="9"/>
      <c r="S175" s="85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156" t="s">
        <v>6</v>
      </c>
      <c r="I176" s="154"/>
      <c r="J176" s="151"/>
      <c r="K176" s="152"/>
      <c r="L176" s="155">
        <f>'23-10'!$K176+('23-10'!$J176/90)</f>
        <v>0</v>
      </c>
      <c r="M176" s="3"/>
      <c r="N176" s="45"/>
      <c r="O176" s="9"/>
      <c r="P176" s="84"/>
      <c r="Q176" s="9"/>
      <c r="R176" s="9"/>
      <c r="S176" s="85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156" t="s">
        <v>6</v>
      </c>
      <c r="I177" s="154"/>
      <c r="J177" s="151"/>
      <c r="K177" s="152"/>
      <c r="L177" s="155">
        <f>'23-10'!$K177+('23-10'!$J177/90)</f>
        <v>0</v>
      </c>
      <c r="M177" s="3"/>
      <c r="N177" s="45"/>
      <c r="O177" s="9"/>
      <c r="P177" s="84"/>
      <c r="Q177" s="9"/>
      <c r="R177" s="9"/>
      <c r="S177" s="85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156" t="s">
        <v>6</v>
      </c>
      <c r="I178" s="154"/>
      <c r="J178" s="151"/>
      <c r="K178" s="152"/>
      <c r="L178" s="155">
        <f>'23-10'!$K178+('23-10'!$J178/90)</f>
        <v>0</v>
      </c>
      <c r="M178" s="3"/>
      <c r="N178" s="45"/>
      <c r="O178" s="9"/>
      <c r="P178" s="84"/>
      <c r="Q178" s="9"/>
      <c r="R178" s="9"/>
      <c r="S178" s="85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156" t="s">
        <v>6</v>
      </c>
      <c r="I179" s="154"/>
      <c r="J179" s="151"/>
      <c r="K179" s="152"/>
      <c r="L179" s="155">
        <f>'23-10'!$K179+('23-10'!$J179/90)</f>
        <v>0</v>
      </c>
      <c r="M179" s="3"/>
      <c r="N179" s="45"/>
      <c r="O179" s="9"/>
      <c r="P179" s="84"/>
      <c r="Q179" s="9"/>
      <c r="R179" s="9"/>
      <c r="S179" s="85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156" t="s">
        <v>6</v>
      </c>
      <c r="I180" s="154"/>
      <c r="J180" s="151"/>
      <c r="K180" s="152"/>
      <c r="L180" s="155">
        <f>'23-10'!$K180+('23-10'!$J180/90)</f>
        <v>0</v>
      </c>
      <c r="M180" s="3"/>
      <c r="N180" s="45"/>
      <c r="O180" s="9"/>
      <c r="P180" s="84"/>
      <c r="Q180" s="9"/>
      <c r="R180" s="9"/>
      <c r="S180" s="85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156" t="s">
        <v>6</v>
      </c>
      <c r="I181" s="154"/>
      <c r="J181" s="151"/>
      <c r="K181" s="152"/>
      <c r="L181" s="155">
        <f>'23-10'!$K181+('23-10'!$J181/90)</f>
        <v>0</v>
      </c>
      <c r="M181" s="3"/>
      <c r="N181" s="45"/>
      <c r="O181" s="9"/>
      <c r="P181" s="84"/>
      <c r="Q181" s="9"/>
      <c r="R181" s="9"/>
      <c r="S181" s="85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156" t="s">
        <v>6</v>
      </c>
      <c r="I182" s="154"/>
      <c r="J182" s="151"/>
      <c r="K182" s="152"/>
      <c r="L182" s="155">
        <f>'23-10'!$K182+('23-10'!$J182/90)</f>
        <v>0</v>
      </c>
      <c r="M182" s="3"/>
      <c r="N182" s="45"/>
      <c r="O182" s="9"/>
      <c r="P182" s="84"/>
      <c r="Q182" s="9"/>
      <c r="R182" s="9"/>
      <c r="S182" s="85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156" t="s">
        <v>6</v>
      </c>
      <c r="I183" s="154"/>
      <c r="J183" s="151"/>
      <c r="K183" s="152"/>
      <c r="L183" s="155">
        <f>'23-10'!$K183+('23-10'!$J183/90)</f>
        <v>0</v>
      </c>
      <c r="M183" s="3"/>
      <c r="N183" s="45"/>
      <c r="O183" s="9"/>
      <c r="P183" s="84"/>
      <c r="Q183" s="9"/>
      <c r="R183" s="9"/>
      <c r="S183" s="85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156" t="s">
        <v>6</v>
      </c>
      <c r="I184" s="154"/>
      <c r="J184" s="151"/>
      <c r="K184" s="152"/>
      <c r="L184" s="155">
        <f>'23-10'!$K184+('23-10'!$J184/90)</f>
        <v>0</v>
      </c>
      <c r="M184" s="3"/>
      <c r="N184" s="45"/>
      <c r="O184" s="9"/>
      <c r="P184" s="84"/>
      <c r="Q184" s="9"/>
      <c r="R184" s="9"/>
      <c r="S184" s="85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156" t="s">
        <v>6</v>
      </c>
      <c r="I185" s="154"/>
      <c r="J185" s="151"/>
      <c r="K185" s="152"/>
      <c r="L185" s="155">
        <f>'23-10'!$K185+('23-10'!$J185/90)</f>
        <v>0</v>
      </c>
      <c r="M185" s="3"/>
      <c r="N185" s="45"/>
      <c r="O185" s="9"/>
      <c r="P185" s="84"/>
      <c r="Q185" s="9"/>
      <c r="R185" s="9"/>
      <c r="S185" s="85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156" t="s">
        <v>6</v>
      </c>
      <c r="I186" s="154"/>
      <c r="J186" s="151"/>
      <c r="K186" s="152"/>
      <c r="L186" s="155">
        <f>'23-10'!$K186+('23-10'!$J186/90)</f>
        <v>0</v>
      </c>
      <c r="M186" s="3"/>
      <c r="N186" s="45"/>
      <c r="O186" s="9"/>
      <c r="P186" s="84"/>
      <c r="Q186" s="9"/>
      <c r="R186" s="9"/>
      <c r="S186" s="85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156" t="s">
        <v>6</v>
      </c>
      <c r="I187" s="154"/>
      <c r="J187" s="151"/>
      <c r="K187" s="152"/>
      <c r="L187" s="155">
        <f>'23-10'!$K187+('23-10'!$J187/90)</f>
        <v>0</v>
      </c>
      <c r="M187" s="3"/>
      <c r="N187" s="45"/>
      <c r="O187" s="9"/>
      <c r="P187" s="84"/>
      <c r="Q187" s="9"/>
      <c r="R187" s="9"/>
      <c r="S187" s="85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156" t="s">
        <v>6</v>
      </c>
      <c r="I188" s="154"/>
      <c r="J188" s="151"/>
      <c r="K188" s="152"/>
      <c r="L188" s="155">
        <f>'23-10'!$K188+('23-10'!$J188/90)</f>
        <v>0</v>
      </c>
      <c r="M188" s="3"/>
      <c r="N188" s="45"/>
      <c r="O188" s="9"/>
      <c r="P188" s="84"/>
      <c r="Q188" s="9"/>
      <c r="R188" s="9"/>
      <c r="S188" s="85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156" t="s">
        <v>6</v>
      </c>
      <c r="I189" s="154"/>
      <c r="J189" s="151"/>
      <c r="K189" s="152"/>
      <c r="L189" s="155">
        <f>'23-10'!$K189+('23-10'!$J189/90)</f>
        <v>0</v>
      </c>
      <c r="M189" s="3"/>
      <c r="N189" s="45"/>
      <c r="O189" s="9"/>
      <c r="P189" s="84"/>
      <c r="Q189" s="9"/>
      <c r="R189" s="9"/>
      <c r="S189" s="85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156" t="s">
        <v>6</v>
      </c>
      <c r="I190" s="154"/>
      <c r="J190" s="151"/>
      <c r="K190" s="152"/>
      <c r="L190" s="155">
        <f>'23-10'!$K190+('23-10'!$J190/90)</f>
        <v>0</v>
      </c>
      <c r="M190" s="3"/>
      <c r="N190" s="45"/>
      <c r="O190" s="9"/>
      <c r="P190" s="84"/>
      <c r="Q190" s="9"/>
      <c r="R190" s="9"/>
      <c r="S190" s="85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156" t="s">
        <v>6</v>
      </c>
      <c r="I191" s="154"/>
      <c r="J191" s="151"/>
      <c r="K191" s="152"/>
      <c r="L191" s="155">
        <f>'23-10'!$K191+('23-10'!$J191/90)</f>
        <v>0</v>
      </c>
      <c r="M191" s="3"/>
      <c r="N191" s="45"/>
      <c r="O191" s="9"/>
      <c r="P191" s="84"/>
      <c r="Q191" s="9"/>
      <c r="R191" s="9"/>
      <c r="S191" s="85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156" t="s">
        <v>6</v>
      </c>
      <c r="I192" s="154"/>
      <c r="J192" s="151"/>
      <c r="K192" s="152"/>
      <c r="L192" s="155">
        <f>'23-10'!$K192+('23-10'!$J192/90)</f>
        <v>0</v>
      </c>
      <c r="M192" s="3"/>
      <c r="N192" s="45"/>
      <c r="O192" s="9"/>
      <c r="P192" s="84"/>
      <c r="Q192" s="9"/>
      <c r="R192" s="9"/>
      <c r="S192" s="85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156" t="s">
        <v>6</v>
      </c>
      <c r="I193" s="154"/>
      <c r="J193" s="151"/>
      <c r="K193" s="152"/>
      <c r="L193" s="155">
        <f>'23-10'!$K193+('23-10'!$J193/90)</f>
        <v>0</v>
      </c>
      <c r="M193" s="3"/>
      <c r="N193" s="45"/>
      <c r="O193" s="9"/>
      <c r="P193" s="84"/>
      <c r="Q193" s="9"/>
      <c r="R193" s="9"/>
      <c r="S193" s="85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156" t="s">
        <v>6</v>
      </c>
      <c r="I194" s="154"/>
      <c r="J194" s="151"/>
      <c r="K194" s="152"/>
      <c r="L194" s="155">
        <f>'23-10'!$K194+('23-10'!$J194/90)</f>
        <v>0</v>
      </c>
      <c r="M194" s="3"/>
      <c r="N194" s="45"/>
      <c r="O194" s="9"/>
      <c r="P194" s="84"/>
      <c r="Q194" s="9"/>
      <c r="R194" s="9"/>
      <c r="S194" s="85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156" t="s">
        <v>6</v>
      </c>
      <c r="I195" s="154"/>
      <c r="J195" s="151"/>
      <c r="K195" s="152"/>
      <c r="L195" s="155">
        <f>'23-10'!$K195+('23-10'!$J195/90)</f>
        <v>0</v>
      </c>
      <c r="M195" s="3"/>
      <c r="N195" s="45"/>
      <c r="O195" s="9"/>
      <c r="P195" s="84"/>
      <c r="Q195" s="9"/>
      <c r="R195" s="9"/>
      <c r="S195" s="85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156" t="s">
        <v>6</v>
      </c>
      <c r="I196" s="154"/>
      <c r="J196" s="151"/>
      <c r="K196" s="152"/>
      <c r="L196" s="155">
        <f>'23-10'!$K196+('23-10'!$J196/90)</f>
        <v>0</v>
      </c>
      <c r="M196" s="3"/>
      <c r="N196" s="45"/>
      <c r="O196" s="9"/>
      <c r="P196" s="84"/>
      <c r="Q196" s="9"/>
      <c r="R196" s="9"/>
      <c r="S196" s="85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156" t="s">
        <v>6</v>
      </c>
      <c r="I197" s="154"/>
      <c r="J197" s="151"/>
      <c r="K197" s="152"/>
      <c r="L197" s="155">
        <f>'23-10'!$K197+('23-10'!$J197/90)</f>
        <v>0</v>
      </c>
      <c r="M197" s="3"/>
      <c r="N197" s="45"/>
      <c r="O197" s="9"/>
      <c r="P197" s="84"/>
      <c r="Q197" s="9"/>
      <c r="R197" s="9"/>
      <c r="S197" s="85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156" t="s">
        <v>6</v>
      </c>
      <c r="I198" s="154"/>
      <c r="J198" s="151"/>
      <c r="K198" s="152"/>
      <c r="L198" s="155">
        <f>'23-10'!$K198+('23-10'!$J198/90)</f>
        <v>0</v>
      </c>
      <c r="M198" s="3"/>
      <c r="N198" s="45"/>
      <c r="O198" s="9"/>
      <c r="P198" s="84"/>
      <c r="Q198" s="9"/>
      <c r="R198" s="9"/>
      <c r="S198" s="85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156" t="s">
        <v>6</v>
      </c>
      <c r="I199" s="154"/>
      <c r="J199" s="151"/>
      <c r="K199" s="152"/>
      <c r="L199" s="155">
        <f>'23-10'!$K199+('23-10'!$J199/90)</f>
        <v>0</v>
      </c>
      <c r="M199" s="3"/>
      <c r="N199" s="45"/>
      <c r="O199" s="9"/>
      <c r="P199" s="84"/>
      <c r="Q199" s="9"/>
      <c r="R199" s="9"/>
      <c r="S199" s="85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156" t="s">
        <v>6</v>
      </c>
      <c r="I200" s="154"/>
      <c r="J200" s="151"/>
      <c r="K200" s="152"/>
      <c r="L200" s="155">
        <f>'23-10'!$K200+('23-10'!$J200/90)</f>
        <v>0</v>
      </c>
      <c r="M200" s="3"/>
      <c r="N200" s="45"/>
      <c r="O200" s="9"/>
      <c r="P200" s="84"/>
      <c r="Q200" s="9"/>
      <c r="R200" s="9"/>
      <c r="S200" s="85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156" t="s">
        <v>6</v>
      </c>
      <c r="I201" s="154"/>
      <c r="J201" s="151"/>
      <c r="K201" s="152"/>
      <c r="L201" s="155">
        <f>'23-10'!$K201+('23-10'!$J201/90)</f>
        <v>0</v>
      </c>
      <c r="M201" s="3"/>
      <c r="N201" s="45"/>
      <c r="O201" s="9"/>
      <c r="P201" s="84"/>
      <c r="Q201" s="9"/>
      <c r="R201" s="9"/>
      <c r="S201" s="85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156" t="s">
        <v>6</v>
      </c>
      <c r="I202" s="154"/>
      <c r="J202" s="151"/>
      <c r="K202" s="152"/>
      <c r="L202" s="155">
        <f>'23-10'!$K202+('23-10'!$J202/90)</f>
        <v>0</v>
      </c>
      <c r="M202" s="3"/>
      <c r="N202" s="45"/>
      <c r="O202" s="9"/>
      <c r="P202" s="84"/>
      <c r="Q202" s="9"/>
      <c r="R202" s="9"/>
      <c r="S202" s="85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156" t="s">
        <v>6</v>
      </c>
      <c r="I203" s="154"/>
      <c r="J203" s="151"/>
      <c r="K203" s="152"/>
      <c r="L203" s="155">
        <f>'23-10'!$K203+('23-10'!$J203/90)</f>
        <v>0</v>
      </c>
      <c r="M203" s="3"/>
      <c r="N203" s="45"/>
      <c r="O203" s="9"/>
      <c r="P203" s="84"/>
      <c r="Q203" s="9"/>
      <c r="R203" s="9"/>
      <c r="S203" s="85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156" t="s">
        <v>6</v>
      </c>
      <c r="I204" s="154"/>
      <c r="J204" s="151"/>
      <c r="K204" s="152"/>
      <c r="L204" s="155">
        <f>'23-10'!$K204+('23-10'!$J204/90)</f>
        <v>0</v>
      </c>
      <c r="M204" s="3"/>
      <c r="N204" s="45"/>
      <c r="O204" s="9"/>
      <c r="P204" s="84"/>
      <c r="Q204" s="9"/>
      <c r="R204" s="9"/>
      <c r="S204" s="85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156" t="s">
        <v>6</v>
      </c>
      <c r="I205" s="154"/>
      <c r="J205" s="151"/>
      <c r="K205" s="152"/>
      <c r="L205" s="155">
        <f>'23-10'!$K205+('23-10'!$J205/90)</f>
        <v>0</v>
      </c>
      <c r="M205" s="3"/>
      <c r="N205" s="45"/>
      <c r="O205" s="9"/>
      <c r="P205" s="84"/>
      <c r="Q205" s="9"/>
      <c r="R205" s="9"/>
      <c r="S205" s="85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156" t="s">
        <v>6</v>
      </c>
      <c r="I206" s="154"/>
      <c r="J206" s="151"/>
      <c r="K206" s="152"/>
      <c r="L206" s="155">
        <f>'23-10'!$K206+('23-10'!$J206/90)</f>
        <v>0</v>
      </c>
      <c r="M206" s="3"/>
      <c r="N206" s="45"/>
      <c r="O206" s="9"/>
      <c r="P206" s="84"/>
      <c r="Q206" s="9"/>
      <c r="R206" s="9"/>
      <c r="S206" s="85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9"/>
      <c r="H207" s="156" t="s">
        <v>6</v>
      </c>
      <c r="I207" s="154"/>
      <c r="J207" s="151"/>
      <c r="K207" s="152"/>
      <c r="L207" s="155">
        <f>'23-10'!$K207+('23-10'!$J207/90)</f>
        <v>0</v>
      </c>
      <c r="M207" s="3"/>
      <c r="N207" s="45"/>
      <c r="O207" s="9"/>
      <c r="P207" s="84"/>
      <c r="Q207" s="9"/>
      <c r="R207" s="9"/>
      <c r="S207" s="85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9"/>
      <c r="H208" s="156" t="s">
        <v>6</v>
      </c>
      <c r="I208" s="154"/>
      <c r="J208" s="151"/>
      <c r="K208" s="152"/>
      <c r="L208" s="155">
        <f>'23-10'!$K208+('23-10'!$J208/90)</f>
        <v>0</v>
      </c>
      <c r="M208" s="3"/>
      <c r="N208" s="45"/>
      <c r="O208" s="9"/>
      <c r="P208" s="84"/>
      <c r="Q208" s="9"/>
      <c r="R208" s="9"/>
      <c r="S208" s="85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9"/>
      <c r="H209" s="156" t="s">
        <v>6</v>
      </c>
      <c r="I209" s="154"/>
      <c r="J209" s="151"/>
      <c r="K209" s="152"/>
      <c r="L209" s="155">
        <f>'23-10'!$K209+('23-10'!$J209/90)</f>
        <v>0</v>
      </c>
      <c r="M209" s="3"/>
      <c r="N209" s="45"/>
      <c r="O209" s="9"/>
      <c r="P209" s="84"/>
      <c r="Q209" s="9"/>
      <c r="R209" s="9"/>
      <c r="S209" s="85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9"/>
      <c r="H210" s="156" t="s">
        <v>6</v>
      </c>
      <c r="I210" s="154"/>
      <c r="J210" s="151"/>
      <c r="K210" s="152"/>
      <c r="L210" s="155">
        <f>'23-10'!$K210+('23-10'!$J210/90)</f>
        <v>0</v>
      </c>
      <c r="M210" s="3"/>
      <c r="N210" s="45"/>
      <c r="O210" s="9"/>
      <c r="P210" s="84"/>
      <c r="Q210" s="9"/>
      <c r="R210" s="9"/>
      <c r="S210" s="85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9"/>
      <c r="H211" s="156" t="s">
        <v>6</v>
      </c>
      <c r="I211" s="154"/>
      <c r="J211" s="151"/>
      <c r="K211" s="152"/>
      <c r="L211" s="155">
        <f>'23-10'!$K211+('23-10'!$J211/90)</f>
        <v>0</v>
      </c>
      <c r="M211" s="3"/>
      <c r="N211" s="45"/>
      <c r="O211" s="9"/>
      <c r="P211" s="84"/>
      <c r="Q211" s="9"/>
      <c r="R211" s="9"/>
      <c r="S211" s="85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9"/>
      <c r="H212" s="156" t="s">
        <v>6</v>
      </c>
      <c r="I212" s="154"/>
      <c r="J212" s="151"/>
      <c r="K212" s="152"/>
      <c r="L212" s="155">
        <f>'23-10'!$K212+('23-10'!$J212/90)</f>
        <v>0</v>
      </c>
      <c r="M212" s="3"/>
      <c r="N212" s="45"/>
      <c r="O212" s="9"/>
      <c r="P212" s="84"/>
      <c r="Q212" s="9"/>
      <c r="R212" s="9"/>
      <c r="S212" s="85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9"/>
      <c r="H213" s="156" t="s">
        <v>6</v>
      </c>
      <c r="I213" s="154"/>
      <c r="J213" s="151"/>
      <c r="K213" s="152"/>
      <c r="L213" s="155">
        <f>'23-10'!$K213+('23-10'!$J213/90)</f>
        <v>0</v>
      </c>
      <c r="M213" s="3"/>
      <c r="N213" s="45"/>
      <c r="O213" s="9"/>
      <c r="P213" s="84"/>
      <c r="Q213" s="9"/>
      <c r="R213" s="9"/>
      <c r="S213" s="85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9"/>
      <c r="H214" s="156" t="s">
        <v>6</v>
      </c>
      <c r="I214" s="154"/>
      <c r="J214" s="151"/>
      <c r="K214" s="152"/>
      <c r="L214" s="155">
        <f>'23-10'!$K214+('23-10'!$J214/90)</f>
        <v>0</v>
      </c>
      <c r="M214" s="3"/>
      <c r="N214" s="45"/>
      <c r="O214" s="9"/>
      <c r="P214" s="84"/>
      <c r="Q214" s="9"/>
      <c r="R214" s="9"/>
      <c r="S214" s="85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9"/>
      <c r="H215" s="156" t="s">
        <v>6</v>
      </c>
      <c r="I215" s="154"/>
      <c r="J215" s="151"/>
      <c r="K215" s="152"/>
      <c r="L215" s="155">
        <f>'23-10'!$K215+('23-10'!$J215/90)</f>
        <v>0</v>
      </c>
      <c r="M215" s="3"/>
      <c r="N215" s="45"/>
      <c r="O215" s="9"/>
      <c r="P215" s="84"/>
      <c r="Q215" s="9"/>
      <c r="R215" s="9"/>
      <c r="S215" s="85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9"/>
      <c r="H216" s="156" t="s">
        <v>6</v>
      </c>
      <c r="I216" s="154"/>
      <c r="J216" s="151"/>
      <c r="K216" s="152"/>
      <c r="L216" s="155">
        <f>'23-10'!$K216+('23-10'!$J216/90)</f>
        <v>0</v>
      </c>
      <c r="M216" s="3"/>
      <c r="N216" s="45"/>
      <c r="O216" s="9"/>
      <c r="P216" s="84"/>
      <c r="Q216" s="9"/>
      <c r="R216" s="9"/>
      <c r="S216" s="85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9"/>
      <c r="H217" s="156" t="s">
        <v>6</v>
      </c>
      <c r="I217" s="154"/>
      <c r="J217" s="151"/>
      <c r="K217" s="152"/>
      <c r="L217" s="155">
        <f>'23-10'!$K217+('23-10'!$J217/90)</f>
        <v>0</v>
      </c>
      <c r="M217" s="3"/>
      <c r="N217" s="45"/>
      <c r="O217" s="9"/>
      <c r="P217" s="84"/>
      <c r="Q217" s="9"/>
      <c r="R217" s="9"/>
      <c r="S217" s="85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9"/>
      <c r="H218" s="156" t="s">
        <v>6</v>
      </c>
      <c r="I218" s="154"/>
      <c r="J218" s="151"/>
      <c r="K218" s="152"/>
      <c r="L218" s="155">
        <f>'23-10'!$K218+('23-10'!$J218/90)</f>
        <v>0</v>
      </c>
      <c r="M218" s="3"/>
      <c r="N218" s="45"/>
      <c r="O218" s="9"/>
      <c r="P218" s="84"/>
      <c r="Q218" s="9"/>
      <c r="R218" s="9"/>
      <c r="S218" s="85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9"/>
      <c r="H219" s="156" t="s">
        <v>6</v>
      </c>
      <c r="I219" s="154"/>
      <c r="J219" s="151"/>
      <c r="K219" s="152"/>
      <c r="L219" s="155">
        <f>'23-10'!$K219+('23-10'!$J219/90)</f>
        <v>0</v>
      </c>
      <c r="M219" s="3"/>
      <c r="N219" s="45"/>
      <c r="O219" s="9"/>
      <c r="P219" s="84"/>
      <c r="Q219" s="9"/>
      <c r="R219" s="9"/>
      <c r="S219" s="85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9"/>
      <c r="H220" s="156" t="s">
        <v>6</v>
      </c>
      <c r="I220" s="154"/>
      <c r="J220" s="151"/>
      <c r="K220" s="152"/>
      <c r="L220" s="155">
        <f>'23-10'!$K220+('23-10'!$J220/90)</f>
        <v>0</v>
      </c>
      <c r="M220" s="3"/>
      <c r="N220" s="45"/>
      <c r="O220" s="9"/>
      <c r="P220" s="84"/>
      <c r="Q220" s="9"/>
      <c r="R220" s="9"/>
      <c r="S220" s="85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9"/>
      <c r="H221" s="156" t="s">
        <v>6</v>
      </c>
      <c r="I221" s="154"/>
      <c r="J221" s="151"/>
      <c r="K221" s="152"/>
      <c r="L221" s="155">
        <f>'23-10'!$K221+('23-10'!$J221/90)</f>
        <v>0</v>
      </c>
      <c r="M221" s="3"/>
      <c r="N221" s="45"/>
      <c r="O221" s="9"/>
      <c r="P221" s="84"/>
      <c r="Q221" s="9"/>
      <c r="R221" s="9"/>
      <c r="S221" s="85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9"/>
      <c r="H222" s="156" t="s">
        <v>6</v>
      </c>
      <c r="I222" s="154"/>
      <c r="J222" s="151"/>
      <c r="K222" s="152"/>
      <c r="L222" s="155">
        <f>'23-10'!$K222+('23-10'!$J222/90)</f>
        <v>0</v>
      </c>
      <c r="M222" s="3"/>
      <c r="N222" s="45"/>
      <c r="O222" s="9"/>
      <c r="P222" s="84"/>
      <c r="Q222" s="9"/>
      <c r="R222" s="9"/>
      <c r="S222" s="85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9"/>
      <c r="H223" s="156" t="s">
        <v>6</v>
      </c>
      <c r="I223" s="154"/>
      <c r="J223" s="151"/>
      <c r="K223" s="152"/>
      <c r="L223" s="155">
        <f>'23-10'!$K223+('23-10'!$J223/90)</f>
        <v>0</v>
      </c>
      <c r="M223" s="3"/>
      <c r="N223" s="45"/>
      <c r="O223" s="9"/>
      <c r="P223" s="84"/>
      <c r="Q223" s="9"/>
      <c r="R223" s="9"/>
      <c r="S223" s="85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9"/>
      <c r="H224" s="156" t="s">
        <v>6</v>
      </c>
      <c r="I224" s="154"/>
      <c r="J224" s="151"/>
      <c r="K224" s="152"/>
      <c r="L224" s="155">
        <f>'23-10'!$K224+('23-10'!$J224/90)</f>
        <v>0</v>
      </c>
      <c r="M224" s="3"/>
      <c r="N224" s="45"/>
      <c r="O224" s="9"/>
      <c r="P224" s="84"/>
      <c r="Q224" s="9"/>
      <c r="R224" s="9"/>
      <c r="S224" s="85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9"/>
      <c r="H225" s="156" t="s">
        <v>6</v>
      </c>
      <c r="I225" s="154"/>
      <c r="J225" s="151"/>
      <c r="K225" s="152"/>
      <c r="L225" s="155">
        <f>'23-10'!$K225+('23-10'!$J225/90)</f>
        <v>0</v>
      </c>
      <c r="M225" s="3"/>
      <c r="N225" s="45"/>
      <c r="O225" s="9"/>
      <c r="P225" s="84"/>
      <c r="Q225" s="9"/>
      <c r="R225" s="9"/>
      <c r="S225" s="85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9"/>
      <c r="H226" s="156" t="s">
        <v>6</v>
      </c>
      <c r="I226" s="154"/>
      <c r="J226" s="151"/>
      <c r="K226" s="152"/>
      <c r="L226" s="155">
        <f>'23-10'!$K226+('23-10'!$J226/90)</f>
        <v>0</v>
      </c>
      <c r="M226" s="3"/>
      <c r="N226" s="45"/>
      <c r="O226" s="9"/>
      <c r="P226" s="84"/>
      <c r="Q226" s="9"/>
      <c r="R226" s="9"/>
      <c r="S226" s="85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9"/>
      <c r="H227" s="156" t="s">
        <v>6</v>
      </c>
      <c r="I227" s="154"/>
      <c r="J227" s="151"/>
      <c r="K227" s="152"/>
      <c r="L227" s="155">
        <f>'23-10'!$K227+('23-10'!$J227/90)</f>
        <v>0</v>
      </c>
      <c r="M227" s="3"/>
      <c r="N227" s="45"/>
      <c r="O227" s="9"/>
      <c r="P227" s="84"/>
      <c r="Q227" s="9"/>
      <c r="R227" s="9"/>
      <c r="S227" s="85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9"/>
      <c r="H228" s="156" t="s">
        <v>6</v>
      </c>
      <c r="I228" s="154"/>
      <c r="J228" s="151"/>
      <c r="K228" s="152"/>
      <c r="L228" s="155">
        <f>'23-10'!$K228+('23-10'!$J228/90)</f>
        <v>0</v>
      </c>
      <c r="M228" s="3"/>
      <c r="N228" s="45"/>
      <c r="O228" s="9"/>
      <c r="P228" s="84"/>
      <c r="Q228" s="9"/>
      <c r="R228" s="9"/>
      <c r="S228" s="85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9"/>
      <c r="H229" s="156" t="s">
        <v>6</v>
      </c>
      <c r="I229" s="154"/>
      <c r="J229" s="151"/>
      <c r="K229" s="152"/>
      <c r="L229" s="155">
        <f>'23-10'!$K229+('23-10'!$J229/90)</f>
        <v>0</v>
      </c>
      <c r="M229" s="3"/>
      <c r="N229" s="45"/>
      <c r="O229" s="9"/>
      <c r="P229" s="84"/>
      <c r="Q229" s="9"/>
      <c r="R229" s="9"/>
      <c r="S229" s="85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9"/>
      <c r="H230" s="156" t="s">
        <v>6</v>
      </c>
      <c r="I230" s="154"/>
      <c r="J230" s="151"/>
      <c r="K230" s="152"/>
      <c r="L230" s="155">
        <f>'23-10'!$K230+('23-10'!$J230/90)</f>
        <v>0</v>
      </c>
      <c r="M230" s="3"/>
      <c r="N230" s="45"/>
      <c r="O230" s="9"/>
      <c r="P230" s="84"/>
      <c r="Q230" s="9"/>
      <c r="R230" s="9"/>
      <c r="S230" s="85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9"/>
      <c r="H231" s="156" t="s">
        <v>6</v>
      </c>
      <c r="I231" s="154"/>
      <c r="J231" s="151"/>
      <c r="K231" s="152"/>
      <c r="L231" s="155">
        <f>'23-10'!$K231+('23-10'!$J231/90)</f>
        <v>0</v>
      </c>
      <c r="M231" s="3"/>
      <c r="N231" s="45"/>
      <c r="O231" s="9"/>
      <c r="P231" s="84"/>
      <c r="Q231" s="9"/>
      <c r="R231" s="9"/>
      <c r="S231" s="85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9"/>
      <c r="H232" s="156" t="s">
        <v>6</v>
      </c>
      <c r="I232" s="154"/>
      <c r="J232" s="151"/>
      <c r="K232" s="152"/>
      <c r="L232" s="155">
        <f>'23-10'!$K232+('23-10'!$J232/90)</f>
        <v>0</v>
      </c>
      <c r="M232" s="3"/>
      <c r="N232" s="45"/>
      <c r="O232" s="9"/>
      <c r="P232" s="84"/>
      <c r="Q232" s="9"/>
      <c r="R232" s="9"/>
      <c r="S232" s="85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9"/>
      <c r="H233" s="156" t="s">
        <v>6</v>
      </c>
      <c r="I233" s="154"/>
      <c r="J233" s="151"/>
      <c r="K233" s="152"/>
      <c r="L233" s="155">
        <f>'23-10'!$K233+('23-10'!$J233/90)</f>
        <v>0</v>
      </c>
      <c r="M233" s="3"/>
      <c r="N233" s="45"/>
      <c r="O233" s="9"/>
      <c r="P233" s="84"/>
      <c r="Q233" s="9"/>
      <c r="R233" s="9"/>
      <c r="S233" s="85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9"/>
      <c r="H234" s="156" t="s">
        <v>6</v>
      </c>
      <c r="I234" s="154"/>
      <c r="J234" s="151"/>
      <c r="K234" s="152"/>
      <c r="L234" s="155">
        <f>'23-10'!$K234+('23-10'!$J234/90)</f>
        <v>0</v>
      </c>
      <c r="M234" s="3"/>
      <c r="N234" s="45"/>
      <c r="O234" s="9"/>
      <c r="P234" s="84"/>
      <c r="Q234" s="9"/>
      <c r="R234" s="9"/>
      <c r="S234" s="85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9"/>
      <c r="H235" s="156" t="s">
        <v>6</v>
      </c>
      <c r="I235" s="154"/>
      <c r="J235" s="151"/>
      <c r="K235" s="152"/>
      <c r="L235" s="155">
        <f>'23-10'!$K235+('23-10'!$J235/90)</f>
        <v>0</v>
      </c>
      <c r="M235" s="3"/>
      <c r="N235" s="45"/>
      <c r="O235" s="9"/>
      <c r="P235" s="84"/>
      <c r="Q235" s="9"/>
      <c r="R235" s="9"/>
      <c r="S235" s="85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9"/>
      <c r="H236" s="156" t="s">
        <v>6</v>
      </c>
      <c r="I236" s="154"/>
      <c r="J236" s="151"/>
      <c r="K236" s="152"/>
      <c r="L236" s="155">
        <f>'23-10'!$K236+('23-10'!$J236/90)</f>
        <v>0</v>
      </c>
      <c r="M236" s="3"/>
      <c r="N236" s="45"/>
      <c r="O236" s="9"/>
      <c r="P236" s="84"/>
      <c r="Q236" s="9"/>
      <c r="R236" s="9"/>
      <c r="S236" s="85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9"/>
      <c r="H237" s="156" t="s">
        <v>6</v>
      </c>
      <c r="I237" s="154"/>
      <c r="J237" s="151"/>
      <c r="K237" s="152"/>
      <c r="L237" s="155">
        <f>'23-10'!$K237+('23-10'!$J237/90)</f>
        <v>0</v>
      </c>
      <c r="M237" s="3"/>
      <c r="N237" s="45"/>
      <c r="O237" s="9"/>
      <c r="P237" s="84"/>
      <c r="Q237" s="9"/>
      <c r="R237" s="9"/>
      <c r="S237" s="85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9"/>
      <c r="H238" s="156" t="s">
        <v>6</v>
      </c>
      <c r="I238" s="154"/>
      <c r="J238" s="151"/>
      <c r="K238" s="152"/>
      <c r="L238" s="155">
        <f>'23-10'!$K238+('23-10'!$J238/90)</f>
        <v>0</v>
      </c>
      <c r="M238" s="3"/>
      <c r="N238" s="45"/>
      <c r="O238" s="9"/>
      <c r="P238" s="84"/>
      <c r="Q238" s="9"/>
      <c r="R238" s="9"/>
      <c r="S238" s="85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9"/>
      <c r="H239" s="156" t="s">
        <v>6</v>
      </c>
      <c r="I239" s="154"/>
      <c r="J239" s="151"/>
      <c r="K239" s="152"/>
      <c r="L239" s="155">
        <f>'23-10'!$K239+('23-10'!$J239/90)</f>
        <v>0</v>
      </c>
      <c r="M239" s="3"/>
      <c r="N239" s="45"/>
      <c r="O239" s="9"/>
      <c r="P239" s="84"/>
      <c r="Q239" s="9"/>
      <c r="R239" s="9"/>
      <c r="S239" s="85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9"/>
      <c r="H240" s="156" t="s">
        <v>6</v>
      </c>
      <c r="I240" s="154"/>
      <c r="J240" s="151"/>
      <c r="K240" s="152"/>
      <c r="L240" s="155">
        <f>'23-10'!$K240+('23-10'!$J240/90)</f>
        <v>0</v>
      </c>
      <c r="M240" s="3"/>
      <c r="N240" s="45"/>
      <c r="O240" s="9"/>
      <c r="P240" s="84"/>
      <c r="Q240" s="9"/>
      <c r="R240" s="9"/>
      <c r="S240" s="85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9"/>
      <c r="H241" s="156" t="s">
        <v>6</v>
      </c>
      <c r="I241" s="154"/>
      <c r="J241" s="151"/>
      <c r="K241" s="152"/>
      <c r="L241" s="155">
        <f>'23-10'!$K241+('23-10'!$J241/90)</f>
        <v>0</v>
      </c>
      <c r="M241" s="3"/>
      <c r="N241" s="45"/>
      <c r="O241" s="9"/>
      <c r="P241" s="84"/>
      <c r="Q241" s="9"/>
      <c r="R241" s="9"/>
      <c r="S241" s="85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9"/>
      <c r="H242" s="156" t="s">
        <v>6</v>
      </c>
      <c r="I242" s="154"/>
      <c r="J242" s="151"/>
      <c r="K242" s="152"/>
      <c r="L242" s="155">
        <f>'23-10'!$K242+('23-10'!$J242/90)</f>
        <v>0</v>
      </c>
      <c r="M242" s="3"/>
      <c r="N242" s="45"/>
      <c r="O242" s="9"/>
      <c r="P242" s="84"/>
      <c r="Q242" s="9"/>
      <c r="R242" s="9"/>
      <c r="S242" s="85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9"/>
      <c r="H243" s="156" t="s">
        <v>6</v>
      </c>
      <c r="I243" s="154"/>
      <c r="J243" s="151"/>
      <c r="K243" s="152"/>
      <c r="L243" s="155">
        <f>'23-10'!$K243+('23-10'!$J243/90)</f>
        <v>0</v>
      </c>
      <c r="M243" s="3"/>
      <c r="N243" s="45"/>
      <c r="O243" s="9"/>
      <c r="P243" s="84"/>
      <c r="Q243" s="9"/>
      <c r="R243" s="9"/>
      <c r="S243" s="85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9"/>
      <c r="H244" s="156" t="s">
        <v>6</v>
      </c>
      <c r="I244" s="154"/>
      <c r="J244" s="151"/>
      <c r="K244" s="152"/>
      <c r="L244" s="155">
        <f>'23-10'!$K244+('23-10'!$J244/90)</f>
        <v>0</v>
      </c>
      <c r="M244" s="3"/>
      <c r="N244" s="45"/>
      <c r="O244" s="9"/>
      <c r="P244" s="84"/>
      <c r="Q244" s="9"/>
      <c r="R244" s="9"/>
      <c r="S244" s="85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9"/>
      <c r="H245" s="156" t="s">
        <v>6</v>
      </c>
      <c r="I245" s="154"/>
      <c r="J245" s="151"/>
      <c r="K245" s="152"/>
      <c r="L245" s="155">
        <f>'23-10'!$K245+('23-10'!$J245/90)</f>
        <v>0</v>
      </c>
      <c r="M245" s="3"/>
      <c r="N245" s="45"/>
      <c r="O245" s="9"/>
      <c r="P245" s="84"/>
      <c r="Q245" s="9"/>
      <c r="R245" s="9"/>
      <c r="S245" s="85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9"/>
      <c r="H246" s="156" t="s">
        <v>6</v>
      </c>
      <c r="I246" s="154"/>
      <c r="J246" s="151"/>
      <c r="K246" s="152"/>
      <c r="L246" s="155">
        <f>'23-10'!$K246+('23-10'!$J246/90)</f>
        <v>0</v>
      </c>
      <c r="M246" s="3"/>
      <c r="N246" s="45"/>
      <c r="O246" s="9"/>
      <c r="P246" s="84"/>
      <c r="Q246" s="9"/>
      <c r="R246" s="9"/>
      <c r="S246" s="85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9"/>
      <c r="H247" s="156" t="s">
        <v>6</v>
      </c>
      <c r="I247" s="154"/>
      <c r="J247" s="151"/>
      <c r="K247" s="152"/>
      <c r="L247" s="155">
        <f>'23-10'!$K247+('23-10'!$J247/90)</f>
        <v>0</v>
      </c>
      <c r="M247" s="3"/>
      <c r="N247" s="45"/>
      <c r="O247" s="9"/>
      <c r="P247" s="84"/>
      <c r="Q247" s="9"/>
      <c r="R247" s="9"/>
      <c r="S247" s="85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9"/>
      <c r="H248" s="156" t="s">
        <v>6</v>
      </c>
      <c r="I248" s="154"/>
      <c r="J248" s="151"/>
      <c r="K248" s="152"/>
      <c r="L248" s="155">
        <f>'23-10'!$K248+('23-10'!$J248/90)</f>
        <v>0</v>
      </c>
      <c r="M248" s="3"/>
      <c r="N248" s="45"/>
      <c r="O248" s="9"/>
      <c r="P248" s="84"/>
      <c r="Q248" s="9"/>
      <c r="R248" s="9"/>
      <c r="S248" s="85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9"/>
      <c r="H249" s="156" t="s">
        <v>6</v>
      </c>
      <c r="I249" s="154"/>
      <c r="J249" s="151"/>
      <c r="K249" s="152"/>
      <c r="L249" s="155">
        <f>'23-10'!$K249+('23-10'!$J249/90)</f>
        <v>0</v>
      </c>
      <c r="M249" s="3"/>
      <c r="N249" s="45"/>
      <c r="O249" s="9"/>
      <c r="P249" s="84"/>
      <c r="Q249" s="9"/>
      <c r="R249" s="9"/>
      <c r="S249" s="85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9"/>
      <c r="H250" s="156" t="s">
        <v>6</v>
      </c>
      <c r="I250" s="154"/>
      <c r="J250" s="151"/>
      <c r="K250" s="152"/>
      <c r="L250" s="155">
        <f>'23-10'!$K250+('23-10'!$J250/90)</f>
        <v>0</v>
      </c>
      <c r="M250" s="3"/>
      <c r="N250" s="45"/>
      <c r="O250" s="9"/>
      <c r="P250" s="84"/>
      <c r="Q250" s="9"/>
      <c r="R250" s="9"/>
      <c r="S250" s="85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9"/>
      <c r="H251" s="156" t="s">
        <v>6</v>
      </c>
      <c r="I251" s="154"/>
      <c r="J251" s="151"/>
      <c r="K251" s="152"/>
      <c r="L251" s="155">
        <f>'23-10'!$K251+('23-10'!$J251/90)</f>
        <v>0</v>
      </c>
      <c r="M251" s="3"/>
      <c r="N251" s="45"/>
      <c r="O251" s="9"/>
      <c r="P251" s="84"/>
      <c r="Q251" s="9"/>
      <c r="R251" s="9"/>
      <c r="S251" s="85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9"/>
      <c r="H252" s="156" t="s">
        <v>6</v>
      </c>
      <c r="I252" s="154"/>
      <c r="J252" s="151"/>
      <c r="K252" s="152"/>
      <c r="L252" s="155">
        <f>'23-10'!$K252+('23-10'!$J252/90)</f>
        <v>0</v>
      </c>
      <c r="M252" s="3"/>
      <c r="N252" s="45"/>
      <c r="O252" s="9"/>
      <c r="P252" s="84"/>
      <c r="Q252" s="9"/>
      <c r="R252" s="9"/>
      <c r="S252" s="85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9"/>
      <c r="H253" s="156" t="s">
        <v>6</v>
      </c>
      <c r="I253" s="154"/>
      <c r="J253" s="151"/>
      <c r="K253" s="152"/>
      <c r="L253" s="155">
        <f>'23-10'!$K253+('23-10'!$J253/90)</f>
        <v>0</v>
      </c>
      <c r="M253" s="3"/>
      <c r="N253" s="45"/>
      <c r="O253" s="9"/>
      <c r="P253" s="84"/>
      <c r="Q253" s="9"/>
      <c r="R253" s="9"/>
      <c r="S253" s="85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9"/>
      <c r="H254" s="156" t="s">
        <v>6</v>
      </c>
      <c r="I254" s="154"/>
      <c r="J254" s="151"/>
      <c r="K254" s="152"/>
      <c r="L254" s="155">
        <f>'23-10'!$K254+('23-10'!$J254/90)</f>
        <v>0</v>
      </c>
      <c r="M254" s="3"/>
      <c r="N254" s="45"/>
      <c r="O254" s="9"/>
      <c r="P254" s="84"/>
      <c r="Q254" s="9"/>
      <c r="R254" s="9"/>
      <c r="S254" s="85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9"/>
      <c r="H255" s="156" t="s">
        <v>6</v>
      </c>
      <c r="I255" s="154"/>
      <c r="J255" s="151"/>
      <c r="K255" s="152"/>
      <c r="L255" s="155">
        <f>'23-10'!$K255+('23-10'!$J255/90)</f>
        <v>0</v>
      </c>
      <c r="M255" s="3"/>
      <c r="N255" s="45"/>
      <c r="O255" s="9"/>
      <c r="P255" s="84"/>
      <c r="Q255" s="9"/>
      <c r="R255" s="9"/>
      <c r="S255" s="85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9"/>
      <c r="H256" s="156" t="s">
        <v>6</v>
      </c>
      <c r="I256" s="154"/>
      <c r="J256" s="151"/>
      <c r="K256" s="152"/>
      <c r="L256" s="155">
        <f>'23-10'!$K256+('23-10'!$J256/90)</f>
        <v>0</v>
      </c>
      <c r="M256" s="3"/>
      <c r="N256" s="45"/>
      <c r="O256" s="9"/>
      <c r="P256" s="84"/>
      <c r="Q256" s="9"/>
      <c r="R256" s="9"/>
      <c r="S256" s="85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9"/>
      <c r="H257" s="156" t="s">
        <v>6</v>
      </c>
      <c r="I257" s="154"/>
      <c r="J257" s="151"/>
      <c r="K257" s="152"/>
      <c r="L257" s="155">
        <f>'23-10'!$K257+('23-10'!$J257/90)</f>
        <v>0</v>
      </c>
      <c r="M257" s="3"/>
      <c r="N257" s="45"/>
      <c r="O257" s="9"/>
      <c r="P257" s="84"/>
      <c r="Q257" s="9"/>
      <c r="R257" s="9"/>
      <c r="S257" s="85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9"/>
      <c r="H258" s="156" t="s">
        <v>6</v>
      </c>
      <c r="I258" s="154"/>
      <c r="J258" s="151"/>
      <c r="K258" s="152"/>
      <c r="L258" s="155">
        <f>'23-10'!$K258+('23-10'!$J258/90)</f>
        <v>0</v>
      </c>
      <c r="M258" s="3"/>
      <c r="N258" s="45"/>
      <c r="O258" s="9"/>
      <c r="P258" s="84"/>
      <c r="Q258" s="9"/>
      <c r="R258" s="9"/>
      <c r="S258" s="85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9"/>
      <c r="H259" s="156" t="s">
        <v>6</v>
      </c>
      <c r="I259" s="154"/>
      <c r="J259" s="151"/>
      <c r="K259" s="152"/>
      <c r="L259" s="155">
        <f>'23-10'!$K259+('23-10'!$J259/90)</f>
        <v>0</v>
      </c>
      <c r="M259" s="3"/>
      <c r="N259" s="45"/>
      <c r="O259" s="9"/>
      <c r="P259" s="84"/>
      <c r="Q259" s="9"/>
      <c r="R259" s="9"/>
      <c r="S259" s="85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9"/>
      <c r="H260" s="156" t="s">
        <v>6</v>
      </c>
      <c r="I260" s="154"/>
      <c r="J260" s="151"/>
      <c r="K260" s="152"/>
      <c r="L260" s="155">
        <f>'23-10'!$K260+('23-10'!$J260/90)</f>
        <v>0</v>
      </c>
      <c r="M260" s="3"/>
      <c r="N260" s="45"/>
      <c r="O260" s="9"/>
      <c r="P260" s="84"/>
      <c r="Q260" s="9"/>
      <c r="R260" s="9"/>
      <c r="S260" s="85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9"/>
      <c r="H261" s="156" t="s">
        <v>6</v>
      </c>
      <c r="I261" s="154"/>
      <c r="J261" s="151"/>
      <c r="K261" s="152"/>
      <c r="L261" s="155">
        <f>'23-10'!$K261+('23-10'!$J261/90)</f>
        <v>0</v>
      </c>
      <c r="M261" s="3"/>
      <c r="N261" s="45"/>
      <c r="O261" s="9"/>
      <c r="P261" s="84"/>
      <c r="Q261" s="9"/>
      <c r="R261" s="9"/>
      <c r="S261" s="85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9"/>
      <c r="H262" s="156" t="s">
        <v>6</v>
      </c>
      <c r="I262" s="154"/>
      <c r="J262" s="151"/>
      <c r="K262" s="152"/>
      <c r="L262" s="155">
        <f>'23-10'!$K262+('23-10'!$J262/90)</f>
        <v>0</v>
      </c>
      <c r="M262" s="3"/>
      <c r="N262" s="45"/>
      <c r="O262" s="9"/>
      <c r="P262" s="84"/>
      <c r="Q262" s="9"/>
      <c r="R262" s="9"/>
      <c r="S262" s="85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9"/>
      <c r="H263" s="156" t="s">
        <v>6</v>
      </c>
      <c r="I263" s="154"/>
      <c r="J263" s="151"/>
      <c r="K263" s="152"/>
      <c r="L263" s="155">
        <f>'23-10'!$K263+('23-10'!$J263/90)</f>
        <v>0</v>
      </c>
      <c r="M263" s="3"/>
      <c r="N263" s="45"/>
      <c r="O263" s="9"/>
      <c r="P263" s="84"/>
      <c r="Q263" s="9"/>
      <c r="R263" s="9"/>
      <c r="S263" s="85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9"/>
      <c r="H264" s="156" t="s">
        <v>6</v>
      </c>
      <c r="I264" s="154"/>
      <c r="J264" s="151"/>
      <c r="K264" s="152"/>
      <c r="L264" s="155">
        <f>'23-10'!$K264+('23-10'!$J264/90)</f>
        <v>0</v>
      </c>
      <c r="M264" s="3"/>
      <c r="N264" s="45"/>
      <c r="O264" s="9"/>
      <c r="P264" s="84"/>
      <c r="Q264" s="9"/>
      <c r="R264" s="9"/>
      <c r="S264" s="85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9"/>
      <c r="H265" s="156" t="s">
        <v>6</v>
      </c>
      <c r="I265" s="154"/>
      <c r="J265" s="151"/>
      <c r="K265" s="152"/>
      <c r="L265" s="155">
        <f>'23-10'!$K265+('23-10'!$J265/90)</f>
        <v>0</v>
      </c>
      <c r="M265" s="3"/>
      <c r="N265" s="45"/>
      <c r="O265" s="9"/>
      <c r="P265" s="84"/>
      <c r="Q265" s="9"/>
      <c r="R265" s="9"/>
      <c r="S265" s="85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9"/>
      <c r="H266" s="156" t="s">
        <v>6</v>
      </c>
      <c r="I266" s="154"/>
      <c r="J266" s="151"/>
      <c r="K266" s="152"/>
      <c r="L266" s="155">
        <f>'23-10'!$K266+('23-10'!$J266/90)</f>
        <v>0</v>
      </c>
      <c r="M266" s="3"/>
      <c r="N266" s="45"/>
      <c r="O266" s="9"/>
      <c r="P266" s="84"/>
      <c r="Q266" s="9"/>
      <c r="R266" s="9"/>
      <c r="S266" s="85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9"/>
      <c r="H267" s="156" t="s">
        <v>6</v>
      </c>
      <c r="I267" s="154"/>
      <c r="J267" s="151"/>
      <c r="K267" s="152"/>
      <c r="L267" s="155">
        <f>'23-10'!$K267+('23-10'!$J267/90)</f>
        <v>0</v>
      </c>
      <c r="M267" s="3"/>
      <c r="N267" s="45"/>
      <c r="O267" s="9"/>
      <c r="P267" s="84"/>
      <c r="Q267" s="9"/>
      <c r="R267" s="9"/>
      <c r="S267" s="85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9"/>
      <c r="H268" s="156" t="s">
        <v>6</v>
      </c>
      <c r="I268" s="154"/>
      <c r="J268" s="151"/>
      <c r="K268" s="152"/>
      <c r="L268" s="155">
        <f>'23-10'!$K268+('23-10'!$J268/90)</f>
        <v>0</v>
      </c>
      <c r="M268" s="3"/>
      <c r="N268" s="45"/>
      <c r="O268" s="9"/>
      <c r="P268" s="84"/>
      <c r="Q268" s="9"/>
      <c r="R268" s="9"/>
      <c r="S268" s="85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9"/>
      <c r="H269" s="156" t="s">
        <v>6</v>
      </c>
      <c r="I269" s="154"/>
      <c r="J269" s="151"/>
      <c r="K269" s="152"/>
      <c r="L269" s="155">
        <f>'23-10'!$K269+('23-10'!$J269/90)</f>
        <v>0</v>
      </c>
      <c r="M269" s="3"/>
      <c r="N269" s="45"/>
      <c r="O269" s="9"/>
      <c r="P269" s="84"/>
      <c r="Q269" s="9"/>
      <c r="R269" s="9"/>
      <c r="S269" s="85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9"/>
      <c r="H270" s="156" t="s">
        <v>6</v>
      </c>
      <c r="I270" s="154"/>
      <c r="J270" s="151"/>
      <c r="K270" s="152"/>
      <c r="L270" s="155">
        <f>'23-10'!$K270+('23-10'!$J270/90)</f>
        <v>0</v>
      </c>
      <c r="M270" s="3"/>
      <c r="N270" s="45"/>
      <c r="O270" s="9"/>
      <c r="P270" s="84"/>
      <c r="Q270" s="9"/>
      <c r="R270" s="9"/>
      <c r="S270" s="85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9"/>
      <c r="H271" s="156" t="s">
        <v>6</v>
      </c>
      <c r="I271" s="154"/>
      <c r="J271" s="151"/>
      <c r="K271" s="152"/>
      <c r="L271" s="155">
        <f>'23-10'!$K271+('23-10'!$J271/90)</f>
        <v>0</v>
      </c>
      <c r="M271" s="3"/>
      <c r="N271" s="45"/>
      <c r="O271" s="9"/>
      <c r="P271" s="84"/>
      <c r="Q271" s="9"/>
      <c r="R271" s="9"/>
      <c r="S271" s="85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9"/>
      <c r="H272" s="156" t="s">
        <v>6</v>
      </c>
      <c r="I272" s="154"/>
      <c r="J272" s="151"/>
      <c r="K272" s="152"/>
      <c r="L272" s="155">
        <f>'23-10'!$K272+('23-10'!$J272/90)</f>
        <v>0</v>
      </c>
      <c r="M272" s="3"/>
      <c r="N272" s="45"/>
      <c r="O272" s="9"/>
      <c r="P272" s="84"/>
      <c r="Q272" s="9"/>
      <c r="R272" s="9"/>
      <c r="S272" s="85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9"/>
      <c r="H273" s="156" t="s">
        <v>6</v>
      </c>
      <c r="I273" s="154"/>
      <c r="J273" s="151"/>
      <c r="K273" s="152"/>
      <c r="L273" s="155">
        <f>'23-10'!$K273+('23-10'!$J273/90)</f>
        <v>0</v>
      </c>
      <c r="M273" s="3"/>
      <c r="N273" s="45"/>
      <c r="O273" s="9"/>
      <c r="P273" s="84"/>
      <c r="Q273" s="9"/>
      <c r="R273" s="9"/>
      <c r="S273" s="85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9"/>
      <c r="H274" s="156" t="s">
        <v>6</v>
      </c>
      <c r="I274" s="154"/>
      <c r="J274" s="151"/>
      <c r="K274" s="152"/>
      <c r="L274" s="155">
        <f>'23-10'!$K274+('23-10'!$J274/90)</f>
        <v>0</v>
      </c>
      <c r="M274" s="3"/>
      <c r="N274" s="45"/>
      <c r="O274" s="9"/>
      <c r="P274" s="84"/>
      <c r="Q274" s="9"/>
      <c r="R274" s="9"/>
      <c r="S274" s="85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9"/>
      <c r="H275" s="156" t="s">
        <v>6</v>
      </c>
      <c r="I275" s="154"/>
      <c r="J275" s="151"/>
      <c r="K275" s="152"/>
      <c r="L275" s="155">
        <f>'23-10'!$K275+('23-10'!$J275/90)</f>
        <v>0</v>
      </c>
      <c r="M275" s="3"/>
      <c r="N275" s="45"/>
      <c r="O275" s="9"/>
      <c r="P275" s="84"/>
      <c r="Q275" s="9"/>
      <c r="R275" s="9"/>
      <c r="S275" s="85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9"/>
      <c r="H276" s="156" t="s">
        <v>6</v>
      </c>
      <c r="I276" s="154"/>
      <c r="J276" s="151"/>
      <c r="K276" s="152"/>
      <c r="L276" s="155">
        <f>'23-10'!$K276+('23-10'!$J276/90)</f>
        <v>0</v>
      </c>
      <c r="M276" s="3"/>
      <c r="N276" s="45"/>
      <c r="O276" s="9"/>
      <c r="P276" s="84"/>
      <c r="Q276" s="9"/>
      <c r="R276" s="9"/>
      <c r="S276" s="85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9"/>
      <c r="H277" s="156" t="s">
        <v>6</v>
      </c>
      <c r="I277" s="154"/>
      <c r="J277" s="151"/>
      <c r="K277" s="152"/>
      <c r="L277" s="155">
        <f>'23-10'!$K277+('23-10'!$J277/90)</f>
        <v>0</v>
      </c>
      <c r="M277" s="3"/>
      <c r="N277" s="45"/>
      <c r="O277" s="9"/>
      <c r="P277" s="84"/>
      <c r="Q277" s="9"/>
      <c r="R277" s="9"/>
      <c r="S277" s="85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9"/>
      <c r="H278" s="156" t="s">
        <v>6</v>
      </c>
      <c r="I278" s="154"/>
      <c r="J278" s="151"/>
      <c r="K278" s="152"/>
      <c r="L278" s="155">
        <f>'23-10'!$K278+('23-10'!$J278/90)</f>
        <v>0</v>
      </c>
      <c r="M278" s="3"/>
      <c r="N278" s="45"/>
      <c r="O278" s="9"/>
      <c r="P278" s="84"/>
      <c r="Q278" s="9"/>
      <c r="R278" s="9"/>
      <c r="S278" s="85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9"/>
      <c r="H279" s="156" t="s">
        <v>6</v>
      </c>
      <c r="I279" s="154"/>
      <c r="J279" s="151"/>
      <c r="K279" s="152"/>
      <c r="L279" s="155">
        <f>'23-10'!$K279+('23-10'!$J279/90)</f>
        <v>0</v>
      </c>
      <c r="M279" s="3"/>
      <c r="N279" s="45"/>
      <c r="O279" s="9"/>
      <c r="P279" s="84"/>
      <c r="Q279" s="9"/>
      <c r="R279" s="9"/>
      <c r="S279" s="85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9"/>
      <c r="H280" s="156" t="s">
        <v>6</v>
      </c>
      <c r="I280" s="154"/>
      <c r="J280" s="151"/>
      <c r="K280" s="152"/>
      <c r="L280" s="155">
        <f>'23-10'!$K280+('23-10'!$J280/90)</f>
        <v>0</v>
      </c>
      <c r="M280" s="3"/>
      <c r="N280" s="45"/>
      <c r="O280" s="9"/>
      <c r="P280" s="84"/>
      <c r="Q280" s="9"/>
      <c r="R280" s="9"/>
      <c r="S280" s="85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9"/>
      <c r="H281" s="156" t="s">
        <v>6</v>
      </c>
      <c r="I281" s="154"/>
      <c r="J281" s="151"/>
      <c r="K281" s="152"/>
      <c r="L281" s="155">
        <f>'23-10'!$K281+('23-10'!$J281/90)</f>
        <v>0</v>
      </c>
      <c r="M281" s="3"/>
      <c r="N281" s="45"/>
      <c r="O281" s="9"/>
      <c r="P281" s="84"/>
      <c r="Q281" s="9"/>
      <c r="R281" s="9"/>
      <c r="S281" s="85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9"/>
      <c r="H282" s="156" t="s">
        <v>6</v>
      </c>
      <c r="I282" s="154"/>
      <c r="J282" s="151"/>
      <c r="K282" s="152"/>
      <c r="L282" s="155">
        <f>'23-10'!$K282+('23-10'!$J282/90)</f>
        <v>0</v>
      </c>
      <c r="M282" s="3"/>
      <c r="N282" s="45"/>
      <c r="O282" s="9"/>
      <c r="P282" s="84"/>
      <c r="Q282" s="9"/>
      <c r="R282" s="9"/>
      <c r="S282" s="85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9"/>
      <c r="H283" s="156" t="s">
        <v>6</v>
      </c>
      <c r="I283" s="154"/>
      <c r="J283" s="151"/>
      <c r="K283" s="152"/>
      <c r="L283" s="155">
        <f>'23-10'!$K283+('23-10'!$J283/90)</f>
        <v>0</v>
      </c>
      <c r="M283" s="3"/>
      <c r="N283" s="45"/>
      <c r="O283" s="9"/>
      <c r="P283" s="84"/>
      <c r="Q283" s="9"/>
      <c r="R283" s="9"/>
      <c r="S283" s="85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9"/>
      <c r="H284" s="156" t="s">
        <v>6</v>
      </c>
      <c r="I284" s="154"/>
      <c r="J284" s="151"/>
      <c r="K284" s="152"/>
      <c r="L284" s="155">
        <f>'23-10'!$K284+('23-10'!$J284/90)</f>
        <v>0</v>
      </c>
      <c r="M284" s="3"/>
      <c r="N284" s="45"/>
      <c r="O284" s="9"/>
      <c r="P284" s="84"/>
      <c r="Q284" s="9"/>
      <c r="R284" s="9"/>
      <c r="S284" s="85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9"/>
      <c r="H285" s="156" t="s">
        <v>6</v>
      </c>
      <c r="I285" s="154"/>
      <c r="J285" s="151"/>
      <c r="K285" s="152"/>
      <c r="L285" s="155">
        <f>'23-10'!$K285+('23-10'!$J285/90)</f>
        <v>0</v>
      </c>
      <c r="M285" s="3"/>
      <c r="N285" s="45"/>
      <c r="O285" s="9"/>
      <c r="P285" s="84"/>
      <c r="Q285" s="9"/>
      <c r="R285" s="9"/>
      <c r="S285" s="85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9"/>
      <c r="H286" s="156" t="s">
        <v>6</v>
      </c>
      <c r="I286" s="154"/>
      <c r="J286" s="151"/>
      <c r="K286" s="152"/>
      <c r="L286" s="155">
        <f>'23-10'!$K286+('23-10'!$J286/90)</f>
        <v>0</v>
      </c>
      <c r="M286" s="3"/>
      <c r="N286" s="45"/>
      <c r="O286" s="9"/>
      <c r="P286" s="84"/>
      <c r="Q286" s="9"/>
      <c r="R286" s="9"/>
      <c r="S286" s="85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9"/>
      <c r="H287" s="156" t="s">
        <v>6</v>
      </c>
      <c r="I287" s="154"/>
      <c r="J287" s="151"/>
      <c r="K287" s="152"/>
      <c r="L287" s="155">
        <f>'23-10'!$K287+('23-10'!$J287/90)</f>
        <v>0</v>
      </c>
      <c r="M287" s="3"/>
      <c r="N287" s="45"/>
      <c r="O287" s="9"/>
      <c r="P287" s="84"/>
      <c r="Q287" s="9"/>
      <c r="R287" s="9"/>
      <c r="S287" s="85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9"/>
      <c r="H288" s="156" t="s">
        <v>6</v>
      </c>
      <c r="I288" s="154"/>
      <c r="J288" s="151"/>
      <c r="K288" s="152"/>
      <c r="L288" s="155">
        <f>'23-10'!$K288+('23-10'!$J288/90)</f>
        <v>0</v>
      </c>
      <c r="M288" s="3"/>
      <c r="N288" s="45"/>
      <c r="O288" s="9"/>
      <c r="P288" s="84"/>
      <c r="Q288" s="9"/>
      <c r="R288" s="9"/>
      <c r="S288" s="85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9"/>
      <c r="H289" s="156" t="s">
        <v>6</v>
      </c>
      <c r="I289" s="154"/>
      <c r="J289" s="151"/>
      <c r="K289" s="152"/>
      <c r="L289" s="155">
        <f>'23-10'!$K289+('23-10'!$J289/90)</f>
        <v>0</v>
      </c>
      <c r="M289" s="3"/>
      <c r="N289" s="45"/>
      <c r="O289" s="9"/>
      <c r="P289" s="84"/>
      <c r="Q289" s="9"/>
      <c r="R289" s="9"/>
      <c r="S289" s="85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9"/>
      <c r="H290" s="156" t="s">
        <v>6</v>
      </c>
      <c r="I290" s="154"/>
      <c r="J290" s="151"/>
      <c r="K290" s="152"/>
      <c r="L290" s="155">
        <f>'23-10'!$K290+('23-10'!$J290/90)</f>
        <v>0</v>
      </c>
      <c r="M290" s="3"/>
      <c r="N290" s="45"/>
      <c r="O290" s="9"/>
      <c r="P290" s="84"/>
      <c r="Q290" s="9"/>
      <c r="R290" s="9"/>
      <c r="S290" s="85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9"/>
      <c r="H291" s="156" t="s">
        <v>6</v>
      </c>
      <c r="I291" s="154"/>
      <c r="J291" s="151"/>
      <c r="K291" s="152"/>
      <c r="L291" s="155">
        <f>'23-10'!$K291+('23-10'!$J291/90)</f>
        <v>0</v>
      </c>
      <c r="M291" s="3"/>
      <c r="N291" s="45"/>
      <c r="O291" s="9"/>
      <c r="P291" s="84"/>
      <c r="Q291" s="9"/>
      <c r="R291" s="9"/>
      <c r="S291" s="85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9"/>
      <c r="H292" s="156" t="s">
        <v>6</v>
      </c>
      <c r="I292" s="154"/>
      <c r="J292" s="151"/>
      <c r="K292" s="152"/>
      <c r="L292" s="155">
        <f>'23-10'!$K292+('23-10'!$J292/90)</f>
        <v>0</v>
      </c>
      <c r="M292" s="3"/>
      <c r="N292" s="45"/>
      <c r="O292" s="9"/>
      <c r="P292" s="84"/>
      <c r="Q292" s="9"/>
      <c r="R292" s="9"/>
      <c r="S292" s="85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9"/>
      <c r="H293" s="156" t="s">
        <v>6</v>
      </c>
      <c r="I293" s="154"/>
      <c r="J293" s="151"/>
      <c r="K293" s="152"/>
      <c r="L293" s="155">
        <f>'23-10'!$K293+('23-10'!$J293/90)</f>
        <v>0</v>
      </c>
      <c r="M293" s="3"/>
      <c r="N293" s="45"/>
      <c r="O293" s="9"/>
      <c r="P293" s="84"/>
      <c r="Q293" s="9"/>
      <c r="R293" s="9"/>
      <c r="S293" s="85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9"/>
      <c r="H294" s="156" t="s">
        <v>6</v>
      </c>
      <c r="I294" s="154"/>
      <c r="J294" s="151"/>
      <c r="K294" s="152"/>
      <c r="L294" s="155">
        <f>'23-10'!$K294+('23-10'!$J294/90)</f>
        <v>0</v>
      </c>
      <c r="M294" s="3"/>
      <c r="N294" s="45"/>
      <c r="O294" s="9"/>
      <c r="P294" s="84"/>
      <c r="Q294" s="9"/>
      <c r="R294" s="9"/>
      <c r="S294" s="85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9"/>
      <c r="H295" s="156" t="s">
        <v>6</v>
      </c>
      <c r="I295" s="154"/>
      <c r="J295" s="151"/>
      <c r="K295" s="152"/>
      <c r="L295" s="155">
        <f>'23-10'!$K295+('23-10'!$J295/90)</f>
        <v>0</v>
      </c>
      <c r="M295" s="3"/>
      <c r="N295" s="45"/>
      <c r="O295" s="9"/>
      <c r="P295" s="84"/>
      <c r="Q295" s="9"/>
      <c r="R295" s="9"/>
      <c r="S295" s="85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9"/>
      <c r="H296" s="156" t="s">
        <v>6</v>
      </c>
      <c r="I296" s="154"/>
      <c r="J296" s="151"/>
      <c r="K296" s="152"/>
      <c r="L296" s="155">
        <f>'23-10'!$K296+('23-10'!$J296/90)</f>
        <v>0</v>
      </c>
      <c r="M296" s="3"/>
      <c r="N296" s="45"/>
      <c r="O296" s="9"/>
      <c r="P296" s="84"/>
      <c r="Q296" s="9"/>
      <c r="R296" s="9"/>
      <c r="S296" s="85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9"/>
      <c r="H297" s="156" t="s">
        <v>6</v>
      </c>
      <c r="I297" s="154"/>
      <c r="J297" s="151"/>
      <c r="K297" s="152"/>
      <c r="L297" s="155">
        <f>'23-10'!$K297+('23-10'!$J297/90)</f>
        <v>0</v>
      </c>
      <c r="M297" s="3"/>
      <c r="N297" s="45"/>
      <c r="O297" s="9"/>
      <c r="P297" s="84"/>
      <c r="Q297" s="9"/>
      <c r="R297" s="9"/>
      <c r="S297" s="85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9"/>
      <c r="H298" s="156" t="s">
        <v>6</v>
      </c>
      <c r="I298" s="154"/>
      <c r="J298" s="151"/>
      <c r="K298" s="152"/>
      <c r="L298" s="155">
        <f>'23-10'!$K298+('23-10'!$J298/90)</f>
        <v>0</v>
      </c>
      <c r="M298" s="3"/>
      <c r="N298" s="45"/>
      <c r="O298" s="9"/>
      <c r="P298" s="84"/>
      <c r="Q298" s="9"/>
      <c r="R298" s="9"/>
      <c r="S298" s="85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9"/>
      <c r="H299" s="156" t="s">
        <v>6</v>
      </c>
      <c r="I299" s="154"/>
      <c r="J299" s="151"/>
      <c r="K299" s="152"/>
      <c r="L299" s="155">
        <f>'23-10'!$K299+('23-10'!$J299/90)</f>
        <v>0</v>
      </c>
      <c r="M299" s="3"/>
      <c r="N299" s="45"/>
      <c r="O299" s="9"/>
      <c r="P299" s="84"/>
      <c r="Q299" s="9"/>
      <c r="R299" s="9"/>
      <c r="S299" s="85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9"/>
      <c r="H300" s="156" t="s">
        <v>6</v>
      </c>
      <c r="I300" s="154"/>
      <c r="J300" s="151"/>
      <c r="K300" s="152"/>
      <c r="L300" s="155">
        <f>'23-10'!$K300+('23-10'!$J300/90)</f>
        <v>0</v>
      </c>
      <c r="M300" s="3"/>
      <c r="N300" s="45"/>
      <c r="O300" s="9"/>
      <c r="P300" s="84"/>
      <c r="Q300" s="9"/>
      <c r="R300" s="9"/>
      <c r="S300" s="85"/>
      <c r="T300" s="9"/>
      <c r="U300" s="9"/>
      <c r="V300" s="9"/>
      <c r="W300" s="9"/>
      <c r="X300" s="9"/>
      <c r="Y300" s="9"/>
      <c r="Z300" s="9"/>
    </row>
    <row r="301" spans="1:26" x14ac:dyDescent="0.3">
      <c r="A301" s="9"/>
      <c r="B301" s="9"/>
      <c r="C301" s="9"/>
      <c r="D301" s="9"/>
      <c r="E301" s="9"/>
      <c r="F301" s="9"/>
      <c r="G301" s="9"/>
      <c r="H301" s="156" t="s">
        <v>6</v>
      </c>
      <c r="I301" s="154"/>
      <c r="J301" s="151"/>
      <c r="K301" s="152"/>
      <c r="L301" s="155">
        <f>'23-10'!$K301+('23-10'!$J301/90)</f>
        <v>0</v>
      </c>
      <c r="M301" s="3"/>
      <c r="N301" s="45"/>
      <c r="O301" s="9"/>
      <c r="P301" s="84"/>
      <c r="Q301" s="9"/>
      <c r="R301" s="9"/>
      <c r="S301" s="85"/>
      <c r="T301" s="9"/>
      <c r="U301" s="9"/>
      <c r="V301" s="9"/>
      <c r="W301" s="9"/>
      <c r="X301" s="9"/>
      <c r="Y301" s="9"/>
      <c r="Z301" s="9"/>
    </row>
    <row r="302" spans="1:26" x14ac:dyDescent="0.3">
      <c r="A302" s="9"/>
      <c r="B302" s="9"/>
      <c r="C302" s="9"/>
      <c r="D302" s="9"/>
      <c r="E302" s="9"/>
      <c r="F302" s="9"/>
      <c r="G302" s="9"/>
      <c r="H302" s="156" t="s">
        <v>6</v>
      </c>
      <c r="I302" s="154"/>
      <c r="J302" s="151"/>
      <c r="K302" s="152"/>
      <c r="L302" s="155">
        <f>'23-10'!$K302+('23-10'!$J302/90)</f>
        <v>0</v>
      </c>
      <c r="M302" s="3"/>
      <c r="N302" s="45"/>
      <c r="O302" s="9"/>
      <c r="P302" s="84"/>
      <c r="Q302" s="9"/>
      <c r="R302" s="9"/>
      <c r="S302" s="85"/>
      <c r="T302" s="9"/>
      <c r="U302" s="9"/>
      <c r="V302" s="9"/>
      <c r="W302" s="9"/>
      <c r="X302" s="9"/>
      <c r="Y302" s="9"/>
      <c r="Z302" s="9"/>
    </row>
    <row r="303" spans="1:26" x14ac:dyDescent="0.3">
      <c r="A303" s="9"/>
      <c r="B303" s="9"/>
      <c r="C303" s="9"/>
      <c r="D303" s="9"/>
      <c r="E303" s="9"/>
      <c r="F303" s="9"/>
      <c r="G303" s="9"/>
      <c r="H303" s="156" t="s">
        <v>6</v>
      </c>
      <c r="I303" s="154"/>
      <c r="J303" s="151"/>
      <c r="K303" s="152"/>
      <c r="L303" s="155">
        <f>'23-10'!$K303+('23-10'!$J303/90)</f>
        <v>0</v>
      </c>
      <c r="M303" s="3"/>
      <c r="N303" s="45"/>
      <c r="O303" s="9"/>
      <c r="P303" s="84"/>
      <c r="Q303" s="9"/>
      <c r="R303" s="9"/>
      <c r="S303" s="85"/>
      <c r="T303" s="9"/>
      <c r="U303" s="9"/>
      <c r="V303" s="9"/>
      <c r="W303" s="9"/>
      <c r="X303" s="9"/>
      <c r="Y303" s="9"/>
      <c r="Z303" s="9"/>
    </row>
    <row r="304" spans="1:26" x14ac:dyDescent="0.3">
      <c r="A304" s="9"/>
      <c r="B304" s="9"/>
      <c r="C304" s="9"/>
      <c r="D304" s="9"/>
      <c r="E304" s="9"/>
      <c r="F304" s="9"/>
      <c r="G304" s="9"/>
      <c r="H304" s="156" t="s">
        <v>6</v>
      </c>
      <c r="I304" s="154"/>
      <c r="J304" s="151"/>
      <c r="K304" s="152"/>
      <c r="L304" s="155">
        <f>'23-10'!$K304+('23-10'!$J304/90)</f>
        <v>0</v>
      </c>
      <c r="M304" s="3"/>
      <c r="N304" s="45"/>
      <c r="O304" s="9"/>
      <c r="P304" s="84"/>
      <c r="Q304" s="9"/>
      <c r="R304" s="9"/>
      <c r="S304" s="85"/>
      <c r="T304" s="9"/>
      <c r="U304" s="9"/>
      <c r="V304" s="9"/>
      <c r="W304" s="9"/>
      <c r="X304" s="9"/>
      <c r="Y304" s="9"/>
      <c r="Z304" s="9"/>
    </row>
    <row r="305" spans="1:26" x14ac:dyDescent="0.3">
      <c r="A305" s="9"/>
      <c r="B305" s="9"/>
      <c r="C305" s="9"/>
      <c r="D305" s="9"/>
      <c r="E305" s="9"/>
      <c r="F305" s="9"/>
      <c r="G305" s="9"/>
      <c r="H305" s="156" t="s">
        <v>6</v>
      </c>
      <c r="I305" s="154"/>
      <c r="J305" s="151"/>
      <c r="K305" s="152"/>
      <c r="L305" s="155">
        <f>'23-10'!$K305+('23-10'!$J305/90)</f>
        <v>0</v>
      </c>
      <c r="M305" s="3"/>
      <c r="N305" s="45"/>
      <c r="O305" s="9"/>
      <c r="P305" s="84"/>
      <c r="Q305" s="9"/>
      <c r="R305" s="9"/>
      <c r="S305" s="85"/>
      <c r="T305" s="9"/>
      <c r="U305" s="9"/>
      <c r="V305" s="9"/>
      <c r="W305" s="9"/>
      <c r="X305" s="9"/>
      <c r="Y305" s="9"/>
      <c r="Z305" s="9"/>
    </row>
    <row r="306" spans="1:26" x14ac:dyDescent="0.3">
      <c r="A306" s="9"/>
      <c r="B306" s="9"/>
      <c r="C306" s="9"/>
      <c r="D306" s="9"/>
      <c r="E306" s="9"/>
      <c r="F306" s="9"/>
      <c r="G306" s="9"/>
      <c r="H306" s="156" t="s">
        <v>6</v>
      </c>
      <c r="I306" s="154"/>
      <c r="J306" s="151"/>
      <c r="K306" s="152"/>
      <c r="L306" s="155">
        <f>'23-10'!$K306+('23-10'!$J306/90)</f>
        <v>0</v>
      </c>
      <c r="M306" s="3"/>
      <c r="N306" s="45"/>
      <c r="O306" s="9"/>
      <c r="P306" s="84"/>
      <c r="Q306" s="9"/>
      <c r="R306" s="9"/>
      <c r="S306" s="85"/>
      <c r="T306" s="9"/>
      <c r="U306" s="9"/>
      <c r="V306" s="9"/>
      <c r="W306" s="9"/>
      <c r="X306" s="9"/>
      <c r="Y306" s="9"/>
      <c r="Z306" s="9"/>
    </row>
    <row r="307" spans="1:26" x14ac:dyDescent="0.3">
      <c r="A307" s="9"/>
      <c r="B307" s="9"/>
      <c r="C307" s="9"/>
      <c r="D307" s="9"/>
      <c r="E307" s="9"/>
      <c r="F307" s="9"/>
      <c r="G307" s="9"/>
      <c r="H307" s="156" t="s">
        <v>6</v>
      </c>
      <c r="I307" s="154"/>
      <c r="J307" s="151"/>
      <c r="K307" s="152"/>
      <c r="L307" s="155">
        <f>'23-10'!$K307+('23-10'!$J307/90)</f>
        <v>0</v>
      </c>
      <c r="M307" s="3"/>
      <c r="N307" s="45"/>
      <c r="O307" s="9"/>
      <c r="P307" s="84"/>
      <c r="Q307" s="9"/>
      <c r="R307" s="9"/>
      <c r="S307" s="85"/>
      <c r="T307" s="9"/>
      <c r="U307" s="9"/>
      <c r="V307" s="9"/>
      <c r="W307" s="9"/>
      <c r="X307" s="9"/>
      <c r="Y307" s="9"/>
      <c r="Z307" s="9"/>
    </row>
    <row r="308" spans="1:26" x14ac:dyDescent="0.3">
      <c r="A308" s="9"/>
      <c r="B308" s="9"/>
      <c r="C308" s="9"/>
      <c r="D308" s="9"/>
      <c r="E308" s="9"/>
      <c r="F308" s="9"/>
      <c r="G308" s="9"/>
      <c r="H308" s="156" t="s">
        <v>6</v>
      </c>
      <c r="I308" s="154"/>
      <c r="J308" s="151"/>
      <c r="K308" s="152"/>
      <c r="L308" s="155">
        <f>'23-10'!$K308+('23-10'!$J308/90)</f>
        <v>0</v>
      </c>
      <c r="M308" s="3"/>
      <c r="N308" s="45"/>
      <c r="O308" s="9"/>
      <c r="P308" s="84"/>
      <c r="Q308" s="9"/>
      <c r="R308" s="9"/>
      <c r="S308" s="85"/>
      <c r="T308" s="9"/>
      <c r="U308" s="9"/>
      <c r="V308" s="9"/>
      <c r="W308" s="9"/>
      <c r="X308" s="9"/>
      <c r="Y308" s="9"/>
      <c r="Z308" s="9"/>
    </row>
    <row r="309" spans="1:26" x14ac:dyDescent="0.3">
      <c r="A309" s="9"/>
      <c r="B309" s="9"/>
      <c r="C309" s="9"/>
      <c r="D309" s="9"/>
      <c r="E309" s="9"/>
      <c r="F309" s="9"/>
      <c r="G309" s="9"/>
      <c r="H309" s="156" t="s">
        <v>6</v>
      </c>
      <c r="I309" s="154"/>
      <c r="J309" s="151"/>
      <c r="K309" s="152"/>
      <c r="L309" s="155">
        <f>'23-10'!$K309+('23-10'!$J309/90)</f>
        <v>0</v>
      </c>
      <c r="M309" s="3"/>
      <c r="N309" s="45"/>
      <c r="O309" s="9"/>
      <c r="P309" s="84"/>
      <c r="Q309" s="9"/>
      <c r="R309" s="9"/>
      <c r="S309" s="85"/>
      <c r="T309" s="9"/>
      <c r="U309" s="9"/>
      <c r="V309" s="9"/>
      <c r="W309" s="9"/>
      <c r="X309" s="9"/>
      <c r="Y309" s="9"/>
      <c r="Z309" s="9"/>
    </row>
    <row r="310" spans="1:26" x14ac:dyDescent="0.3">
      <c r="A310" s="9"/>
      <c r="B310" s="9"/>
      <c r="C310" s="9"/>
      <c r="D310" s="9"/>
      <c r="E310" s="9"/>
      <c r="F310" s="9"/>
      <c r="G310" s="9"/>
      <c r="H310" s="156" t="s">
        <v>6</v>
      </c>
      <c r="I310" s="154"/>
      <c r="J310" s="151"/>
      <c r="K310" s="152"/>
      <c r="L310" s="155">
        <f>'23-10'!$K310+('23-10'!$J310/90)</f>
        <v>0</v>
      </c>
      <c r="M310" s="3"/>
      <c r="N310" s="45"/>
      <c r="O310" s="9"/>
      <c r="P310" s="84"/>
      <c r="Q310" s="9"/>
      <c r="R310" s="9"/>
      <c r="S310" s="85"/>
      <c r="T310" s="9"/>
      <c r="U310" s="9"/>
      <c r="V310" s="9"/>
      <c r="W310" s="9"/>
      <c r="X310" s="9"/>
      <c r="Y310" s="9"/>
      <c r="Z310" s="9"/>
    </row>
    <row r="311" spans="1:26" x14ac:dyDescent="0.3">
      <c r="A311" s="9"/>
      <c r="B311" s="9"/>
      <c r="C311" s="9"/>
      <c r="D311" s="9"/>
      <c r="E311" s="9"/>
      <c r="F311" s="9"/>
      <c r="G311" s="9"/>
      <c r="H311" s="156" t="s">
        <v>6</v>
      </c>
      <c r="I311" s="154"/>
      <c r="J311" s="151"/>
      <c r="K311" s="152"/>
      <c r="L311" s="155">
        <f>'23-10'!$K311+('23-10'!$J311/90)</f>
        <v>0</v>
      </c>
      <c r="M311" s="3"/>
      <c r="N311" s="45"/>
      <c r="O311" s="9"/>
      <c r="P311" s="84"/>
      <c r="Q311" s="9"/>
      <c r="R311" s="9"/>
      <c r="S311" s="85"/>
      <c r="T311" s="9"/>
      <c r="U311" s="9"/>
      <c r="V311" s="9"/>
      <c r="W311" s="9"/>
      <c r="X311" s="9"/>
      <c r="Y311" s="9"/>
      <c r="Z311" s="9"/>
    </row>
    <row r="312" spans="1:26" x14ac:dyDescent="0.3">
      <c r="A312" s="9"/>
      <c r="B312" s="9"/>
      <c r="C312" s="9"/>
      <c r="D312" s="9"/>
      <c r="E312" s="9"/>
      <c r="F312" s="9"/>
      <c r="G312" s="9"/>
      <c r="H312" s="156" t="s">
        <v>6</v>
      </c>
      <c r="I312" s="154"/>
      <c r="J312" s="151"/>
      <c r="K312" s="152"/>
      <c r="L312" s="155">
        <f>'23-10'!$K312+('23-10'!$J312/90)</f>
        <v>0</v>
      </c>
      <c r="M312" s="3"/>
      <c r="N312" s="45"/>
      <c r="O312" s="9"/>
      <c r="P312" s="84"/>
      <c r="Q312" s="9"/>
      <c r="R312" s="9"/>
      <c r="S312" s="85"/>
      <c r="T312" s="9"/>
      <c r="U312" s="9"/>
      <c r="V312" s="9"/>
      <c r="W312" s="9"/>
      <c r="X312" s="9"/>
      <c r="Y312" s="9"/>
      <c r="Z312" s="9"/>
    </row>
    <row r="313" spans="1:26" x14ac:dyDescent="0.3">
      <c r="A313" s="9"/>
      <c r="B313" s="9"/>
      <c r="C313" s="9"/>
      <c r="D313" s="9"/>
      <c r="E313" s="9"/>
      <c r="F313" s="9"/>
      <c r="G313" s="9"/>
      <c r="H313" s="156" t="s">
        <v>6</v>
      </c>
      <c r="I313" s="154"/>
      <c r="J313" s="151"/>
      <c r="K313" s="152"/>
      <c r="L313" s="155">
        <f>'23-10'!$K313+('23-10'!$J313/90)</f>
        <v>0</v>
      </c>
      <c r="M313" s="3"/>
      <c r="N313" s="45"/>
      <c r="O313" s="9"/>
      <c r="P313" s="84"/>
      <c r="Q313" s="9"/>
      <c r="R313" s="9"/>
      <c r="S313" s="85"/>
      <c r="T313" s="9"/>
      <c r="U313" s="9"/>
      <c r="V313" s="9"/>
      <c r="W313" s="9"/>
      <c r="X313" s="9"/>
      <c r="Y313" s="9"/>
      <c r="Z313" s="9"/>
    </row>
    <row r="314" spans="1:26" x14ac:dyDescent="0.3">
      <c r="A314" s="9"/>
      <c r="B314" s="9"/>
      <c r="C314" s="9"/>
      <c r="D314" s="9"/>
      <c r="E314" s="9"/>
      <c r="F314" s="9"/>
      <c r="G314" s="9"/>
      <c r="H314" s="156" t="s">
        <v>6</v>
      </c>
      <c r="I314" s="154"/>
      <c r="J314" s="151"/>
      <c r="K314" s="152"/>
      <c r="L314" s="155">
        <f>'23-10'!$K314+('23-10'!$J314/90)</f>
        <v>0</v>
      </c>
      <c r="M314" s="3"/>
      <c r="N314" s="45"/>
      <c r="O314" s="9"/>
      <c r="P314" s="84"/>
      <c r="Q314" s="9"/>
      <c r="R314" s="9"/>
      <c r="S314" s="85"/>
      <c r="T314" s="9"/>
      <c r="U314" s="9"/>
      <c r="V314" s="9"/>
      <c r="W314" s="9"/>
      <c r="X314" s="9"/>
      <c r="Y314" s="9"/>
      <c r="Z314" s="9"/>
    </row>
    <row r="315" spans="1:26" x14ac:dyDescent="0.3">
      <c r="A315" s="9"/>
      <c r="B315" s="9"/>
      <c r="C315" s="9"/>
      <c r="D315" s="9"/>
      <c r="E315" s="9"/>
      <c r="F315" s="9"/>
      <c r="G315" s="9"/>
      <c r="H315" s="156" t="s">
        <v>6</v>
      </c>
      <c r="I315" s="154"/>
      <c r="J315" s="151"/>
      <c r="K315" s="152"/>
      <c r="L315" s="155">
        <f>'23-10'!$K315+('23-10'!$J315/90)</f>
        <v>0</v>
      </c>
      <c r="M315" s="3"/>
      <c r="N315" s="45"/>
      <c r="O315" s="9"/>
      <c r="P315" s="84"/>
      <c r="Q315" s="9"/>
      <c r="R315" s="9"/>
      <c r="S315" s="85"/>
      <c r="T315" s="9"/>
      <c r="U315" s="9"/>
      <c r="V315" s="9"/>
      <c r="W315" s="9"/>
      <c r="X315" s="9"/>
      <c r="Y315" s="9"/>
      <c r="Z315" s="9"/>
    </row>
    <row r="316" spans="1:26" x14ac:dyDescent="0.3">
      <c r="A316" s="9"/>
      <c r="B316" s="9"/>
      <c r="C316" s="9"/>
      <c r="D316" s="9"/>
      <c r="E316" s="9"/>
      <c r="F316" s="9"/>
      <c r="G316" s="9"/>
      <c r="H316" s="156" t="s">
        <v>6</v>
      </c>
      <c r="I316" s="154"/>
      <c r="J316" s="151"/>
      <c r="K316" s="152"/>
      <c r="L316" s="155">
        <f>'23-10'!$K316+('23-10'!$J316/90)</f>
        <v>0</v>
      </c>
      <c r="M316" s="3"/>
      <c r="N316" s="45"/>
      <c r="O316" s="9"/>
      <c r="P316" s="84"/>
      <c r="Q316" s="9"/>
      <c r="R316" s="9"/>
      <c r="S316" s="85"/>
      <c r="T316" s="9"/>
      <c r="U316" s="9"/>
      <c r="V316" s="9"/>
      <c r="W316" s="9"/>
      <c r="X316" s="9"/>
      <c r="Y316" s="9"/>
      <c r="Z316" s="9"/>
    </row>
    <row r="317" spans="1:26" x14ac:dyDescent="0.3">
      <c r="A317" s="9"/>
      <c r="B317" s="9"/>
      <c r="C317" s="9"/>
      <c r="D317" s="9"/>
      <c r="E317" s="9"/>
      <c r="F317" s="9"/>
      <c r="G317" s="9"/>
      <c r="H317" s="156" t="s">
        <v>6</v>
      </c>
      <c r="I317" s="154"/>
      <c r="J317" s="151"/>
      <c r="K317" s="152"/>
      <c r="L317" s="155">
        <f>'23-10'!$K317+('23-10'!$J317/90)</f>
        <v>0</v>
      </c>
      <c r="M317" s="3"/>
      <c r="N317" s="45"/>
      <c r="O317" s="9"/>
      <c r="P317" s="84"/>
      <c r="Q317" s="9"/>
      <c r="R317" s="9"/>
      <c r="S317" s="85"/>
      <c r="T317" s="9"/>
      <c r="U317" s="9"/>
      <c r="V317" s="9"/>
      <c r="W317" s="9"/>
      <c r="X317" s="9"/>
      <c r="Y317" s="9"/>
      <c r="Z317" s="9"/>
    </row>
    <row r="318" spans="1:26" x14ac:dyDescent="0.3">
      <c r="A318" s="9"/>
      <c r="B318" s="9"/>
      <c r="C318" s="9"/>
      <c r="D318" s="9"/>
      <c r="E318" s="9"/>
      <c r="F318" s="9"/>
      <c r="G318" s="9"/>
      <c r="H318" s="156" t="s">
        <v>6</v>
      </c>
      <c r="I318" s="154"/>
      <c r="J318" s="151"/>
      <c r="K318" s="152"/>
      <c r="L318" s="155">
        <f>'23-10'!$K318+('23-10'!$J318/90)</f>
        <v>0</v>
      </c>
      <c r="M318" s="3"/>
      <c r="N318" s="45"/>
      <c r="O318" s="9"/>
      <c r="P318" s="84"/>
      <c r="Q318" s="9"/>
      <c r="R318" s="9"/>
      <c r="S318" s="85"/>
      <c r="T318" s="9"/>
      <c r="U318" s="9"/>
      <c r="V318" s="9"/>
      <c r="W318" s="9"/>
      <c r="X318" s="9"/>
      <c r="Y318" s="9"/>
      <c r="Z318" s="9"/>
    </row>
    <row r="319" spans="1:26" x14ac:dyDescent="0.3">
      <c r="A319" s="9"/>
      <c r="B319" s="9"/>
      <c r="C319" s="9"/>
      <c r="D319" s="9"/>
      <c r="E319" s="9"/>
      <c r="F319" s="9"/>
      <c r="G319" s="9"/>
      <c r="H319" s="156" t="s">
        <v>6</v>
      </c>
      <c r="I319" s="154"/>
      <c r="J319" s="151"/>
      <c r="K319" s="152"/>
      <c r="L319" s="155">
        <f>'23-10'!$K319+('23-10'!$J319/90)</f>
        <v>0</v>
      </c>
      <c r="M319" s="3"/>
      <c r="N319" s="45"/>
      <c r="O319" s="9"/>
      <c r="P319" s="84"/>
      <c r="Q319" s="9"/>
      <c r="R319" s="9"/>
      <c r="S319" s="85"/>
      <c r="T319" s="9"/>
      <c r="U319" s="9"/>
      <c r="V319" s="9"/>
      <c r="W319" s="9"/>
      <c r="X319" s="9"/>
      <c r="Y319" s="9"/>
      <c r="Z319" s="9"/>
    </row>
    <row r="320" spans="1:26" x14ac:dyDescent="0.3">
      <c r="A320" s="9"/>
      <c r="B320" s="9"/>
      <c r="C320" s="9"/>
      <c r="D320" s="9"/>
      <c r="E320" s="9"/>
      <c r="F320" s="9"/>
      <c r="G320" s="9"/>
      <c r="H320" s="156" t="s">
        <v>6</v>
      </c>
      <c r="I320" s="154"/>
      <c r="J320" s="151"/>
      <c r="K320" s="152"/>
      <c r="L320" s="155">
        <f>'23-10'!$K320+('23-10'!$J320/90)</f>
        <v>0</v>
      </c>
      <c r="M320" s="3"/>
      <c r="N320" s="45"/>
      <c r="O320" s="9"/>
      <c r="P320" s="84"/>
      <c r="Q320" s="9"/>
      <c r="R320" s="9"/>
      <c r="S320" s="85"/>
      <c r="T320" s="9"/>
      <c r="U320" s="9"/>
      <c r="V320" s="9"/>
      <c r="W320" s="9"/>
      <c r="X320" s="9"/>
      <c r="Y320" s="9"/>
      <c r="Z320" s="9"/>
    </row>
    <row r="321" spans="1:26" x14ac:dyDescent="0.3">
      <c r="A321" s="9"/>
      <c r="B321" s="9"/>
      <c r="C321" s="9"/>
      <c r="D321" s="9"/>
      <c r="E321" s="9"/>
      <c r="F321" s="9"/>
      <c r="G321" s="9"/>
      <c r="H321" s="156" t="s">
        <v>6</v>
      </c>
      <c r="I321" s="154"/>
      <c r="J321" s="151"/>
      <c r="K321" s="152"/>
      <c r="L321" s="155">
        <f>'23-10'!$K321+('23-10'!$J321/90)</f>
        <v>0</v>
      </c>
      <c r="M321" s="3"/>
      <c r="N321" s="45"/>
      <c r="O321" s="9"/>
      <c r="P321" s="84"/>
      <c r="Q321" s="9"/>
      <c r="R321" s="9"/>
      <c r="S321" s="85"/>
      <c r="T321" s="9"/>
      <c r="U321" s="9"/>
      <c r="V321" s="9"/>
      <c r="W321" s="9"/>
      <c r="X321" s="9"/>
      <c r="Y321" s="9"/>
      <c r="Z321" s="9"/>
    </row>
    <row r="322" spans="1:26" x14ac:dyDescent="0.3">
      <c r="A322" s="9"/>
      <c r="B322" s="9"/>
      <c r="C322" s="9"/>
      <c r="D322" s="9"/>
      <c r="E322" s="9"/>
      <c r="F322" s="9"/>
      <c r="G322" s="9"/>
      <c r="H322" s="156" t="s">
        <v>6</v>
      </c>
      <c r="I322" s="154"/>
      <c r="J322" s="151"/>
      <c r="K322" s="152"/>
      <c r="L322" s="155">
        <f>'23-10'!$K322+('23-10'!$J322/90)</f>
        <v>0</v>
      </c>
      <c r="M322" s="3"/>
      <c r="N322" s="45"/>
      <c r="O322" s="9"/>
      <c r="P322" s="84"/>
      <c r="Q322" s="9"/>
      <c r="R322" s="9"/>
      <c r="S322" s="85"/>
      <c r="T322" s="9"/>
      <c r="U322" s="9"/>
      <c r="V322" s="9"/>
      <c r="W322" s="9"/>
      <c r="X322" s="9"/>
      <c r="Y322" s="9"/>
      <c r="Z322" s="9"/>
    </row>
    <row r="323" spans="1:26" x14ac:dyDescent="0.3">
      <c r="A323" s="9"/>
      <c r="B323" s="9"/>
      <c r="C323" s="9"/>
      <c r="D323" s="9"/>
      <c r="E323" s="9"/>
      <c r="F323" s="9"/>
      <c r="G323" s="9"/>
      <c r="H323" s="156" t="s">
        <v>6</v>
      </c>
      <c r="I323" s="154"/>
      <c r="J323" s="151"/>
      <c r="K323" s="152"/>
      <c r="L323" s="155">
        <f>'23-10'!$K323+('23-10'!$J323/90)</f>
        <v>0</v>
      </c>
      <c r="M323" s="3"/>
      <c r="N323" s="45"/>
      <c r="O323" s="9"/>
      <c r="P323" s="84"/>
      <c r="Q323" s="9"/>
      <c r="R323" s="9"/>
      <c r="S323" s="85"/>
      <c r="T323" s="9"/>
      <c r="U323" s="9"/>
      <c r="V323" s="9"/>
      <c r="W323" s="9"/>
      <c r="X323" s="9"/>
      <c r="Y323" s="9"/>
      <c r="Z323" s="9"/>
    </row>
    <row r="324" spans="1:26" x14ac:dyDescent="0.3">
      <c r="A324" s="9"/>
      <c r="B324" s="9"/>
      <c r="C324" s="9"/>
      <c r="D324" s="9"/>
      <c r="E324" s="9"/>
      <c r="F324" s="9"/>
      <c r="G324" s="9"/>
      <c r="H324" s="156" t="s">
        <v>6</v>
      </c>
      <c r="I324" s="154"/>
      <c r="J324" s="151"/>
      <c r="K324" s="152"/>
      <c r="L324" s="155">
        <f>'23-10'!$K324+('23-10'!$J324/90)</f>
        <v>0</v>
      </c>
      <c r="M324" s="3"/>
      <c r="N324" s="45"/>
      <c r="O324" s="9"/>
      <c r="P324" s="84"/>
      <c r="Q324" s="9"/>
      <c r="R324" s="9"/>
      <c r="S324" s="85"/>
      <c r="T324" s="9"/>
      <c r="U324" s="9"/>
      <c r="V324" s="9"/>
      <c r="W324" s="9"/>
      <c r="X324" s="9"/>
      <c r="Y324" s="9"/>
      <c r="Z324" s="9"/>
    </row>
    <row r="325" spans="1:26" x14ac:dyDescent="0.3">
      <c r="A325" s="9"/>
      <c r="B325" s="9"/>
      <c r="C325" s="9"/>
      <c r="D325" s="9"/>
      <c r="E325" s="9"/>
      <c r="F325" s="9"/>
      <c r="G325" s="9"/>
      <c r="H325" s="156" t="s">
        <v>6</v>
      </c>
      <c r="I325" s="154"/>
      <c r="J325" s="151"/>
      <c r="K325" s="152"/>
      <c r="L325" s="155">
        <f>'23-10'!$K325+('23-10'!$J325/90)</f>
        <v>0</v>
      </c>
      <c r="M325" s="3"/>
      <c r="N325" s="45"/>
      <c r="O325" s="9"/>
      <c r="P325" s="84"/>
      <c r="Q325" s="9"/>
      <c r="R325" s="9"/>
      <c r="S325" s="85"/>
      <c r="T325" s="9"/>
      <c r="U325" s="9"/>
      <c r="V325" s="9"/>
      <c r="W325" s="9"/>
      <c r="X325" s="9"/>
      <c r="Y325" s="9"/>
      <c r="Z325" s="9"/>
    </row>
    <row r="326" spans="1:26" x14ac:dyDescent="0.3">
      <c r="A326" s="9"/>
      <c r="B326" s="9"/>
      <c r="C326" s="9"/>
      <c r="D326" s="9"/>
      <c r="E326" s="9"/>
      <c r="F326" s="9"/>
      <c r="G326" s="9"/>
      <c r="H326" s="156" t="s">
        <v>6</v>
      </c>
      <c r="I326" s="154"/>
      <c r="J326" s="151"/>
      <c r="K326" s="152"/>
      <c r="L326" s="155">
        <f>'23-10'!$K326+('23-10'!$J326/90)</f>
        <v>0</v>
      </c>
      <c r="M326" s="3"/>
      <c r="N326" s="45"/>
      <c r="O326" s="9"/>
      <c r="P326" s="84"/>
      <c r="Q326" s="9"/>
      <c r="R326" s="9"/>
      <c r="S326" s="85"/>
      <c r="T326" s="9"/>
      <c r="U326" s="9"/>
      <c r="V326" s="9"/>
      <c r="W326" s="9"/>
      <c r="X326" s="9"/>
      <c r="Y326" s="9"/>
      <c r="Z326" s="9"/>
    </row>
    <row r="327" spans="1:26" x14ac:dyDescent="0.3">
      <c r="A327" s="9"/>
      <c r="B327" s="9"/>
      <c r="C327" s="9"/>
      <c r="D327" s="9"/>
      <c r="E327" s="9"/>
      <c r="F327" s="9"/>
      <c r="G327" s="9"/>
      <c r="H327" s="156" t="s">
        <v>6</v>
      </c>
      <c r="I327" s="154"/>
      <c r="J327" s="151"/>
      <c r="K327" s="152"/>
      <c r="L327" s="155">
        <f>'23-10'!$K327+('23-10'!$J327/90)</f>
        <v>0</v>
      </c>
      <c r="M327" s="3"/>
      <c r="N327" s="45"/>
      <c r="O327" s="9"/>
      <c r="P327" s="84"/>
      <c r="Q327" s="9"/>
      <c r="R327" s="9"/>
      <c r="S327" s="85"/>
      <c r="T327" s="9"/>
      <c r="U327" s="9"/>
      <c r="V327" s="9"/>
      <c r="W327" s="9"/>
      <c r="X327" s="9"/>
      <c r="Y327" s="9"/>
      <c r="Z327" s="9"/>
    </row>
    <row r="328" spans="1:26" x14ac:dyDescent="0.3">
      <c r="A328" s="9"/>
      <c r="B328" s="9"/>
      <c r="C328" s="9"/>
      <c r="D328" s="9"/>
      <c r="E328" s="9"/>
      <c r="F328" s="9"/>
      <c r="G328" s="9"/>
      <c r="H328" s="156" t="s">
        <v>6</v>
      </c>
      <c r="I328" s="154"/>
      <c r="J328" s="151"/>
      <c r="K328" s="152"/>
      <c r="L328" s="155">
        <f>'23-10'!$K328+('23-10'!$J328/90)</f>
        <v>0</v>
      </c>
      <c r="M328" s="3"/>
      <c r="N328" s="45"/>
      <c r="O328" s="9"/>
      <c r="P328" s="84"/>
      <c r="Q328" s="9"/>
      <c r="R328" s="9"/>
      <c r="S328" s="85"/>
      <c r="T328" s="9"/>
      <c r="U328" s="9"/>
      <c r="V328" s="9"/>
      <c r="W328" s="9"/>
      <c r="X328" s="9"/>
      <c r="Y328" s="9"/>
      <c r="Z328" s="9"/>
    </row>
    <row r="329" spans="1:26" x14ac:dyDescent="0.3">
      <c r="A329" s="9"/>
      <c r="B329" s="9"/>
      <c r="C329" s="9"/>
      <c r="D329" s="9"/>
      <c r="E329" s="9"/>
      <c r="F329" s="9"/>
      <c r="G329" s="9"/>
      <c r="H329" s="156" t="s">
        <v>6</v>
      </c>
      <c r="I329" s="154"/>
      <c r="J329" s="151"/>
      <c r="K329" s="152"/>
      <c r="L329" s="155">
        <f>'23-10'!$K329+('23-10'!$J329/90)</f>
        <v>0</v>
      </c>
      <c r="M329" s="3"/>
      <c r="N329" s="45"/>
      <c r="O329" s="9"/>
      <c r="P329" s="84"/>
      <c r="Q329" s="9"/>
      <c r="R329" s="9"/>
      <c r="S329" s="85"/>
      <c r="T329" s="9"/>
      <c r="U329" s="9"/>
      <c r="V329" s="9"/>
      <c r="W329" s="9"/>
      <c r="X329" s="9"/>
      <c r="Y329" s="9"/>
      <c r="Z329" s="9"/>
    </row>
    <row r="330" spans="1:26" x14ac:dyDescent="0.3">
      <c r="A330" s="9"/>
      <c r="B330" s="9"/>
      <c r="C330" s="9"/>
      <c r="D330" s="9"/>
      <c r="E330" s="9"/>
      <c r="F330" s="9"/>
      <c r="G330" s="9"/>
      <c r="H330" s="156" t="s">
        <v>6</v>
      </c>
      <c r="I330" s="154"/>
      <c r="J330" s="151"/>
      <c r="K330" s="152"/>
      <c r="L330" s="155">
        <f>'23-10'!$K330+('23-10'!$J330/90)</f>
        <v>0</v>
      </c>
      <c r="M330" s="3"/>
      <c r="N330" s="45"/>
      <c r="O330" s="9"/>
      <c r="P330" s="84"/>
      <c r="Q330" s="9"/>
      <c r="R330" s="9"/>
      <c r="S330" s="85"/>
      <c r="T330" s="9"/>
      <c r="U330" s="9"/>
      <c r="V330" s="9"/>
      <c r="W330" s="9"/>
      <c r="X330" s="9"/>
      <c r="Y330" s="9"/>
      <c r="Z330" s="9"/>
    </row>
    <row r="331" spans="1:26" x14ac:dyDescent="0.3">
      <c r="A331" s="9"/>
      <c r="B331" s="9"/>
      <c r="C331" s="9"/>
      <c r="D331" s="9"/>
      <c r="E331" s="9"/>
      <c r="F331" s="9"/>
      <c r="G331" s="9"/>
      <c r="H331" s="156" t="s">
        <v>6</v>
      </c>
      <c r="I331" s="154"/>
      <c r="J331" s="151"/>
      <c r="K331" s="152"/>
      <c r="L331" s="155">
        <f>'23-10'!$K331+('23-10'!$J331/90)</f>
        <v>0</v>
      </c>
      <c r="M331" s="3"/>
      <c r="N331" s="45"/>
      <c r="O331" s="9"/>
      <c r="P331" s="84"/>
      <c r="Q331" s="9"/>
      <c r="R331" s="9"/>
      <c r="S331" s="85"/>
      <c r="T331" s="9"/>
      <c r="U331" s="9"/>
      <c r="V331" s="9"/>
      <c r="W331" s="9"/>
      <c r="X331" s="9"/>
      <c r="Y331" s="9"/>
      <c r="Z331" s="9"/>
    </row>
    <row r="332" spans="1:26" x14ac:dyDescent="0.3">
      <c r="A332" s="9"/>
      <c r="B332" s="9"/>
      <c r="C332" s="9"/>
      <c r="D332" s="9"/>
      <c r="E332" s="9"/>
      <c r="F332" s="9"/>
      <c r="G332" s="9"/>
      <c r="H332" s="156" t="s">
        <v>6</v>
      </c>
      <c r="I332" s="154"/>
      <c r="J332" s="151"/>
      <c r="K332" s="152"/>
      <c r="L332" s="155">
        <f>'23-10'!$K332+('23-10'!$J332/90)</f>
        <v>0</v>
      </c>
      <c r="M332" s="3"/>
      <c r="N332" s="45"/>
      <c r="O332" s="9"/>
      <c r="P332" s="84"/>
      <c r="Q332" s="9"/>
      <c r="R332" s="9"/>
      <c r="S332" s="85"/>
      <c r="T332" s="9"/>
      <c r="U332" s="9"/>
      <c r="V332" s="9"/>
      <c r="W332" s="9"/>
      <c r="X332" s="9"/>
      <c r="Y332" s="9"/>
      <c r="Z332" s="9"/>
    </row>
    <row r="333" spans="1:26" x14ac:dyDescent="0.3">
      <c r="A333" s="9"/>
      <c r="B333" s="9"/>
      <c r="C333" s="9"/>
      <c r="D333" s="9"/>
      <c r="E333" s="9"/>
      <c r="F333" s="9"/>
      <c r="G333" s="9"/>
      <c r="H333" s="156" t="s">
        <v>6</v>
      </c>
      <c r="I333" s="154"/>
      <c r="J333" s="151"/>
      <c r="K333" s="152"/>
      <c r="L333" s="155">
        <f>'23-10'!$K333+('23-10'!$J333/90)</f>
        <v>0</v>
      </c>
      <c r="M333" s="3"/>
      <c r="N333" s="45"/>
      <c r="O333" s="9"/>
      <c r="P333" s="84"/>
      <c r="Q333" s="9"/>
      <c r="R333" s="9"/>
      <c r="S333" s="85"/>
      <c r="T333" s="9"/>
      <c r="U333" s="9"/>
      <c r="V333" s="9"/>
      <c r="W333" s="9"/>
      <c r="X333" s="9"/>
      <c r="Y333" s="9"/>
      <c r="Z333" s="9"/>
    </row>
    <row r="334" spans="1:26" x14ac:dyDescent="0.3">
      <c r="A334" s="9"/>
      <c r="B334" s="9"/>
      <c r="C334" s="9"/>
      <c r="D334" s="9"/>
      <c r="E334" s="9"/>
      <c r="F334" s="9"/>
      <c r="G334" s="9"/>
      <c r="H334" s="156" t="s">
        <v>6</v>
      </c>
      <c r="I334" s="154"/>
      <c r="J334" s="151"/>
      <c r="K334" s="152"/>
      <c r="L334" s="155">
        <f>'23-10'!$K334+('23-10'!$J334/90)</f>
        <v>0</v>
      </c>
      <c r="M334" s="3"/>
      <c r="N334" s="45"/>
      <c r="O334" s="9"/>
      <c r="P334" s="84"/>
      <c r="Q334" s="9"/>
      <c r="R334" s="9"/>
      <c r="S334" s="85"/>
      <c r="T334" s="9"/>
      <c r="U334" s="9"/>
      <c r="V334" s="9"/>
      <c r="W334" s="9"/>
      <c r="X334" s="9"/>
      <c r="Y334" s="9"/>
      <c r="Z334" s="9"/>
    </row>
    <row r="335" spans="1:26" x14ac:dyDescent="0.3">
      <c r="A335" s="9"/>
      <c r="B335" s="9"/>
      <c r="C335" s="9"/>
      <c r="D335" s="9"/>
      <c r="E335" s="9"/>
      <c r="F335" s="9"/>
      <c r="G335" s="9"/>
      <c r="H335" s="156" t="s">
        <v>6</v>
      </c>
      <c r="I335" s="154"/>
      <c r="J335" s="151"/>
      <c r="K335" s="152"/>
      <c r="L335" s="155">
        <f>'23-10'!$K335+('23-10'!$J335/90)</f>
        <v>0</v>
      </c>
      <c r="M335" s="3"/>
      <c r="N335" s="45"/>
      <c r="O335" s="9"/>
      <c r="P335" s="84"/>
      <c r="Q335" s="9"/>
      <c r="R335" s="9"/>
      <c r="S335" s="85"/>
      <c r="T335" s="9"/>
      <c r="U335" s="9"/>
      <c r="V335" s="9"/>
      <c r="W335" s="9"/>
      <c r="X335" s="9"/>
      <c r="Y335" s="9"/>
      <c r="Z335" s="9"/>
    </row>
    <row r="336" spans="1:26" x14ac:dyDescent="0.3">
      <c r="A336" s="9"/>
      <c r="B336" s="9"/>
      <c r="C336" s="9"/>
      <c r="D336" s="9"/>
      <c r="E336" s="9"/>
      <c r="F336" s="9"/>
      <c r="G336" s="9"/>
      <c r="H336" s="156" t="s">
        <v>6</v>
      </c>
      <c r="I336" s="154"/>
      <c r="J336" s="151"/>
      <c r="K336" s="152"/>
      <c r="L336" s="155">
        <f>'23-10'!$K336+('23-10'!$J336/90)</f>
        <v>0</v>
      </c>
      <c r="M336" s="3"/>
      <c r="N336" s="45"/>
      <c r="O336" s="9"/>
      <c r="P336" s="84"/>
      <c r="Q336" s="9"/>
      <c r="R336" s="9"/>
      <c r="S336" s="85"/>
      <c r="T336" s="9"/>
      <c r="U336" s="9"/>
      <c r="V336" s="9"/>
      <c r="W336" s="9"/>
      <c r="X336" s="9"/>
      <c r="Y336" s="9"/>
      <c r="Z336" s="9"/>
    </row>
    <row r="337" spans="1:26" x14ac:dyDescent="0.3">
      <c r="A337" s="9"/>
      <c r="B337" s="9"/>
      <c r="C337" s="9"/>
      <c r="D337" s="9"/>
      <c r="E337" s="9"/>
      <c r="F337" s="9"/>
      <c r="G337" s="9"/>
      <c r="H337" s="156" t="s">
        <v>6</v>
      </c>
      <c r="I337" s="154"/>
      <c r="J337" s="151"/>
      <c r="K337" s="152"/>
      <c r="L337" s="155">
        <f>'23-10'!$K337+('23-10'!$J337/90)</f>
        <v>0</v>
      </c>
      <c r="M337" s="3"/>
      <c r="N337" s="45"/>
      <c r="O337" s="9"/>
      <c r="P337" s="84"/>
      <c r="Q337" s="9"/>
      <c r="R337" s="9"/>
      <c r="S337" s="85"/>
      <c r="T337" s="9"/>
      <c r="U337" s="9"/>
      <c r="V337" s="9"/>
      <c r="W337" s="9"/>
      <c r="X337" s="9"/>
      <c r="Y337" s="9"/>
      <c r="Z337" s="9"/>
    </row>
    <row r="338" spans="1:26" x14ac:dyDescent="0.3">
      <c r="A338" s="9"/>
      <c r="B338" s="9"/>
      <c r="C338" s="9"/>
      <c r="D338" s="9"/>
      <c r="E338" s="9"/>
      <c r="F338" s="9"/>
      <c r="G338" s="9"/>
      <c r="H338" s="156" t="s">
        <v>6</v>
      </c>
      <c r="I338" s="154"/>
      <c r="J338" s="151"/>
      <c r="K338" s="152"/>
      <c r="L338" s="155">
        <f>'23-10'!$K338+('23-10'!$J338/90)</f>
        <v>0</v>
      </c>
      <c r="M338" s="3"/>
      <c r="N338" s="45"/>
      <c r="O338" s="9"/>
      <c r="P338" s="84"/>
      <c r="Q338" s="9"/>
      <c r="R338" s="9"/>
      <c r="S338" s="85"/>
      <c r="T338" s="9"/>
      <c r="U338" s="9"/>
      <c r="V338" s="9"/>
      <c r="W338" s="9"/>
      <c r="X338" s="9"/>
      <c r="Y338" s="9"/>
      <c r="Z338" s="9"/>
    </row>
    <row r="339" spans="1:26" x14ac:dyDescent="0.3">
      <c r="A339" s="9"/>
      <c r="B339" s="9"/>
      <c r="C339" s="9"/>
      <c r="D339" s="9"/>
      <c r="E339" s="9"/>
      <c r="F339" s="9"/>
      <c r="G339" s="9"/>
      <c r="H339" s="156" t="s">
        <v>6</v>
      </c>
      <c r="I339" s="154"/>
      <c r="J339" s="151"/>
      <c r="K339" s="152"/>
      <c r="L339" s="155">
        <f>'23-10'!$K339+('23-10'!$J339/90)</f>
        <v>0</v>
      </c>
      <c r="M339" s="3"/>
      <c r="N339" s="45"/>
      <c r="O339" s="9"/>
      <c r="P339" s="84"/>
      <c r="Q339" s="9"/>
      <c r="R339" s="9"/>
      <c r="S339" s="85"/>
      <c r="T339" s="9"/>
      <c r="U339" s="9"/>
      <c r="V339" s="9"/>
      <c r="W339" s="9"/>
      <c r="X339" s="9"/>
      <c r="Y339" s="9"/>
      <c r="Z339" s="9"/>
    </row>
    <row r="340" spans="1:26" x14ac:dyDescent="0.3">
      <c r="A340" s="9"/>
      <c r="B340" s="9"/>
      <c r="C340" s="9"/>
      <c r="D340" s="9"/>
      <c r="E340" s="9"/>
      <c r="F340" s="9"/>
      <c r="G340" s="9"/>
      <c r="H340" s="156" t="s">
        <v>6</v>
      </c>
      <c r="I340" s="154"/>
      <c r="J340" s="151"/>
      <c r="K340" s="152"/>
      <c r="L340" s="155">
        <f>'23-10'!$K340+('23-10'!$J340/90)</f>
        <v>0</v>
      </c>
      <c r="M340" s="3"/>
      <c r="N340" s="45"/>
      <c r="O340" s="9"/>
      <c r="P340" s="84"/>
      <c r="Q340" s="9"/>
      <c r="R340" s="9"/>
      <c r="S340" s="85"/>
      <c r="T340" s="9"/>
      <c r="U340" s="9"/>
      <c r="V340" s="9"/>
      <c r="W340" s="9"/>
      <c r="X340" s="9"/>
      <c r="Y340" s="9"/>
      <c r="Z340" s="9"/>
    </row>
    <row r="341" spans="1:26" x14ac:dyDescent="0.3">
      <c r="A341" s="9"/>
      <c r="B341" s="9"/>
      <c r="C341" s="9"/>
      <c r="D341" s="9"/>
      <c r="E341" s="9"/>
      <c r="F341" s="9"/>
      <c r="G341" s="9"/>
      <c r="H341" s="156" t="s">
        <v>6</v>
      </c>
      <c r="I341" s="154"/>
      <c r="J341" s="151"/>
      <c r="K341" s="152"/>
      <c r="L341" s="155">
        <f>'23-10'!$K341+('23-10'!$J341/90)</f>
        <v>0</v>
      </c>
      <c r="M341" s="3"/>
      <c r="N341" s="45"/>
      <c r="O341" s="9"/>
      <c r="P341" s="84"/>
      <c r="Q341" s="9"/>
      <c r="R341" s="9"/>
      <c r="S341" s="85"/>
      <c r="T341" s="9"/>
      <c r="U341" s="9"/>
      <c r="V341" s="9"/>
      <c r="W341" s="9"/>
      <c r="X341" s="9"/>
      <c r="Y341" s="9"/>
      <c r="Z341" s="9"/>
    </row>
    <row r="342" spans="1:26" x14ac:dyDescent="0.3">
      <c r="A342" s="9"/>
      <c r="B342" s="9"/>
      <c r="C342" s="9"/>
      <c r="D342" s="9"/>
      <c r="E342" s="9"/>
      <c r="F342" s="9"/>
      <c r="G342" s="9"/>
      <c r="H342" s="156" t="s">
        <v>6</v>
      </c>
      <c r="I342" s="154"/>
      <c r="J342" s="151"/>
      <c r="K342" s="152"/>
      <c r="L342" s="155">
        <f>'23-10'!$K342+('23-10'!$J342/90)</f>
        <v>0</v>
      </c>
      <c r="M342" s="3"/>
      <c r="N342" s="45"/>
      <c r="O342" s="9"/>
      <c r="P342" s="84"/>
      <c r="Q342" s="9"/>
      <c r="R342" s="9"/>
      <c r="S342" s="85"/>
      <c r="T342" s="9"/>
      <c r="U342" s="9"/>
      <c r="V342" s="9"/>
      <c r="W342" s="9"/>
      <c r="X342" s="9"/>
      <c r="Y342" s="9"/>
      <c r="Z342" s="9"/>
    </row>
    <row r="343" spans="1:26" x14ac:dyDescent="0.3">
      <c r="A343" s="9"/>
      <c r="B343" s="9"/>
      <c r="C343" s="9"/>
      <c r="D343" s="9"/>
      <c r="E343" s="9"/>
      <c r="F343" s="9"/>
      <c r="G343" s="9"/>
      <c r="H343" s="156" t="s">
        <v>6</v>
      </c>
      <c r="I343" s="154"/>
      <c r="J343" s="151"/>
      <c r="K343" s="152"/>
      <c r="L343" s="155">
        <f>'23-10'!$K343+('23-10'!$J343/90)</f>
        <v>0</v>
      </c>
      <c r="M343" s="3"/>
      <c r="N343" s="45"/>
      <c r="O343" s="9"/>
      <c r="P343" s="84"/>
      <c r="Q343" s="9"/>
      <c r="R343" s="9"/>
      <c r="S343" s="85"/>
      <c r="T343" s="9"/>
      <c r="U343" s="9"/>
      <c r="V343" s="9"/>
      <c r="W343" s="9"/>
      <c r="X343" s="9"/>
      <c r="Y343" s="9"/>
      <c r="Z343" s="9"/>
    </row>
    <row r="344" spans="1:26" x14ac:dyDescent="0.3">
      <c r="A344" s="9"/>
      <c r="B344" s="9"/>
      <c r="C344" s="9"/>
      <c r="D344" s="9"/>
      <c r="E344" s="9"/>
      <c r="F344" s="9"/>
      <c r="G344" s="9"/>
      <c r="H344" s="156" t="s">
        <v>6</v>
      </c>
      <c r="I344" s="154"/>
      <c r="J344" s="151"/>
      <c r="K344" s="152"/>
      <c r="L344" s="155">
        <f>'23-10'!$K344+('23-10'!$J344/90)</f>
        <v>0</v>
      </c>
      <c r="M344" s="3"/>
      <c r="N344" s="45"/>
      <c r="O344" s="9"/>
      <c r="P344" s="84"/>
      <c r="Q344" s="9"/>
      <c r="R344" s="9"/>
      <c r="S344" s="85"/>
      <c r="T344" s="9"/>
      <c r="U344" s="9"/>
      <c r="V344" s="9"/>
      <c r="W344" s="9"/>
      <c r="X344" s="9"/>
      <c r="Y344" s="9"/>
      <c r="Z344" s="9"/>
    </row>
    <row r="345" spans="1:26" x14ac:dyDescent="0.3">
      <c r="A345" s="9"/>
      <c r="B345" s="9"/>
      <c r="C345" s="9"/>
      <c r="D345" s="9"/>
      <c r="E345" s="9"/>
      <c r="F345" s="9"/>
      <c r="G345" s="9"/>
      <c r="H345" s="156" t="s">
        <v>6</v>
      </c>
      <c r="I345" s="154"/>
      <c r="J345" s="151"/>
      <c r="K345" s="152"/>
      <c r="L345" s="155">
        <f>'23-10'!$K345+('23-10'!$J345/90)</f>
        <v>0</v>
      </c>
      <c r="M345" s="3"/>
      <c r="N345" s="45"/>
      <c r="O345" s="9"/>
      <c r="P345" s="84"/>
      <c r="Q345" s="9"/>
      <c r="R345" s="9"/>
      <c r="S345" s="85"/>
      <c r="T345" s="9"/>
      <c r="U345" s="9"/>
      <c r="V345" s="9"/>
      <c r="W345" s="9"/>
      <c r="X345" s="9"/>
      <c r="Y345" s="9"/>
      <c r="Z345" s="9"/>
    </row>
    <row r="346" spans="1:26" x14ac:dyDescent="0.3">
      <c r="A346" s="9"/>
      <c r="B346" s="9"/>
      <c r="C346" s="9"/>
      <c r="D346" s="9"/>
      <c r="E346" s="9"/>
      <c r="F346" s="9"/>
      <c r="G346" s="9"/>
      <c r="H346" s="156" t="s">
        <v>6</v>
      </c>
      <c r="I346" s="154"/>
      <c r="J346" s="151"/>
      <c r="K346" s="152"/>
      <c r="L346" s="155">
        <f>'23-10'!$K346+('23-10'!$J346/90)</f>
        <v>0</v>
      </c>
      <c r="M346" s="3"/>
      <c r="N346" s="45"/>
      <c r="O346" s="9"/>
      <c r="P346" s="84"/>
      <c r="Q346" s="9"/>
      <c r="R346" s="9"/>
      <c r="S346" s="85"/>
      <c r="T346" s="9"/>
      <c r="U346" s="9"/>
      <c r="V346" s="9"/>
      <c r="W346" s="9"/>
      <c r="X346" s="9"/>
      <c r="Y346" s="9"/>
      <c r="Z346" s="9"/>
    </row>
    <row r="347" spans="1:26" x14ac:dyDescent="0.3">
      <c r="A347" s="9"/>
      <c r="B347" s="9"/>
      <c r="C347" s="9"/>
      <c r="D347" s="9"/>
      <c r="E347" s="9"/>
      <c r="F347" s="9"/>
      <c r="G347" s="9"/>
      <c r="H347" s="156" t="s">
        <v>6</v>
      </c>
      <c r="I347" s="154"/>
      <c r="J347" s="151"/>
      <c r="K347" s="152"/>
      <c r="L347" s="155">
        <f>'23-10'!$K347+('23-10'!$J347/90)</f>
        <v>0</v>
      </c>
      <c r="M347" s="3"/>
      <c r="N347" s="45"/>
      <c r="O347" s="9"/>
      <c r="P347" s="84"/>
      <c r="Q347" s="9"/>
      <c r="R347" s="9"/>
      <c r="S347" s="85"/>
      <c r="T347" s="9"/>
      <c r="U347" s="9"/>
      <c r="V347" s="9"/>
      <c r="W347" s="9"/>
      <c r="X347" s="9"/>
      <c r="Y347" s="9"/>
      <c r="Z347" s="9"/>
    </row>
    <row r="348" spans="1:26" x14ac:dyDescent="0.3">
      <c r="A348" s="9"/>
      <c r="B348" s="9"/>
      <c r="C348" s="9"/>
      <c r="D348" s="9"/>
      <c r="E348" s="9"/>
      <c r="F348" s="9"/>
      <c r="G348" s="9"/>
      <c r="H348" s="156" t="s">
        <v>6</v>
      </c>
      <c r="I348" s="154"/>
      <c r="J348" s="151"/>
      <c r="K348" s="152"/>
      <c r="L348" s="155">
        <f>'23-10'!$K348+('23-10'!$J348/90)</f>
        <v>0</v>
      </c>
      <c r="M348" s="3"/>
      <c r="N348" s="45"/>
      <c r="O348" s="9"/>
      <c r="P348" s="84"/>
      <c r="Q348" s="9"/>
      <c r="R348" s="9"/>
      <c r="S348" s="85"/>
      <c r="T348" s="9"/>
      <c r="U348" s="9"/>
      <c r="V348" s="9"/>
      <c r="W348" s="9"/>
      <c r="X348" s="9"/>
      <c r="Y348" s="9"/>
      <c r="Z348" s="9"/>
    </row>
    <row r="349" spans="1:26" x14ac:dyDescent="0.3">
      <c r="A349" s="9"/>
      <c r="B349" s="9"/>
      <c r="C349" s="9"/>
      <c r="D349" s="9"/>
      <c r="E349" s="9"/>
      <c r="F349" s="9"/>
      <c r="G349" s="9"/>
      <c r="H349" s="156" t="s">
        <v>6</v>
      </c>
      <c r="I349" s="154"/>
      <c r="J349" s="151"/>
      <c r="K349" s="152"/>
      <c r="L349" s="155">
        <f>'23-10'!$K349+('23-10'!$J349/90)</f>
        <v>0</v>
      </c>
      <c r="M349" s="3"/>
      <c r="N349" s="45"/>
      <c r="O349" s="9"/>
      <c r="P349" s="84"/>
      <c r="Q349" s="9"/>
      <c r="R349" s="9"/>
      <c r="S349" s="85"/>
      <c r="T349" s="9"/>
      <c r="U349" s="9"/>
      <c r="V349" s="9"/>
      <c r="W349" s="9"/>
      <c r="X349" s="9"/>
      <c r="Y349" s="9"/>
      <c r="Z349" s="9"/>
    </row>
    <row r="350" spans="1:26" x14ac:dyDescent="0.3">
      <c r="A350" s="9"/>
      <c r="B350" s="9"/>
      <c r="C350" s="9"/>
      <c r="D350" s="9"/>
      <c r="E350" s="9"/>
      <c r="F350" s="9"/>
      <c r="G350" s="9"/>
      <c r="H350" s="156" t="s">
        <v>6</v>
      </c>
      <c r="I350" s="154"/>
      <c r="J350" s="151"/>
      <c r="K350" s="152"/>
      <c r="L350" s="155">
        <f>'23-10'!$K350+('23-10'!$J350/90)</f>
        <v>0</v>
      </c>
      <c r="M350" s="3"/>
      <c r="N350" s="45"/>
      <c r="O350" s="9"/>
      <c r="P350" s="84"/>
      <c r="Q350" s="9"/>
      <c r="R350" s="9"/>
      <c r="S350" s="85"/>
      <c r="T350" s="9"/>
      <c r="U350" s="9"/>
      <c r="V350" s="9"/>
      <c r="W350" s="9"/>
      <c r="X350" s="9"/>
      <c r="Y350" s="9"/>
      <c r="Z350" s="9"/>
    </row>
    <row r="351" spans="1:26" x14ac:dyDescent="0.3">
      <c r="A351" s="9"/>
      <c r="B351" s="9"/>
      <c r="C351" s="9"/>
      <c r="D351" s="9"/>
      <c r="E351" s="9"/>
      <c r="F351" s="9"/>
      <c r="G351" s="9"/>
      <c r="H351" s="156" t="s">
        <v>6</v>
      </c>
      <c r="I351" s="154"/>
      <c r="J351" s="151"/>
      <c r="K351" s="152"/>
      <c r="L351" s="155">
        <f>'23-10'!$K351+('23-10'!$J351/90)</f>
        <v>0</v>
      </c>
      <c r="M351" s="3"/>
      <c r="N351" s="45"/>
      <c r="O351" s="9"/>
      <c r="P351" s="84"/>
      <c r="Q351" s="9"/>
      <c r="R351" s="9"/>
      <c r="S351" s="85"/>
      <c r="T351" s="9"/>
      <c r="U351" s="9"/>
      <c r="V351" s="9"/>
      <c r="W351" s="9"/>
      <c r="X351" s="9"/>
      <c r="Y351" s="9"/>
      <c r="Z351" s="9"/>
    </row>
    <row r="352" spans="1:26" x14ac:dyDescent="0.3">
      <c r="A352" s="9"/>
      <c r="B352" s="9"/>
      <c r="C352" s="9"/>
      <c r="D352" s="9"/>
      <c r="E352" s="9"/>
      <c r="F352" s="9"/>
      <c r="G352" s="9"/>
      <c r="H352" s="156" t="s">
        <v>6</v>
      </c>
      <c r="I352" s="154"/>
      <c r="J352" s="151"/>
      <c r="K352" s="152"/>
      <c r="L352" s="155">
        <f>'23-10'!$K352+('23-10'!$J352/90)</f>
        <v>0</v>
      </c>
      <c r="M352" s="3"/>
      <c r="N352" s="45"/>
      <c r="O352" s="9"/>
      <c r="P352" s="84"/>
      <c r="Q352" s="9"/>
      <c r="R352" s="9"/>
      <c r="S352" s="85"/>
      <c r="T352" s="9"/>
      <c r="U352" s="9"/>
      <c r="V352" s="9"/>
      <c r="W352" s="9"/>
      <c r="X352" s="9"/>
      <c r="Y352" s="9"/>
      <c r="Z352" s="9"/>
    </row>
    <row r="353" spans="1:26" x14ac:dyDescent="0.3">
      <c r="A353" s="9"/>
      <c r="B353" s="9"/>
      <c r="C353" s="9"/>
      <c r="D353" s="9"/>
      <c r="E353" s="9"/>
      <c r="F353" s="9"/>
      <c r="G353" s="9"/>
      <c r="H353" s="156" t="s">
        <v>6</v>
      </c>
      <c r="I353" s="154"/>
      <c r="J353" s="151"/>
      <c r="K353" s="152"/>
      <c r="L353" s="155">
        <f>'23-10'!$K353+('23-10'!$J353/90)</f>
        <v>0</v>
      </c>
      <c r="M353" s="3"/>
      <c r="N353" s="45"/>
      <c r="O353" s="9"/>
      <c r="P353" s="84"/>
      <c r="Q353" s="9"/>
      <c r="R353" s="9"/>
      <c r="S353" s="85"/>
      <c r="T353" s="9"/>
      <c r="U353" s="9"/>
      <c r="V353" s="9"/>
      <c r="W353" s="9"/>
      <c r="X353" s="9"/>
      <c r="Y353" s="9"/>
      <c r="Z353" s="9"/>
    </row>
    <row r="354" spans="1:26" x14ac:dyDescent="0.3">
      <c r="A354" s="9"/>
      <c r="B354" s="9"/>
      <c r="C354" s="9"/>
      <c r="D354" s="9"/>
      <c r="E354" s="9"/>
      <c r="F354" s="9"/>
      <c r="G354" s="9"/>
      <c r="H354" s="156" t="s">
        <v>6</v>
      </c>
      <c r="I354" s="154"/>
      <c r="J354" s="151"/>
      <c r="K354" s="152"/>
      <c r="L354" s="155">
        <f>'23-10'!$K354+('23-10'!$J354/90)</f>
        <v>0</v>
      </c>
      <c r="M354" s="3"/>
      <c r="N354" s="45"/>
      <c r="O354" s="9"/>
      <c r="P354" s="84"/>
      <c r="Q354" s="9"/>
      <c r="R354" s="9"/>
      <c r="S354" s="85"/>
      <c r="T354" s="9"/>
      <c r="U354" s="9"/>
      <c r="V354" s="9"/>
      <c r="W354" s="9"/>
      <c r="X354" s="9"/>
      <c r="Y354" s="9"/>
      <c r="Z354" s="9"/>
    </row>
    <row r="355" spans="1:26" x14ac:dyDescent="0.3">
      <c r="A355" s="9"/>
      <c r="B355" s="9"/>
      <c r="C355" s="9"/>
      <c r="D355" s="9"/>
      <c r="E355" s="9"/>
      <c r="F355" s="9"/>
      <c r="G355" s="9"/>
      <c r="H355" s="156" t="s">
        <v>6</v>
      </c>
      <c r="I355" s="154"/>
      <c r="J355" s="151"/>
      <c r="K355" s="152"/>
      <c r="L355" s="155">
        <f>'23-10'!$K355+('23-10'!$J355/90)</f>
        <v>0</v>
      </c>
      <c r="M355" s="3"/>
      <c r="N355" s="45"/>
      <c r="O355" s="9"/>
      <c r="P355" s="84"/>
      <c r="Q355" s="9"/>
      <c r="R355" s="9"/>
      <c r="S355" s="85"/>
      <c r="T355" s="9"/>
      <c r="U355" s="9"/>
      <c r="V355" s="9"/>
      <c r="W355" s="9"/>
      <c r="X355" s="9"/>
      <c r="Y355" s="9"/>
      <c r="Z355" s="9"/>
    </row>
    <row r="356" spans="1:26" x14ac:dyDescent="0.3">
      <c r="A356" s="9"/>
      <c r="B356" s="9"/>
      <c r="C356" s="9"/>
      <c r="D356" s="9"/>
      <c r="E356" s="9"/>
      <c r="F356" s="9"/>
      <c r="G356" s="9"/>
      <c r="H356" s="156" t="s">
        <v>6</v>
      </c>
      <c r="I356" s="154"/>
      <c r="J356" s="151"/>
      <c r="K356" s="152"/>
      <c r="L356" s="155">
        <f>'23-10'!$K356+('23-10'!$J356/90)</f>
        <v>0</v>
      </c>
      <c r="M356" s="3"/>
      <c r="N356" s="45"/>
      <c r="O356" s="9"/>
      <c r="P356" s="84"/>
      <c r="Q356" s="9"/>
      <c r="R356" s="9"/>
      <c r="S356" s="85"/>
      <c r="T356" s="9"/>
      <c r="U356" s="9"/>
      <c r="V356" s="9"/>
      <c r="W356" s="9"/>
      <c r="X356" s="9"/>
      <c r="Y356" s="9"/>
      <c r="Z356" s="9"/>
    </row>
    <row r="357" spans="1:26" x14ac:dyDescent="0.3">
      <c r="A357" s="9"/>
      <c r="B357" s="9"/>
      <c r="C357" s="9"/>
      <c r="D357" s="9"/>
      <c r="E357" s="9"/>
      <c r="F357" s="9"/>
      <c r="G357" s="9"/>
      <c r="H357" s="156" t="s">
        <v>6</v>
      </c>
      <c r="I357" s="154"/>
      <c r="J357" s="151"/>
      <c r="K357" s="152"/>
      <c r="L357" s="155">
        <f>'23-10'!$K357+('23-10'!$J357/90)</f>
        <v>0</v>
      </c>
      <c r="M357" s="3"/>
      <c r="N357" s="45"/>
      <c r="O357" s="9"/>
      <c r="P357" s="84"/>
      <c r="Q357" s="9"/>
      <c r="R357" s="9"/>
      <c r="S357" s="85"/>
      <c r="T357" s="9"/>
      <c r="U357" s="9"/>
      <c r="V357" s="9"/>
      <c r="W357" s="9"/>
      <c r="X357" s="9"/>
      <c r="Y357" s="9"/>
      <c r="Z357" s="9"/>
    </row>
    <row r="358" spans="1:26" x14ac:dyDescent="0.3">
      <c r="A358" s="9"/>
      <c r="B358" s="9"/>
      <c r="C358" s="9"/>
      <c r="D358" s="9"/>
      <c r="E358" s="9"/>
      <c r="F358" s="9"/>
      <c r="G358" s="9"/>
      <c r="H358" s="156" t="s">
        <v>6</v>
      </c>
      <c r="I358" s="154"/>
      <c r="J358" s="151"/>
      <c r="K358" s="152"/>
      <c r="L358" s="155">
        <f>'23-10'!$K358+('23-10'!$J358/90)</f>
        <v>0</v>
      </c>
      <c r="M358" s="3"/>
      <c r="N358" s="45"/>
      <c r="O358" s="9"/>
      <c r="P358" s="84"/>
      <c r="Q358" s="9"/>
      <c r="R358" s="9"/>
      <c r="S358" s="85"/>
      <c r="T358" s="9"/>
      <c r="U358" s="9"/>
      <c r="V358" s="9"/>
      <c r="W358" s="9"/>
      <c r="X358" s="9"/>
      <c r="Y358" s="9"/>
      <c r="Z358" s="9"/>
    </row>
    <row r="359" spans="1:26" x14ac:dyDescent="0.3">
      <c r="A359" s="9"/>
      <c r="B359" s="9"/>
      <c r="C359" s="9"/>
      <c r="D359" s="9"/>
      <c r="E359" s="9"/>
      <c r="F359" s="9"/>
      <c r="G359" s="9"/>
      <c r="H359" s="156" t="s">
        <v>6</v>
      </c>
      <c r="I359" s="154"/>
      <c r="J359" s="151"/>
      <c r="K359" s="152"/>
      <c r="L359" s="155">
        <f>'23-10'!$K359+('23-10'!$J359/90)</f>
        <v>0</v>
      </c>
      <c r="M359" s="3"/>
      <c r="N359" s="45"/>
      <c r="O359" s="9"/>
      <c r="P359" s="84"/>
      <c r="Q359" s="9"/>
      <c r="R359" s="9"/>
      <c r="S359" s="85"/>
      <c r="T359" s="9"/>
      <c r="U359" s="9"/>
      <c r="V359" s="9"/>
      <c r="W359" s="9"/>
      <c r="X359" s="9"/>
      <c r="Y359" s="9"/>
      <c r="Z359" s="9"/>
    </row>
    <row r="360" spans="1:26" x14ac:dyDescent="0.3">
      <c r="A360" s="9"/>
      <c r="B360" s="9"/>
      <c r="C360" s="9"/>
      <c r="D360" s="9"/>
      <c r="E360" s="9"/>
      <c r="F360" s="9"/>
      <c r="G360" s="9"/>
      <c r="H360" s="156" t="s">
        <v>6</v>
      </c>
      <c r="I360" s="154"/>
      <c r="J360" s="151"/>
      <c r="K360" s="152"/>
      <c r="L360" s="155">
        <f>'23-10'!$K360+('23-10'!$J360/90)</f>
        <v>0</v>
      </c>
      <c r="M360" s="3"/>
      <c r="N360" s="45"/>
      <c r="O360" s="9"/>
      <c r="P360" s="84"/>
      <c r="Q360" s="9"/>
      <c r="R360" s="9"/>
      <c r="S360" s="85"/>
      <c r="T360" s="9"/>
      <c r="U360" s="9"/>
      <c r="V360" s="9"/>
      <c r="W360" s="9"/>
      <c r="X360" s="9"/>
      <c r="Y360" s="9"/>
      <c r="Z360" s="9"/>
    </row>
    <row r="361" spans="1:26" x14ac:dyDescent="0.3">
      <c r="A361" s="9"/>
      <c r="B361" s="9"/>
      <c r="C361" s="9"/>
      <c r="D361" s="9"/>
      <c r="E361" s="9"/>
      <c r="F361" s="9"/>
      <c r="G361" s="9"/>
      <c r="H361" s="156" t="s">
        <v>6</v>
      </c>
      <c r="I361" s="154"/>
      <c r="J361" s="151"/>
      <c r="K361" s="152"/>
      <c r="L361" s="155">
        <f>'23-10'!$K361+('23-10'!$J361/90)</f>
        <v>0</v>
      </c>
      <c r="M361" s="3"/>
      <c r="N361" s="45"/>
      <c r="O361" s="9"/>
      <c r="P361" s="84"/>
      <c r="Q361" s="9"/>
      <c r="R361" s="9"/>
      <c r="S361" s="85"/>
      <c r="T361" s="9"/>
      <c r="U361" s="9"/>
      <c r="V361" s="9"/>
      <c r="W361" s="9"/>
      <c r="X361" s="9"/>
      <c r="Y361" s="9"/>
      <c r="Z361" s="9"/>
    </row>
    <row r="362" spans="1:26" x14ac:dyDescent="0.3">
      <c r="A362" s="1"/>
      <c r="B362" s="1"/>
      <c r="C362" s="1"/>
      <c r="D362" s="1"/>
      <c r="E362" s="1"/>
      <c r="F362" s="1"/>
      <c r="G362" s="1"/>
      <c r="H362" s="1"/>
      <c r="I362" s="2"/>
      <c r="J362" s="110"/>
      <c r="K362" s="107"/>
      <c r="L362" s="3"/>
      <c r="M362" s="3"/>
      <c r="N362" s="45"/>
      <c r="O362" s="9"/>
      <c r="P362" s="82"/>
      <c r="Q362" s="9"/>
      <c r="R362" s="9"/>
      <c r="S362" s="83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1"/>
      <c r="C363" s="1"/>
      <c r="D363" s="1"/>
      <c r="E363" s="1"/>
      <c r="F363" s="1"/>
      <c r="G363" s="1"/>
      <c r="H363" s="1"/>
      <c r="I363" s="2"/>
      <c r="J363" s="110"/>
      <c r="K363" s="107"/>
      <c r="L363" s="3"/>
      <c r="M363" s="3"/>
      <c r="N363" s="45"/>
      <c r="O363" s="9"/>
      <c r="P363" s="82"/>
      <c r="Q363" s="9"/>
      <c r="R363" s="9"/>
      <c r="S363" s="83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1"/>
      <c r="C364" s="1"/>
      <c r="D364" s="1"/>
      <c r="E364" s="1"/>
      <c r="F364" s="1"/>
      <c r="G364" s="1"/>
      <c r="H364" s="1"/>
      <c r="I364" s="2"/>
      <c r="J364" s="110"/>
      <c r="K364" s="107"/>
      <c r="L364" s="3"/>
      <c r="M364" s="3"/>
      <c r="N364" s="45"/>
      <c r="O364" s="9"/>
      <c r="P364" s="82"/>
      <c r="Q364" s="9"/>
      <c r="R364" s="9"/>
      <c r="S364" s="83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1"/>
      <c r="C365" s="1"/>
      <c r="D365" s="1"/>
      <c r="E365" s="1"/>
      <c r="F365" s="1"/>
      <c r="G365" s="1"/>
      <c r="H365" s="1"/>
      <c r="I365" s="2"/>
      <c r="J365" s="110"/>
      <c r="K365" s="107"/>
      <c r="L365" s="3"/>
      <c r="M365" s="3"/>
      <c r="N365" s="45"/>
      <c r="O365" s="9"/>
      <c r="P365" s="82"/>
      <c r="Q365" s="9"/>
      <c r="R365" s="9"/>
      <c r="S365" s="83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1"/>
      <c r="C366" s="1"/>
      <c r="D366" s="1"/>
      <c r="E366" s="1"/>
      <c r="F366" s="1"/>
      <c r="G366" s="1"/>
      <c r="H366" s="1"/>
      <c r="I366" s="2"/>
      <c r="J366" s="110"/>
      <c r="K366" s="107"/>
      <c r="L366" s="3"/>
      <c r="M366" s="3"/>
      <c r="N366" s="45"/>
      <c r="O366" s="9"/>
      <c r="P366" s="82"/>
      <c r="Q366" s="9"/>
      <c r="R366" s="9"/>
      <c r="S366" s="83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1"/>
      <c r="C367" s="1"/>
      <c r="D367" s="1"/>
      <c r="E367" s="1"/>
      <c r="F367" s="1"/>
      <c r="G367" s="1"/>
      <c r="H367" s="1"/>
      <c r="I367" s="2"/>
      <c r="J367" s="110"/>
      <c r="K367" s="107"/>
      <c r="L367" s="3"/>
      <c r="M367" s="3"/>
      <c r="N367" s="45"/>
      <c r="O367" s="9"/>
      <c r="P367" s="82"/>
      <c r="Q367" s="9"/>
      <c r="R367" s="9"/>
      <c r="S367" s="83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1"/>
      <c r="C368" s="1"/>
      <c r="D368" s="1"/>
      <c r="E368" s="1"/>
      <c r="F368" s="1"/>
      <c r="G368" s="1"/>
      <c r="H368" s="1"/>
      <c r="I368" s="2"/>
      <c r="J368" s="110"/>
      <c r="K368" s="107"/>
      <c r="L368" s="3"/>
      <c r="M368" s="3"/>
      <c r="N368" s="45"/>
      <c r="O368" s="9"/>
      <c r="P368" s="82"/>
      <c r="Q368" s="9"/>
      <c r="R368" s="9"/>
      <c r="S368" s="83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1"/>
      <c r="C369" s="1"/>
      <c r="D369" s="1"/>
      <c r="E369" s="1"/>
      <c r="F369" s="1"/>
      <c r="G369" s="1"/>
      <c r="H369" s="1"/>
      <c r="I369" s="2"/>
      <c r="J369" s="110"/>
      <c r="K369" s="107"/>
      <c r="L369" s="3"/>
      <c r="M369" s="3"/>
      <c r="N369" s="45"/>
      <c r="O369" s="9"/>
      <c r="P369" s="82"/>
      <c r="Q369" s="9"/>
      <c r="R369" s="9"/>
      <c r="S369" s="83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1"/>
      <c r="C370" s="1"/>
      <c r="D370" s="1"/>
      <c r="E370" s="1"/>
      <c r="F370" s="1"/>
      <c r="G370" s="1"/>
      <c r="H370" s="1"/>
      <c r="I370" s="2"/>
      <c r="J370" s="110"/>
      <c r="K370" s="107"/>
      <c r="L370" s="3"/>
      <c r="M370" s="3"/>
      <c r="N370" s="45"/>
      <c r="O370" s="9"/>
      <c r="P370" s="82"/>
      <c r="Q370" s="9"/>
      <c r="R370" s="9"/>
      <c r="S370" s="83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1"/>
      <c r="C371" s="1"/>
      <c r="D371" s="1"/>
      <c r="E371" s="1"/>
      <c r="F371" s="1"/>
      <c r="G371" s="1"/>
      <c r="H371" s="1"/>
      <c r="I371" s="2"/>
      <c r="J371" s="110"/>
      <c r="K371" s="107"/>
      <c r="L371" s="3"/>
      <c r="M371" s="3"/>
      <c r="N371" s="45"/>
      <c r="O371" s="9"/>
      <c r="P371" s="82"/>
      <c r="Q371" s="9"/>
      <c r="R371" s="9"/>
      <c r="S371" s="83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1"/>
      <c r="C372" s="1"/>
      <c r="D372" s="1"/>
      <c r="E372" s="1"/>
      <c r="F372" s="1"/>
      <c r="G372" s="1"/>
      <c r="H372" s="1"/>
      <c r="I372" s="2"/>
      <c r="J372" s="110"/>
      <c r="K372" s="107"/>
      <c r="L372" s="3"/>
      <c r="M372" s="3"/>
      <c r="N372" s="45"/>
      <c r="O372" s="9"/>
      <c r="P372" s="82"/>
      <c r="Q372" s="9"/>
      <c r="R372" s="9"/>
      <c r="S372" s="83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1"/>
      <c r="C373" s="1"/>
      <c r="D373" s="1"/>
      <c r="E373" s="1"/>
      <c r="F373" s="1"/>
      <c r="G373" s="1"/>
      <c r="H373" s="1"/>
      <c r="I373" s="2"/>
      <c r="J373" s="110"/>
      <c r="K373" s="107"/>
      <c r="L373" s="3"/>
      <c r="M373" s="3"/>
      <c r="N373" s="45"/>
      <c r="O373" s="9"/>
      <c r="P373" s="82"/>
      <c r="Q373" s="9"/>
      <c r="R373" s="9"/>
      <c r="S373" s="83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1"/>
      <c r="C374" s="1"/>
      <c r="D374" s="1"/>
      <c r="E374" s="1"/>
      <c r="F374" s="1"/>
      <c r="G374" s="1"/>
      <c r="H374" s="1"/>
      <c r="I374" s="2"/>
      <c r="J374" s="110"/>
      <c r="K374" s="107"/>
      <c r="L374" s="3"/>
      <c r="M374" s="3"/>
      <c r="N374" s="45"/>
      <c r="O374" s="9"/>
      <c r="P374" s="82"/>
      <c r="Q374" s="9"/>
      <c r="R374" s="9"/>
      <c r="S374" s="83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1"/>
      <c r="C375" s="1"/>
      <c r="D375" s="1"/>
      <c r="E375" s="1"/>
      <c r="F375" s="1"/>
      <c r="G375" s="1"/>
      <c r="H375" s="1"/>
      <c r="I375" s="2"/>
      <c r="J375" s="110"/>
      <c r="K375" s="107"/>
      <c r="L375" s="3"/>
      <c r="M375" s="3"/>
      <c r="N375" s="45"/>
      <c r="O375" s="9"/>
      <c r="P375" s="82"/>
      <c r="Q375" s="9"/>
      <c r="R375" s="9"/>
      <c r="S375" s="83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1"/>
      <c r="C376" s="1"/>
      <c r="D376" s="1"/>
      <c r="E376" s="1"/>
      <c r="F376" s="1"/>
      <c r="G376" s="1"/>
      <c r="H376" s="1"/>
      <c r="I376" s="2"/>
      <c r="J376" s="110"/>
      <c r="K376" s="107"/>
      <c r="L376" s="3"/>
      <c r="M376" s="3"/>
      <c r="N376" s="45"/>
      <c r="O376" s="9"/>
      <c r="P376" s="82"/>
      <c r="Q376" s="9"/>
      <c r="R376" s="9"/>
      <c r="S376" s="83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1"/>
      <c r="C377" s="1"/>
      <c r="D377" s="1"/>
      <c r="E377" s="1"/>
      <c r="F377" s="1"/>
      <c r="G377" s="1"/>
      <c r="H377" s="1"/>
      <c r="I377" s="2"/>
      <c r="J377" s="110"/>
      <c r="K377" s="107"/>
      <c r="L377" s="3"/>
      <c r="M377" s="3"/>
      <c r="N377" s="45"/>
      <c r="O377" s="9"/>
      <c r="P377" s="82"/>
      <c r="Q377" s="9"/>
      <c r="R377" s="9"/>
      <c r="S377" s="83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1"/>
      <c r="C378" s="1"/>
      <c r="D378" s="1"/>
      <c r="E378" s="1"/>
      <c r="F378" s="1"/>
      <c r="G378" s="1"/>
      <c r="H378" s="1"/>
      <c r="I378" s="2"/>
      <c r="J378" s="110"/>
      <c r="K378" s="107"/>
      <c r="L378" s="3"/>
      <c r="M378" s="3"/>
      <c r="N378" s="45"/>
      <c r="O378" s="9"/>
      <c r="P378" s="82"/>
      <c r="Q378" s="9"/>
      <c r="R378" s="9"/>
      <c r="S378" s="83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1"/>
      <c r="C379" s="1"/>
      <c r="D379" s="1"/>
      <c r="E379" s="1"/>
      <c r="F379" s="1"/>
      <c r="G379" s="1"/>
      <c r="H379" s="1"/>
      <c r="I379" s="2"/>
      <c r="J379" s="110"/>
      <c r="K379" s="107"/>
      <c r="L379" s="3"/>
      <c r="M379" s="3"/>
      <c r="N379" s="45"/>
      <c r="O379" s="9"/>
      <c r="P379" s="82"/>
      <c r="Q379" s="9"/>
      <c r="R379" s="9"/>
      <c r="S379" s="83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1"/>
      <c r="C380" s="1"/>
      <c r="D380" s="1"/>
      <c r="E380" s="1"/>
      <c r="F380" s="1"/>
      <c r="G380" s="1"/>
      <c r="H380" s="1"/>
      <c r="I380" s="2"/>
      <c r="J380" s="110"/>
      <c r="K380" s="107"/>
      <c r="L380" s="3"/>
      <c r="M380" s="3"/>
      <c r="N380" s="45"/>
      <c r="O380" s="9"/>
      <c r="P380" s="82"/>
      <c r="Q380" s="9"/>
      <c r="R380" s="9"/>
      <c r="S380" s="83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1"/>
      <c r="C381" s="1"/>
      <c r="D381" s="1"/>
      <c r="E381" s="1"/>
      <c r="F381" s="1"/>
      <c r="G381" s="1"/>
      <c r="H381" s="1"/>
      <c r="I381" s="2"/>
      <c r="J381" s="110"/>
      <c r="K381" s="107"/>
      <c r="L381" s="3"/>
      <c r="M381" s="3"/>
      <c r="N381" s="45"/>
      <c r="O381" s="9"/>
      <c r="P381" s="82"/>
      <c r="Q381" s="9"/>
      <c r="R381" s="9"/>
      <c r="S381" s="83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1"/>
      <c r="C382" s="1"/>
      <c r="D382" s="1"/>
      <c r="E382" s="1"/>
      <c r="F382" s="1"/>
      <c r="G382" s="1"/>
      <c r="H382" s="1"/>
      <c r="I382" s="2"/>
      <c r="J382" s="110"/>
      <c r="K382" s="107"/>
      <c r="L382" s="3"/>
      <c r="M382" s="3"/>
      <c r="N382" s="45"/>
      <c r="O382" s="9"/>
      <c r="P382" s="82"/>
      <c r="Q382" s="9"/>
      <c r="R382" s="9"/>
      <c r="S382" s="83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1"/>
      <c r="C383" s="1"/>
      <c r="D383" s="1"/>
      <c r="E383" s="1"/>
      <c r="F383" s="1"/>
      <c r="G383" s="1"/>
      <c r="H383" s="1"/>
      <c r="I383" s="2"/>
      <c r="J383" s="110"/>
      <c r="K383" s="107"/>
      <c r="L383" s="3"/>
      <c r="M383" s="3"/>
      <c r="N383" s="45"/>
      <c r="O383" s="9"/>
      <c r="P383" s="82"/>
      <c r="Q383" s="9"/>
      <c r="R383" s="9"/>
      <c r="S383" s="83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1"/>
      <c r="C384" s="1"/>
      <c r="D384" s="1"/>
      <c r="E384" s="1"/>
      <c r="F384" s="1"/>
      <c r="G384" s="1"/>
      <c r="H384" s="1"/>
      <c r="I384" s="2"/>
      <c r="J384" s="110"/>
      <c r="K384" s="107"/>
      <c r="L384" s="3"/>
      <c r="M384" s="3"/>
      <c r="N384" s="45"/>
      <c r="O384" s="9"/>
      <c r="P384" s="82"/>
      <c r="Q384" s="9"/>
      <c r="R384" s="9"/>
      <c r="S384" s="83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1"/>
      <c r="C385" s="1"/>
      <c r="D385" s="1"/>
      <c r="E385" s="1"/>
      <c r="F385" s="1"/>
      <c r="G385" s="1"/>
      <c r="H385" s="1"/>
      <c r="I385" s="2"/>
      <c r="J385" s="110"/>
      <c r="K385" s="107"/>
      <c r="L385" s="3"/>
      <c r="M385" s="3"/>
      <c r="N385" s="45"/>
      <c r="O385" s="9"/>
      <c r="P385" s="82"/>
      <c r="Q385" s="9"/>
      <c r="R385" s="9"/>
      <c r="S385" s="83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1"/>
      <c r="C386" s="1"/>
      <c r="D386" s="1"/>
      <c r="E386" s="1"/>
      <c r="F386" s="1"/>
      <c r="G386" s="1"/>
      <c r="H386" s="1"/>
      <c r="I386" s="2"/>
      <c r="J386" s="110"/>
      <c r="K386" s="107"/>
      <c r="L386" s="3"/>
      <c r="M386" s="3"/>
      <c r="N386" s="45"/>
      <c r="O386" s="9"/>
      <c r="P386" s="82"/>
      <c r="Q386" s="9"/>
      <c r="R386" s="9"/>
      <c r="S386" s="83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1"/>
      <c r="C387" s="1"/>
      <c r="D387" s="1"/>
      <c r="E387" s="1"/>
      <c r="F387" s="1"/>
      <c r="G387" s="1"/>
      <c r="H387" s="1"/>
      <c r="I387" s="2"/>
      <c r="J387" s="110"/>
      <c r="K387" s="107"/>
      <c r="L387" s="3"/>
      <c r="M387" s="3"/>
      <c r="N387" s="45"/>
      <c r="O387" s="9"/>
      <c r="P387" s="82"/>
      <c r="Q387" s="9"/>
      <c r="R387" s="9"/>
      <c r="S387" s="83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1"/>
      <c r="C388" s="1"/>
      <c r="D388" s="1"/>
      <c r="E388" s="1"/>
      <c r="F388" s="1"/>
      <c r="G388" s="1"/>
      <c r="H388" s="1"/>
      <c r="I388" s="2"/>
      <c r="J388" s="110"/>
      <c r="K388" s="107"/>
      <c r="L388" s="3"/>
      <c r="M388" s="3"/>
      <c r="N388" s="45"/>
      <c r="O388" s="9"/>
      <c r="P388" s="82"/>
      <c r="Q388" s="9"/>
      <c r="R388" s="9"/>
      <c r="S388" s="83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1"/>
      <c r="C389" s="1"/>
      <c r="D389" s="1"/>
      <c r="E389" s="1"/>
      <c r="F389" s="1"/>
      <c r="G389" s="1"/>
      <c r="H389" s="1"/>
      <c r="I389" s="2"/>
      <c r="J389" s="110"/>
      <c r="K389" s="107"/>
      <c r="L389" s="3"/>
      <c r="M389" s="3"/>
      <c r="N389" s="45"/>
      <c r="O389" s="9"/>
      <c r="P389" s="82"/>
      <c r="Q389" s="9"/>
      <c r="R389" s="9"/>
      <c r="S389" s="83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1"/>
      <c r="C390" s="1"/>
      <c r="D390" s="1"/>
      <c r="E390" s="1"/>
      <c r="F390" s="1"/>
      <c r="G390" s="1"/>
      <c r="H390" s="1"/>
      <c r="I390" s="2"/>
      <c r="J390" s="110"/>
      <c r="K390" s="107"/>
      <c r="L390" s="3"/>
      <c r="M390" s="3"/>
      <c r="N390" s="45"/>
      <c r="O390" s="9"/>
      <c r="P390" s="82"/>
      <c r="Q390" s="9"/>
      <c r="R390" s="9"/>
      <c r="S390" s="83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1"/>
      <c r="C391" s="1"/>
      <c r="D391" s="1"/>
      <c r="E391" s="1"/>
      <c r="F391" s="1"/>
      <c r="G391" s="1"/>
      <c r="H391" s="1"/>
      <c r="I391" s="2"/>
      <c r="J391" s="110"/>
      <c r="K391" s="107"/>
      <c r="L391" s="3"/>
      <c r="M391" s="3"/>
      <c r="N391" s="45"/>
      <c r="O391" s="9"/>
      <c r="P391" s="82"/>
      <c r="Q391" s="9"/>
      <c r="R391" s="9"/>
      <c r="S391" s="83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1"/>
      <c r="C392" s="1"/>
      <c r="D392" s="1"/>
      <c r="E392" s="1"/>
      <c r="F392" s="1"/>
      <c r="G392" s="1"/>
      <c r="H392" s="1"/>
      <c r="I392" s="2"/>
      <c r="J392" s="110"/>
      <c r="K392" s="107"/>
      <c r="L392" s="3"/>
      <c r="M392" s="3"/>
      <c r="N392" s="45"/>
      <c r="O392" s="9"/>
      <c r="P392" s="82"/>
      <c r="Q392" s="9"/>
      <c r="R392" s="9"/>
      <c r="S392" s="83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1"/>
      <c r="C393" s="1"/>
      <c r="D393" s="1"/>
      <c r="E393" s="1"/>
      <c r="F393" s="1"/>
      <c r="G393" s="1"/>
      <c r="H393" s="1"/>
      <c r="I393" s="2"/>
      <c r="J393" s="110"/>
      <c r="K393" s="107"/>
      <c r="L393" s="3"/>
      <c r="M393" s="3"/>
      <c r="N393" s="45"/>
      <c r="O393" s="9"/>
      <c r="P393" s="82"/>
      <c r="Q393" s="9"/>
      <c r="R393" s="9"/>
      <c r="S393" s="83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1"/>
      <c r="C394" s="1"/>
      <c r="D394" s="1"/>
      <c r="E394" s="1"/>
      <c r="F394" s="1"/>
      <c r="G394" s="1"/>
      <c r="H394" s="1"/>
      <c r="I394" s="2"/>
      <c r="J394" s="110"/>
      <c r="K394" s="107"/>
      <c r="L394" s="3"/>
      <c r="M394" s="3"/>
      <c r="N394" s="45"/>
      <c r="O394" s="9"/>
      <c r="P394" s="82"/>
      <c r="Q394" s="9"/>
      <c r="R394" s="9"/>
      <c r="S394" s="83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1"/>
      <c r="C395" s="1"/>
      <c r="D395" s="1"/>
      <c r="E395" s="1"/>
      <c r="F395" s="1"/>
      <c r="G395" s="1"/>
      <c r="H395" s="1"/>
      <c r="I395" s="2"/>
      <c r="J395" s="110"/>
      <c r="K395" s="107"/>
      <c r="L395" s="3"/>
      <c r="M395" s="3"/>
      <c r="N395" s="45"/>
      <c r="O395" s="9"/>
      <c r="P395" s="82"/>
      <c r="Q395" s="9"/>
      <c r="R395" s="9"/>
      <c r="S395" s="83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1"/>
      <c r="C396" s="1"/>
      <c r="D396" s="1"/>
      <c r="E396" s="1"/>
      <c r="F396" s="1"/>
      <c r="G396" s="1"/>
      <c r="H396" s="1"/>
      <c r="I396" s="2"/>
      <c r="J396" s="110"/>
      <c r="K396" s="107"/>
      <c r="L396" s="3"/>
      <c r="M396" s="3"/>
      <c r="N396" s="45"/>
      <c r="O396" s="9"/>
      <c r="P396" s="82"/>
      <c r="Q396" s="9"/>
      <c r="R396" s="9"/>
      <c r="S396" s="83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1"/>
      <c r="C397" s="1"/>
      <c r="D397" s="1"/>
      <c r="E397" s="1"/>
      <c r="F397" s="1"/>
      <c r="G397" s="1"/>
      <c r="H397" s="1"/>
      <c r="I397" s="2"/>
      <c r="J397" s="110"/>
      <c r="K397" s="107"/>
      <c r="L397" s="3"/>
      <c r="M397" s="3"/>
      <c r="N397" s="45"/>
      <c r="O397" s="9"/>
      <c r="P397" s="82"/>
      <c r="Q397" s="9"/>
      <c r="R397" s="9"/>
      <c r="S397" s="83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1"/>
      <c r="C398" s="1"/>
      <c r="D398" s="1"/>
      <c r="E398" s="1"/>
      <c r="F398" s="1"/>
      <c r="G398" s="1"/>
      <c r="H398" s="1"/>
      <c r="I398" s="2"/>
      <c r="J398" s="110"/>
      <c r="K398" s="107"/>
      <c r="L398" s="3"/>
      <c r="M398" s="3"/>
      <c r="N398" s="45"/>
      <c r="O398" s="9"/>
      <c r="P398" s="82"/>
      <c r="Q398" s="9"/>
      <c r="R398" s="9"/>
      <c r="S398" s="83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1"/>
      <c r="C399" s="1"/>
      <c r="D399" s="1"/>
      <c r="E399" s="1"/>
      <c r="F399" s="1"/>
      <c r="G399" s="1"/>
      <c r="H399" s="1"/>
      <c r="I399" s="2"/>
      <c r="J399" s="110"/>
      <c r="K399" s="107"/>
      <c r="L399" s="3"/>
      <c r="M399" s="3"/>
      <c r="N399" s="45"/>
      <c r="O399" s="9"/>
      <c r="P399" s="82"/>
      <c r="Q399" s="9"/>
      <c r="R399" s="9"/>
      <c r="S399" s="83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1"/>
      <c r="C400" s="1"/>
      <c r="D400" s="1"/>
      <c r="E400" s="1"/>
      <c r="F400" s="1"/>
      <c r="G400" s="1"/>
      <c r="H400" s="1"/>
      <c r="I400" s="2"/>
      <c r="J400" s="110"/>
      <c r="K400" s="107"/>
      <c r="L400" s="3"/>
      <c r="M400" s="3"/>
      <c r="N400" s="45"/>
      <c r="O400" s="9"/>
      <c r="P400" s="82"/>
      <c r="Q400" s="9"/>
      <c r="R400" s="9"/>
      <c r="S400" s="83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1"/>
      <c r="C401" s="1"/>
      <c r="D401" s="1"/>
      <c r="E401" s="1"/>
      <c r="F401" s="1"/>
      <c r="G401" s="1"/>
      <c r="H401" s="1"/>
      <c r="I401" s="2"/>
      <c r="J401" s="110"/>
      <c r="K401" s="107"/>
      <c r="L401" s="3"/>
      <c r="M401" s="3"/>
      <c r="N401" s="45"/>
      <c r="O401" s="9"/>
      <c r="P401" s="82"/>
      <c r="Q401" s="9"/>
      <c r="R401" s="9"/>
      <c r="S401" s="83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1"/>
      <c r="C402" s="1"/>
      <c r="D402" s="1"/>
      <c r="E402" s="1"/>
      <c r="F402" s="1"/>
      <c r="G402" s="1"/>
      <c r="H402" s="1"/>
      <c r="I402" s="2"/>
      <c r="J402" s="110"/>
      <c r="K402" s="107"/>
      <c r="L402" s="3"/>
      <c r="M402" s="3"/>
      <c r="N402" s="45"/>
      <c r="O402" s="9"/>
      <c r="P402" s="82"/>
      <c r="Q402" s="9"/>
      <c r="R402" s="9"/>
      <c r="S402" s="83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1"/>
      <c r="C403" s="1"/>
      <c r="D403" s="1"/>
      <c r="E403" s="1"/>
      <c r="F403" s="1"/>
      <c r="G403" s="1"/>
      <c r="H403" s="1"/>
      <c r="I403" s="2"/>
      <c r="J403" s="110"/>
      <c r="K403" s="107"/>
      <c r="L403" s="3"/>
      <c r="M403" s="3"/>
      <c r="N403" s="45"/>
      <c r="O403" s="9"/>
      <c r="P403" s="82"/>
      <c r="Q403" s="9"/>
      <c r="R403" s="9"/>
      <c r="S403" s="83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1"/>
      <c r="C404" s="1"/>
      <c r="D404" s="1"/>
      <c r="E404" s="1"/>
      <c r="F404" s="1"/>
      <c r="G404" s="1"/>
      <c r="H404" s="1"/>
      <c r="I404" s="2"/>
      <c r="J404" s="110"/>
      <c r="K404" s="107"/>
      <c r="L404" s="3"/>
      <c r="M404" s="3"/>
      <c r="N404" s="45"/>
      <c r="O404" s="9"/>
      <c r="P404" s="82"/>
      <c r="Q404" s="9"/>
      <c r="R404" s="9"/>
      <c r="S404" s="83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1"/>
      <c r="C405" s="1"/>
      <c r="D405" s="1"/>
      <c r="E405" s="1"/>
      <c r="F405" s="1"/>
      <c r="G405" s="1"/>
      <c r="H405" s="1"/>
      <c r="I405" s="2"/>
      <c r="J405" s="110"/>
      <c r="K405" s="107"/>
      <c r="L405" s="3"/>
      <c r="M405" s="3"/>
      <c r="N405" s="45"/>
      <c r="O405" s="9"/>
      <c r="P405" s="82"/>
      <c r="Q405" s="9"/>
      <c r="R405" s="9"/>
      <c r="S405" s="83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1"/>
      <c r="C406" s="1"/>
      <c r="D406" s="1"/>
      <c r="E406" s="1"/>
      <c r="F406" s="1"/>
      <c r="G406" s="1"/>
      <c r="H406" s="1"/>
      <c r="I406" s="2"/>
      <c r="J406" s="110"/>
      <c r="K406" s="107"/>
      <c r="L406" s="3"/>
      <c r="M406" s="3"/>
      <c r="N406" s="45"/>
      <c r="O406" s="9"/>
      <c r="P406" s="82"/>
      <c r="Q406" s="9"/>
      <c r="R406" s="9"/>
      <c r="S406" s="83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1"/>
      <c r="C407" s="1"/>
      <c r="D407" s="1"/>
      <c r="E407" s="1"/>
      <c r="F407" s="1"/>
      <c r="G407" s="1"/>
      <c r="H407" s="1"/>
      <c r="I407" s="2"/>
      <c r="J407" s="110"/>
      <c r="K407" s="107"/>
      <c r="L407" s="3"/>
      <c r="M407" s="3"/>
      <c r="N407" s="45"/>
      <c r="O407" s="9"/>
      <c r="P407" s="82"/>
      <c r="Q407" s="9"/>
      <c r="R407" s="9"/>
      <c r="S407" s="83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1"/>
      <c r="C408" s="1"/>
      <c r="D408" s="1"/>
      <c r="E408" s="1"/>
      <c r="F408" s="1"/>
      <c r="G408" s="1"/>
      <c r="H408" s="1"/>
      <c r="I408" s="2"/>
      <c r="J408" s="110"/>
      <c r="K408" s="107"/>
      <c r="L408" s="3"/>
      <c r="M408" s="3"/>
      <c r="N408" s="45"/>
      <c r="O408" s="9"/>
      <c r="P408" s="82"/>
      <c r="Q408" s="9"/>
      <c r="R408" s="9"/>
      <c r="S408" s="83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1"/>
      <c r="C409" s="1"/>
      <c r="D409" s="1"/>
      <c r="E409" s="1"/>
      <c r="F409" s="1"/>
      <c r="G409" s="1"/>
      <c r="H409" s="1"/>
      <c r="I409" s="2"/>
      <c r="J409" s="110"/>
      <c r="K409" s="107"/>
      <c r="L409" s="3"/>
      <c r="M409" s="3"/>
      <c r="N409" s="45"/>
      <c r="O409" s="9"/>
      <c r="P409" s="82"/>
      <c r="Q409" s="9"/>
      <c r="R409" s="9"/>
      <c r="S409" s="83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1"/>
      <c r="C410" s="1"/>
      <c r="D410" s="1"/>
      <c r="E410" s="1"/>
      <c r="F410" s="1"/>
      <c r="G410" s="1"/>
      <c r="H410" s="1"/>
      <c r="I410" s="2"/>
      <c r="J410" s="110"/>
      <c r="K410" s="107"/>
      <c r="L410" s="3"/>
      <c r="M410" s="3"/>
      <c r="N410" s="45"/>
      <c r="O410" s="9"/>
      <c r="P410" s="82"/>
      <c r="Q410" s="9"/>
      <c r="R410" s="9"/>
      <c r="S410" s="83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1"/>
      <c r="C411" s="1"/>
      <c r="D411" s="1"/>
      <c r="E411" s="1"/>
      <c r="F411" s="1"/>
      <c r="G411" s="1"/>
      <c r="H411" s="1"/>
      <c r="I411" s="2"/>
      <c r="J411" s="110"/>
      <c r="K411" s="107"/>
      <c r="L411" s="3"/>
      <c r="M411" s="3"/>
      <c r="N411" s="45"/>
      <c r="O411" s="9"/>
      <c r="P411" s="82"/>
      <c r="Q411" s="9"/>
      <c r="R411" s="9"/>
      <c r="S411" s="83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1"/>
      <c r="C412" s="1"/>
      <c r="D412" s="1"/>
      <c r="E412" s="1"/>
      <c r="F412" s="1"/>
      <c r="G412" s="1"/>
      <c r="H412" s="1"/>
      <c r="I412" s="2"/>
      <c r="J412" s="110"/>
      <c r="K412" s="107"/>
      <c r="L412" s="3"/>
      <c r="M412" s="3"/>
      <c r="N412" s="45"/>
      <c r="O412" s="9"/>
      <c r="P412" s="82"/>
      <c r="Q412" s="9"/>
      <c r="R412" s="9"/>
      <c r="S412" s="83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1"/>
      <c r="C413" s="1"/>
      <c r="D413" s="1"/>
      <c r="E413" s="1"/>
      <c r="F413" s="1"/>
      <c r="G413" s="1"/>
      <c r="H413" s="1"/>
      <c r="I413" s="2"/>
      <c r="J413" s="110"/>
      <c r="K413" s="107"/>
      <c r="L413" s="3"/>
      <c r="M413" s="3"/>
      <c r="N413" s="45"/>
      <c r="O413" s="9"/>
      <c r="P413" s="82"/>
      <c r="Q413" s="9"/>
      <c r="R413" s="9"/>
      <c r="S413" s="83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1"/>
      <c r="C414" s="1"/>
      <c r="D414" s="1"/>
      <c r="E414" s="1"/>
      <c r="F414" s="1"/>
      <c r="G414" s="1"/>
      <c r="H414" s="1"/>
      <c r="I414" s="2"/>
      <c r="J414" s="110"/>
      <c r="K414" s="107"/>
      <c r="L414" s="3"/>
      <c r="M414" s="3"/>
      <c r="N414" s="45"/>
      <c r="O414" s="9"/>
      <c r="P414" s="82"/>
      <c r="Q414" s="9"/>
      <c r="R414" s="9"/>
      <c r="S414" s="83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1"/>
      <c r="C415" s="1"/>
      <c r="D415" s="1"/>
      <c r="E415" s="1"/>
      <c r="F415" s="1"/>
      <c r="G415" s="1"/>
      <c r="H415" s="1"/>
      <c r="I415" s="2"/>
      <c r="J415" s="110"/>
      <c r="K415" s="107"/>
      <c r="L415" s="3"/>
      <c r="M415" s="3"/>
      <c r="N415" s="45"/>
      <c r="O415" s="9"/>
      <c r="P415" s="82"/>
      <c r="Q415" s="9"/>
      <c r="R415" s="9"/>
      <c r="S415" s="83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1"/>
      <c r="C416" s="1"/>
      <c r="D416" s="1"/>
      <c r="E416" s="1"/>
      <c r="F416" s="1"/>
      <c r="G416" s="1"/>
      <c r="H416" s="1"/>
      <c r="I416" s="2"/>
      <c r="J416" s="110"/>
      <c r="K416" s="107"/>
      <c r="L416" s="3"/>
      <c r="M416" s="3"/>
      <c r="N416" s="45"/>
      <c r="O416" s="9"/>
      <c r="P416" s="82"/>
      <c r="Q416" s="9"/>
      <c r="R416" s="9"/>
      <c r="S416" s="83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1"/>
      <c r="C417" s="1"/>
      <c r="D417" s="1"/>
      <c r="E417" s="1"/>
      <c r="F417" s="1"/>
      <c r="G417" s="1"/>
      <c r="H417" s="1"/>
      <c r="I417" s="2"/>
      <c r="J417" s="110"/>
      <c r="K417" s="107"/>
      <c r="L417" s="3"/>
      <c r="M417" s="3"/>
      <c r="N417" s="45"/>
      <c r="O417" s="9"/>
      <c r="P417" s="82"/>
      <c r="Q417" s="9"/>
      <c r="R417" s="9"/>
      <c r="S417" s="83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1"/>
      <c r="C418" s="1"/>
      <c r="D418" s="1"/>
      <c r="E418" s="1"/>
      <c r="F418" s="1"/>
      <c r="G418" s="1"/>
      <c r="H418" s="1"/>
      <c r="I418" s="2"/>
      <c r="J418" s="110"/>
      <c r="K418" s="107"/>
      <c r="L418" s="3"/>
      <c r="M418" s="3"/>
      <c r="N418" s="45"/>
      <c r="O418" s="9"/>
      <c r="P418" s="82"/>
      <c r="Q418" s="9"/>
      <c r="R418" s="9"/>
      <c r="S418" s="83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1"/>
      <c r="C419" s="1"/>
      <c r="D419" s="1"/>
      <c r="E419" s="1"/>
      <c r="F419" s="1"/>
      <c r="G419" s="1"/>
      <c r="H419" s="1"/>
      <c r="I419" s="2"/>
      <c r="J419" s="110"/>
      <c r="K419" s="107"/>
      <c r="L419" s="3"/>
      <c r="M419" s="3"/>
      <c r="N419" s="45"/>
      <c r="O419" s="9"/>
      <c r="P419" s="82"/>
      <c r="Q419" s="9"/>
      <c r="R419" s="9"/>
      <c r="S419" s="83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1"/>
      <c r="C420" s="1"/>
      <c r="D420" s="1"/>
      <c r="E420" s="1"/>
      <c r="F420" s="1"/>
      <c r="G420" s="1"/>
      <c r="H420" s="1"/>
      <c r="I420" s="2"/>
      <c r="J420" s="110"/>
      <c r="K420" s="107"/>
      <c r="L420" s="3"/>
      <c r="M420" s="3"/>
      <c r="N420" s="45"/>
      <c r="O420" s="9"/>
      <c r="P420" s="82"/>
      <c r="Q420" s="9"/>
      <c r="R420" s="9"/>
      <c r="S420" s="83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1"/>
      <c r="C421" s="1"/>
      <c r="D421" s="1"/>
      <c r="E421" s="1"/>
      <c r="F421" s="1"/>
      <c r="G421" s="1"/>
      <c r="H421" s="1"/>
      <c r="I421" s="2"/>
      <c r="J421" s="110"/>
      <c r="K421" s="107"/>
      <c r="L421" s="3"/>
      <c r="M421" s="3"/>
      <c r="N421" s="45"/>
      <c r="O421" s="9"/>
      <c r="P421" s="82"/>
      <c r="Q421" s="9"/>
      <c r="R421" s="9"/>
      <c r="S421" s="83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1"/>
      <c r="C422" s="1"/>
      <c r="D422" s="1"/>
      <c r="E422" s="1"/>
      <c r="F422" s="1"/>
      <c r="G422" s="1"/>
      <c r="H422" s="1"/>
      <c r="I422" s="2"/>
      <c r="J422" s="110"/>
      <c r="K422" s="107"/>
      <c r="L422" s="3"/>
      <c r="M422" s="3"/>
      <c r="N422" s="45"/>
      <c r="O422" s="9"/>
      <c r="P422" s="82"/>
      <c r="Q422" s="9"/>
      <c r="R422" s="9"/>
      <c r="S422" s="83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1"/>
      <c r="C423" s="1"/>
      <c r="D423" s="1"/>
      <c r="E423" s="1"/>
      <c r="F423" s="1"/>
      <c r="G423" s="1"/>
      <c r="H423" s="1"/>
      <c r="I423" s="2"/>
      <c r="J423" s="110"/>
      <c r="K423" s="107"/>
      <c r="L423" s="3"/>
      <c r="M423" s="3"/>
      <c r="N423" s="45"/>
      <c r="O423" s="9"/>
      <c r="P423" s="82"/>
      <c r="Q423" s="9"/>
      <c r="R423" s="9"/>
      <c r="S423" s="83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1"/>
      <c r="C424" s="1"/>
      <c r="D424" s="1"/>
      <c r="E424" s="1"/>
      <c r="F424" s="1"/>
      <c r="G424" s="1"/>
      <c r="H424" s="1"/>
      <c r="I424" s="2"/>
      <c r="J424" s="110"/>
      <c r="K424" s="107"/>
      <c r="L424" s="3"/>
      <c r="M424" s="3"/>
      <c r="N424" s="45"/>
      <c r="O424" s="9"/>
      <c r="P424" s="82"/>
      <c r="Q424" s="9"/>
      <c r="R424" s="9"/>
      <c r="S424" s="83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1"/>
      <c r="C425" s="1"/>
      <c r="D425" s="1"/>
      <c r="E425" s="1"/>
      <c r="F425" s="1"/>
      <c r="G425" s="1"/>
      <c r="H425" s="1"/>
      <c r="I425" s="2"/>
      <c r="J425" s="110"/>
      <c r="K425" s="107"/>
      <c r="L425" s="3"/>
      <c r="M425" s="3"/>
      <c r="N425" s="45"/>
      <c r="O425" s="9"/>
      <c r="P425" s="82"/>
      <c r="Q425" s="9"/>
      <c r="R425" s="9"/>
      <c r="S425" s="83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1"/>
      <c r="C426" s="1"/>
      <c r="D426" s="1"/>
      <c r="E426" s="1"/>
      <c r="F426" s="1"/>
      <c r="G426" s="1"/>
      <c r="H426" s="1"/>
      <c r="I426" s="2"/>
      <c r="J426" s="110"/>
      <c r="K426" s="107"/>
      <c r="L426" s="3"/>
      <c r="M426" s="3"/>
      <c r="N426" s="45"/>
      <c r="O426" s="9"/>
      <c r="P426" s="82"/>
      <c r="Q426" s="9"/>
      <c r="R426" s="9"/>
      <c r="S426" s="83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1"/>
      <c r="C427" s="1"/>
      <c r="D427" s="1"/>
      <c r="E427" s="1"/>
      <c r="F427" s="1"/>
      <c r="G427" s="1"/>
      <c r="H427" s="1"/>
      <c r="I427" s="2"/>
      <c r="J427" s="110"/>
      <c r="K427" s="107"/>
      <c r="L427" s="3"/>
      <c r="M427" s="3"/>
      <c r="N427" s="45"/>
      <c r="O427" s="9"/>
      <c r="P427" s="82"/>
      <c r="Q427" s="9"/>
      <c r="R427" s="9"/>
      <c r="S427" s="83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1"/>
      <c r="C428" s="1"/>
      <c r="D428" s="1"/>
      <c r="E428" s="1"/>
      <c r="F428" s="1"/>
      <c r="G428" s="1"/>
      <c r="H428" s="1"/>
      <c r="I428" s="2"/>
      <c r="J428" s="110"/>
      <c r="K428" s="107"/>
      <c r="L428" s="3"/>
      <c r="M428" s="3"/>
      <c r="N428" s="45"/>
      <c r="O428" s="9"/>
      <c r="P428" s="82"/>
      <c r="Q428" s="9"/>
      <c r="R428" s="9"/>
      <c r="S428" s="83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1"/>
      <c r="C429" s="1"/>
      <c r="D429" s="1"/>
      <c r="E429" s="1"/>
      <c r="F429" s="1"/>
      <c r="G429" s="1"/>
      <c r="H429" s="1"/>
      <c r="I429" s="2"/>
      <c r="J429" s="110"/>
      <c r="K429" s="107"/>
      <c r="L429" s="3"/>
      <c r="M429" s="3"/>
      <c r="N429" s="45"/>
      <c r="O429" s="9"/>
      <c r="P429" s="82"/>
      <c r="Q429" s="9"/>
      <c r="R429" s="9"/>
      <c r="S429" s="83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1"/>
      <c r="C430" s="1"/>
      <c r="D430" s="1"/>
      <c r="E430" s="1"/>
      <c r="F430" s="1"/>
      <c r="G430" s="1"/>
      <c r="H430" s="1"/>
      <c r="I430" s="2"/>
      <c r="J430" s="110"/>
      <c r="K430" s="107"/>
      <c r="L430" s="3"/>
      <c r="M430" s="3"/>
      <c r="N430" s="45"/>
      <c r="O430" s="9"/>
      <c r="P430" s="82"/>
      <c r="Q430" s="9"/>
      <c r="R430" s="9"/>
      <c r="S430" s="83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1"/>
      <c r="C431" s="1"/>
      <c r="D431" s="1"/>
      <c r="E431" s="1"/>
      <c r="F431" s="1"/>
      <c r="G431" s="1"/>
      <c r="H431" s="1"/>
      <c r="I431" s="2"/>
      <c r="J431" s="110"/>
      <c r="K431" s="107"/>
      <c r="L431" s="3"/>
      <c r="M431" s="3"/>
      <c r="N431" s="45"/>
      <c r="O431" s="9"/>
      <c r="P431" s="82"/>
      <c r="Q431" s="9"/>
      <c r="R431" s="9"/>
      <c r="S431" s="83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1"/>
      <c r="C432" s="1"/>
      <c r="D432" s="1"/>
      <c r="E432" s="1"/>
      <c r="F432" s="1"/>
      <c r="G432" s="1"/>
      <c r="H432" s="1"/>
      <c r="I432" s="2"/>
      <c r="J432" s="110"/>
      <c r="K432" s="107"/>
      <c r="L432" s="3"/>
      <c r="M432" s="3"/>
      <c r="N432" s="45"/>
      <c r="O432" s="9"/>
      <c r="P432" s="82"/>
      <c r="Q432" s="9"/>
      <c r="R432" s="9"/>
      <c r="S432" s="83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1"/>
      <c r="C433" s="1"/>
      <c r="D433" s="1"/>
      <c r="E433" s="1"/>
      <c r="F433" s="1"/>
      <c r="G433" s="1"/>
      <c r="H433" s="1"/>
      <c r="I433" s="2"/>
      <c r="J433" s="110"/>
      <c r="K433" s="107"/>
      <c r="L433" s="3"/>
      <c r="M433" s="3"/>
      <c r="N433" s="45"/>
      <c r="O433" s="9"/>
      <c r="P433" s="82"/>
      <c r="Q433" s="9"/>
      <c r="R433" s="9"/>
      <c r="S433" s="83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1"/>
      <c r="C434" s="1"/>
      <c r="D434" s="1"/>
      <c r="E434" s="1"/>
      <c r="F434" s="1"/>
      <c r="G434" s="1"/>
      <c r="H434" s="1"/>
      <c r="I434" s="2"/>
      <c r="J434" s="110"/>
      <c r="K434" s="107"/>
      <c r="L434" s="3"/>
      <c r="M434" s="3"/>
      <c r="N434" s="45"/>
      <c r="O434" s="9"/>
      <c r="P434" s="82"/>
      <c r="Q434" s="9"/>
      <c r="R434" s="9"/>
      <c r="S434" s="83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1"/>
      <c r="C435" s="1"/>
      <c r="D435" s="1"/>
      <c r="E435" s="1"/>
      <c r="F435" s="1"/>
      <c r="G435" s="1"/>
      <c r="H435" s="1"/>
      <c r="I435" s="2"/>
      <c r="J435" s="110"/>
      <c r="K435" s="107"/>
      <c r="L435" s="3"/>
      <c r="M435" s="3"/>
      <c r="N435" s="45"/>
      <c r="O435" s="9"/>
      <c r="P435" s="82"/>
      <c r="Q435" s="9"/>
      <c r="R435" s="9"/>
      <c r="S435" s="83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1"/>
      <c r="C436" s="1"/>
      <c r="D436" s="1"/>
      <c r="E436" s="1"/>
      <c r="F436" s="1"/>
      <c r="G436" s="1"/>
      <c r="H436" s="1"/>
      <c r="I436" s="2"/>
      <c r="J436" s="110"/>
      <c r="K436" s="107"/>
      <c r="L436" s="3"/>
      <c r="M436" s="3"/>
      <c r="N436" s="45"/>
      <c r="O436" s="9"/>
      <c r="P436" s="82"/>
      <c r="Q436" s="9"/>
      <c r="R436" s="9"/>
      <c r="S436" s="83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1"/>
      <c r="C437" s="1"/>
      <c r="D437" s="1"/>
      <c r="E437" s="1"/>
      <c r="F437" s="1"/>
      <c r="G437" s="1"/>
      <c r="H437" s="1"/>
      <c r="I437" s="2"/>
      <c r="J437" s="110"/>
      <c r="K437" s="107"/>
      <c r="L437" s="3"/>
      <c r="M437" s="3"/>
      <c r="N437" s="45"/>
      <c r="O437" s="9"/>
      <c r="P437" s="82"/>
      <c r="Q437" s="9"/>
      <c r="R437" s="9"/>
      <c r="S437" s="83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1"/>
      <c r="C438" s="1"/>
      <c r="D438" s="1"/>
      <c r="E438" s="1"/>
      <c r="F438" s="1"/>
      <c r="G438" s="1"/>
      <c r="H438" s="1"/>
      <c r="I438" s="2"/>
      <c r="J438" s="110"/>
      <c r="K438" s="107"/>
      <c r="L438" s="3"/>
      <c r="M438" s="3"/>
      <c r="N438" s="45"/>
      <c r="O438" s="9"/>
      <c r="P438" s="82"/>
      <c r="Q438" s="9"/>
      <c r="R438" s="9"/>
      <c r="S438" s="83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1"/>
      <c r="C439" s="1"/>
      <c r="D439" s="1"/>
      <c r="E439" s="1"/>
      <c r="F439" s="1"/>
      <c r="G439" s="1"/>
      <c r="H439" s="1"/>
      <c r="I439" s="2"/>
      <c r="J439" s="110"/>
      <c r="K439" s="107"/>
      <c r="L439" s="3"/>
      <c r="M439" s="3"/>
      <c r="N439" s="45"/>
      <c r="O439" s="9"/>
      <c r="P439" s="82"/>
      <c r="Q439" s="9"/>
      <c r="R439" s="9"/>
      <c r="S439" s="83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1"/>
      <c r="C440" s="1"/>
      <c r="D440" s="1"/>
      <c r="E440" s="1"/>
      <c r="F440" s="1"/>
      <c r="G440" s="1"/>
      <c r="H440" s="1"/>
      <c r="I440" s="2"/>
      <c r="J440" s="110"/>
      <c r="K440" s="107"/>
      <c r="L440" s="3"/>
      <c r="M440" s="3"/>
      <c r="N440" s="45"/>
      <c r="O440" s="9"/>
      <c r="P440" s="82"/>
      <c r="Q440" s="9"/>
      <c r="R440" s="9"/>
      <c r="S440" s="83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1"/>
      <c r="C441" s="1"/>
      <c r="D441" s="1"/>
      <c r="E441" s="1"/>
      <c r="F441" s="1"/>
      <c r="G441" s="1"/>
      <c r="H441" s="1"/>
      <c r="I441" s="2"/>
      <c r="J441" s="110"/>
      <c r="K441" s="107"/>
      <c r="L441" s="3"/>
      <c r="M441" s="3"/>
      <c r="N441" s="45"/>
      <c r="O441" s="9"/>
      <c r="P441" s="82"/>
      <c r="Q441" s="9"/>
      <c r="R441" s="9"/>
      <c r="S441" s="83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1"/>
      <c r="C442" s="1"/>
      <c r="D442" s="1"/>
      <c r="E442" s="1"/>
      <c r="F442" s="1"/>
      <c r="G442" s="1"/>
      <c r="H442" s="1"/>
      <c r="I442" s="2"/>
      <c r="J442" s="110"/>
      <c r="K442" s="107"/>
      <c r="L442" s="3"/>
      <c r="M442" s="3"/>
      <c r="N442" s="45"/>
      <c r="O442" s="9"/>
      <c r="P442" s="82"/>
      <c r="Q442" s="9"/>
      <c r="R442" s="9"/>
      <c r="S442" s="83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1"/>
      <c r="C443" s="1"/>
      <c r="D443" s="1"/>
      <c r="E443" s="1"/>
      <c r="F443" s="1"/>
      <c r="G443" s="1"/>
      <c r="H443" s="1"/>
      <c r="I443" s="2"/>
      <c r="J443" s="110"/>
      <c r="K443" s="107"/>
      <c r="L443" s="3"/>
      <c r="M443" s="3"/>
      <c r="N443" s="45"/>
      <c r="O443" s="9"/>
      <c r="P443" s="82"/>
      <c r="Q443" s="9"/>
      <c r="R443" s="9"/>
      <c r="S443" s="83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1"/>
      <c r="C444" s="1"/>
      <c r="D444" s="1"/>
      <c r="E444" s="1"/>
      <c r="F444" s="1"/>
      <c r="G444" s="1"/>
      <c r="H444" s="1"/>
      <c r="I444" s="2"/>
      <c r="J444" s="110"/>
      <c r="K444" s="107"/>
      <c r="L444" s="3"/>
      <c r="M444" s="3"/>
      <c r="N444" s="45"/>
      <c r="O444" s="9"/>
      <c r="P444" s="82"/>
      <c r="Q444" s="9"/>
      <c r="R444" s="9"/>
      <c r="S444" s="83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1"/>
      <c r="C445" s="1"/>
      <c r="D445" s="1"/>
      <c r="E445" s="1"/>
      <c r="F445" s="1"/>
      <c r="G445" s="1"/>
      <c r="H445" s="1"/>
      <c r="I445" s="2"/>
      <c r="J445" s="110"/>
      <c r="K445" s="107"/>
      <c r="L445" s="3"/>
      <c r="M445" s="3"/>
      <c r="N445" s="45"/>
      <c r="O445" s="9"/>
      <c r="P445" s="82"/>
      <c r="Q445" s="9"/>
      <c r="R445" s="9"/>
      <c r="S445" s="83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1"/>
      <c r="C446" s="1"/>
      <c r="D446" s="1"/>
      <c r="E446" s="1"/>
      <c r="F446" s="1"/>
      <c r="G446" s="1"/>
      <c r="H446" s="1"/>
      <c r="I446" s="2"/>
      <c r="J446" s="110"/>
      <c r="K446" s="107"/>
      <c r="L446" s="3"/>
      <c r="M446" s="3"/>
      <c r="N446" s="45"/>
      <c r="O446" s="9"/>
      <c r="P446" s="82"/>
      <c r="Q446" s="9"/>
      <c r="R446" s="9"/>
      <c r="S446" s="83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1"/>
      <c r="C447" s="1"/>
      <c r="D447" s="1"/>
      <c r="E447" s="1"/>
      <c r="F447" s="1"/>
      <c r="G447" s="1"/>
      <c r="H447" s="1"/>
      <c r="I447" s="2"/>
      <c r="J447" s="110"/>
      <c r="K447" s="107"/>
      <c r="L447" s="3"/>
      <c r="M447" s="3"/>
      <c r="N447" s="45"/>
      <c r="O447" s="9"/>
      <c r="P447" s="82"/>
      <c r="Q447" s="9"/>
      <c r="R447" s="9"/>
      <c r="S447" s="83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1"/>
      <c r="C448" s="1"/>
      <c r="D448" s="1"/>
      <c r="E448" s="1"/>
      <c r="F448" s="1"/>
      <c r="G448" s="1"/>
      <c r="H448" s="1"/>
      <c r="I448" s="2"/>
      <c r="J448" s="110"/>
      <c r="K448" s="107"/>
      <c r="L448" s="3"/>
      <c r="M448" s="3"/>
      <c r="N448" s="45"/>
      <c r="O448" s="9"/>
      <c r="P448" s="82"/>
      <c r="Q448" s="9"/>
      <c r="R448" s="9"/>
      <c r="S448" s="83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1"/>
      <c r="C449" s="1"/>
      <c r="D449" s="1"/>
      <c r="E449" s="1"/>
      <c r="F449" s="1"/>
      <c r="G449" s="1"/>
      <c r="H449" s="1"/>
      <c r="I449" s="2"/>
      <c r="J449" s="110"/>
      <c r="K449" s="107"/>
      <c r="L449" s="3"/>
      <c r="M449" s="3"/>
      <c r="N449" s="45"/>
      <c r="O449" s="9"/>
      <c r="P449" s="82"/>
      <c r="Q449" s="9"/>
      <c r="R449" s="9"/>
      <c r="S449" s="83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1"/>
      <c r="C450" s="1"/>
      <c r="D450" s="1"/>
      <c r="E450" s="1"/>
      <c r="F450" s="1"/>
      <c r="G450" s="1"/>
      <c r="H450" s="1"/>
      <c r="I450" s="2"/>
      <c r="J450" s="110"/>
      <c r="K450" s="107"/>
      <c r="L450" s="3"/>
      <c r="M450" s="3"/>
      <c r="N450" s="45"/>
      <c r="O450" s="9"/>
      <c r="P450" s="82"/>
      <c r="Q450" s="9"/>
      <c r="R450" s="9"/>
      <c r="S450" s="83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1"/>
      <c r="C451" s="1"/>
      <c r="D451" s="1"/>
      <c r="E451" s="1"/>
      <c r="F451" s="1"/>
      <c r="G451" s="1"/>
      <c r="H451" s="1"/>
      <c r="I451" s="2"/>
      <c r="J451" s="110"/>
      <c r="K451" s="107"/>
      <c r="L451" s="3"/>
      <c r="M451" s="3"/>
      <c r="N451" s="45"/>
      <c r="O451" s="9"/>
      <c r="P451" s="82"/>
      <c r="Q451" s="9"/>
      <c r="R451" s="9"/>
      <c r="S451" s="83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1"/>
      <c r="C452" s="1"/>
      <c r="D452" s="1"/>
      <c r="E452" s="1"/>
      <c r="F452" s="1"/>
      <c r="G452" s="1"/>
      <c r="H452" s="1"/>
      <c r="I452" s="2"/>
      <c r="J452" s="110"/>
      <c r="K452" s="107"/>
      <c r="L452" s="3"/>
      <c r="M452" s="3"/>
      <c r="N452" s="45"/>
      <c r="O452" s="9"/>
      <c r="P452" s="82"/>
      <c r="Q452" s="9"/>
      <c r="R452" s="9"/>
      <c r="S452" s="83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1"/>
      <c r="C453" s="1"/>
      <c r="D453" s="1"/>
      <c r="E453" s="1"/>
      <c r="F453" s="1"/>
      <c r="G453" s="1"/>
      <c r="H453" s="1"/>
      <c r="I453" s="2"/>
      <c r="J453" s="110"/>
      <c r="K453" s="107"/>
      <c r="L453" s="3"/>
      <c r="M453" s="3"/>
      <c r="N453" s="45"/>
      <c r="O453" s="9"/>
      <c r="P453" s="82"/>
      <c r="Q453" s="9"/>
      <c r="R453" s="9"/>
      <c r="S453" s="83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1"/>
      <c r="C454" s="1"/>
      <c r="D454" s="1"/>
      <c r="E454" s="1"/>
      <c r="F454" s="1"/>
      <c r="G454" s="1"/>
      <c r="H454" s="1"/>
      <c r="I454" s="2"/>
      <c r="J454" s="110"/>
      <c r="K454" s="107"/>
      <c r="L454" s="3"/>
      <c r="M454" s="3"/>
      <c r="N454" s="45"/>
      <c r="O454" s="9"/>
      <c r="P454" s="82"/>
      <c r="Q454" s="9"/>
      <c r="R454" s="9"/>
      <c r="S454" s="83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1"/>
      <c r="C455" s="1"/>
      <c r="D455" s="1"/>
      <c r="E455" s="1"/>
      <c r="F455" s="1"/>
      <c r="G455" s="1"/>
      <c r="H455" s="1"/>
      <c r="I455" s="2"/>
      <c r="J455" s="110"/>
      <c r="K455" s="107"/>
      <c r="L455" s="3"/>
      <c r="M455" s="3"/>
      <c r="N455" s="45"/>
      <c r="O455" s="9"/>
      <c r="P455" s="82"/>
      <c r="Q455" s="9"/>
      <c r="R455" s="9"/>
      <c r="S455" s="83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1"/>
      <c r="C456" s="1"/>
      <c r="D456" s="1"/>
      <c r="E456" s="1"/>
      <c r="F456" s="1"/>
      <c r="G456" s="1"/>
      <c r="H456" s="1"/>
      <c r="I456" s="2"/>
      <c r="J456" s="110"/>
      <c r="K456" s="107"/>
      <c r="L456" s="3"/>
      <c r="M456" s="3"/>
      <c r="N456" s="45"/>
      <c r="O456" s="9"/>
      <c r="P456" s="82"/>
      <c r="Q456" s="9"/>
      <c r="R456" s="9"/>
      <c r="S456" s="83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1"/>
      <c r="C457" s="1"/>
      <c r="D457" s="1"/>
      <c r="E457" s="1"/>
      <c r="F457" s="1"/>
      <c r="G457" s="1"/>
      <c r="H457" s="1"/>
      <c r="I457" s="2"/>
      <c r="J457" s="110"/>
      <c r="K457" s="107"/>
      <c r="L457" s="3"/>
      <c r="M457" s="3"/>
      <c r="N457" s="45"/>
      <c r="O457" s="9"/>
      <c r="P457" s="82"/>
      <c r="Q457" s="9"/>
      <c r="R457" s="9"/>
      <c r="S457" s="83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1"/>
      <c r="C458" s="1"/>
      <c r="D458" s="1"/>
      <c r="E458" s="1"/>
      <c r="F458" s="1"/>
      <c r="G458" s="1"/>
      <c r="H458" s="1"/>
      <c r="I458" s="2"/>
      <c r="J458" s="110"/>
      <c r="K458" s="107"/>
      <c r="L458" s="3"/>
      <c r="M458" s="3"/>
      <c r="N458" s="45"/>
      <c r="O458" s="9"/>
      <c r="P458" s="82"/>
      <c r="Q458" s="9"/>
      <c r="R458" s="9"/>
      <c r="S458" s="83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1"/>
      <c r="C459" s="1"/>
      <c r="D459" s="1"/>
      <c r="E459" s="1"/>
      <c r="F459" s="1"/>
      <c r="G459" s="1"/>
      <c r="H459" s="1"/>
      <c r="I459" s="2"/>
      <c r="J459" s="110"/>
      <c r="K459" s="107"/>
      <c r="L459" s="3"/>
      <c r="M459" s="3"/>
      <c r="N459" s="45"/>
      <c r="O459" s="9"/>
      <c r="P459" s="82"/>
      <c r="Q459" s="9"/>
      <c r="R459" s="9"/>
      <c r="S459" s="83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1"/>
      <c r="C460" s="1"/>
      <c r="D460" s="1"/>
      <c r="E460" s="1"/>
      <c r="F460" s="1"/>
      <c r="G460" s="1"/>
      <c r="H460" s="1"/>
      <c r="I460" s="2"/>
      <c r="J460" s="110"/>
      <c r="K460" s="107"/>
      <c r="L460" s="3"/>
      <c r="M460" s="3"/>
      <c r="N460" s="45"/>
      <c r="O460" s="9"/>
      <c r="P460" s="82"/>
      <c r="Q460" s="9"/>
      <c r="R460" s="9"/>
      <c r="S460" s="83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1"/>
      <c r="C461" s="1"/>
      <c r="D461" s="1"/>
      <c r="E461" s="1"/>
      <c r="F461" s="1"/>
      <c r="G461" s="1"/>
      <c r="H461" s="1"/>
      <c r="I461" s="2"/>
      <c r="J461" s="110"/>
      <c r="K461" s="107"/>
      <c r="L461" s="3"/>
      <c r="M461" s="3"/>
      <c r="N461" s="45"/>
      <c r="O461" s="9"/>
      <c r="P461" s="82"/>
      <c r="Q461" s="9"/>
      <c r="R461" s="9"/>
      <c r="S461" s="83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1"/>
      <c r="C462" s="1"/>
      <c r="D462" s="1"/>
      <c r="E462" s="1"/>
      <c r="F462" s="1"/>
      <c r="G462" s="1"/>
      <c r="H462" s="1"/>
      <c r="I462" s="2"/>
      <c r="J462" s="110"/>
      <c r="K462" s="107"/>
      <c r="L462" s="3"/>
      <c r="M462" s="3"/>
      <c r="N462" s="45"/>
      <c r="O462" s="9"/>
      <c r="P462" s="82"/>
      <c r="Q462" s="9"/>
      <c r="R462" s="9"/>
      <c r="S462" s="83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1"/>
      <c r="C463" s="1"/>
      <c r="D463" s="1"/>
      <c r="E463" s="1"/>
      <c r="F463" s="1"/>
      <c r="G463" s="1"/>
      <c r="H463" s="1"/>
      <c r="I463" s="2"/>
      <c r="J463" s="110"/>
      <c r="K463" s="107"/>
      <c r="L463" s="3"/>
      <c r="M463" s="3"/>
      <c r="N463" s="45"/>
      <c r="O463" s="9"/>
      <c r="P463" s="82"/>
      <c r="Q463" s="9"/>
      <c r="R463" s="9"/>
      <c r="S463" s="83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1"/>
      <c r="C464" s="1"/>
      <c r="D464" s="1"/>
      <c r="E464" s="1"/>
      <c r="F464" s="1"/>
      <c r="G464" s="1"/>
      <c r="H464" s="1"/>
      <c r="I464" s="2"/>
      <c r="J464" s="110"/>
      <c r="K464" s="107"/>
      <c r="L464" s="3"/>
      <c r="M464" s="3"/>
      <c r="N464" s="45"/>
      <c r="O464" s="9"/>
      <c r="P464" s="82"/>
      <c r="Q464" s="9"/>
      <c r="R464" s="9"/>
      <c r="S464" s="83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1"/>
      <c r="C465" s="1"/>
      <c r="D465" s="1"/>
      <c r="E465" s="1"/>
      <c r="F465" s="1"/>
      <c r="G465" s="1"/>
      <c r="H465" s="1"/>
      <c r="I465" s="2"/>
      <c r="J465" s="110"/>
      <c r="K465" s="107"/>
      <c r="L465" s="3"/>
      <c r="M465" s="3"/>
      <c r="N465" s="45"/>
      <c r="O465" s="9"/>
      <c r="P465" s="82"/>
      <c r="Q465" s="9"/>
      <c r="R465" s="9"/>
      <c r="S465" s="83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1"/>
      <c r="C466" s="1"/>
      <c r="D466" s="1"/>
      <c r="E466" s="1"/>
      <c r="F466" s="1"/>
      <c r="G466" s="1"/>
      <c r="H466" s="1"/>
      <c r="I466" s="2"/>
      <c r="J466" s="110"/>
      <c r="K466" s="107"/>
      <c r="L466" s="3"/>
      <c r="M466" s="3"/>
      <c r="N466" s="45"/>
      <c r="O466" s="9"/>
      <c r="P466" s="82"/>
      <c r="Q466" s="9"/>
      <c r="R466" s="9"/>
      <c r="S466" s="83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1"/>
      <c r="C467" s="1"/>
      <c r="D467" s="1"/>
      <c r="E467" s="1"/>
      <c r="F467" s="1"/>
      <c r="G467" s="1"/>
      <c r="H467" s="1"/>
      <c r="I467" s="2"/>
      <c r="J467" s="110"/>
      <c r="K467" s="107"/>
      <c r="L467" s="3"/>
      <c r="M467" s="3"/>
      <c r="N467" s="45"/>
      <c r="O467" s="9"/>
      <c r="P467" s="82"/>
      <c r="Q467" s="9"/>
      <c r="R467" s="9"/>
      <c r="S467" s="83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1"/>
      <c r="C468" s="1"/>
      <c r="D468" s="1"/>
      <c r="E468" s="1"/>
      <c r="F468" s="1"/>
      <c r="G468" s="1"/>
      <c r="H468" s="1"/>
      <c r="I468" s="2"/>
      <c r="J468" s="110"/>
      <c r="K468" s="107"/>
      <c r="L468" s="3"/>
      <c r="M468" s="3"/>
      <c r="N468" s="45"/>
      <c r="O468" s="9"/>
      <c r="P468" s="82"/>
      <c r="Q468" s="9"/>
      <c r="R468" s="9"/>
      <c r="S468" s="83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1"/>
      <c r="C469" s="1"/>
      <c r="D469" s="1"/>
      <c r="E469" s="1"/>
      <c r="F469" s="1"/>
      <c r="G469" s="1"/>
      <c r="H469" s="1"/>
      <c r="I469" s="2"/>
      <c r="J469" s="110"/>
      <c r="K469" s="107"/>
      <c r="L469" s="3"/>
      <c r="M469" s="3"/>
      <c r="N469" s="45"/>
      <c r="O469" s="9"/>
      <c r="P469" s="82"/>
      <c r="Q469" s="9"/>
      <c r="R469" s="9"/>
      <c r="S469" s="83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1"/>
      <c r="C470" s="1"/>
      <c r="D470" s="1"/>
      <c r="E470" s="1"/>
      <c r="F470" s="1"/>
      <c r="G470" s="1"/>
      <c r="H470" s="1"/>
      <c r="I470" s="2"/>
      <c r="J470" s="110"/>
      <c r="K470" s="107"/>
      <c r="L470" s="3"/>
      <c r="M470" s="3"/>
      <c r="N470" s="45"/>
      <c r="O470" s="9"/>
      <c r="P470" s="82"/>
      <c r="Q470" s="9"/>
      <c r="R470" s="9"/>
      <c r="S470" s="83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1"/>
      <c r="C471" s="1"/>
      <c r="D471" s="1"/>
      <c r="E471" s="1"/>
      <c r="F471" s="1"/>
      <c r="G471" s="1"/>
      <c r="H471" s="1"/>
      <c r="I471" s="2"/>
      <c r="J471" s="110"/>
      <c r="K471" s="107"/>
      <c r="L471" s="3"/>
      <c r="M471" s="3"/>
      <c r="N471" s="45"/>
      <c r="O471" s="9"/>
      <c r="P471" s="82"/>
      <c r="Q471" s="9"/>
      <c r="R471" s="9"/>
      <c r="S471" s="83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1"/>
      <c r="C472" s="1"/>
      <c r="D472" s="1"/>
      <c r="E472" s="1"/>
      <c r="F472" s="1"/>
      <c r="G472" s="1"/>
      <c r="H472" s="1"/>
      <c r="I472" s="2"/>
      <c r="J472" s="110"/>
      <c r="K472" s="107"/>
      <c r="L472" s="3"/>
      <c r="M472" s="3"/>
      <c r="N472" s="45"/>
      <c r="O472" s="9"/>
      <c r="P472" s="82"/>
      <c r="Q472" s="9"/>
      <c r="R472" s="9"/>
      <c r="S472" s="83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1"/>
      <c r="C473" s="1"/>
      <c r="D473" s="1"/>
      <c r="E473" s="1"/>
      <c r="F473" s="1"/>
      <c r="G473" s="1"/>
      <c r="H473" s="1"/>
      <c r="I473" s="2"/>
      <c r="J473" s="110"/>
      <c r="K473" s="107"/>
      <c r="L473" s="3"/>
      <c r="M473" s="3"/>
      <c r="N473" s="45"/>
      <c r="O473" s="9"/>
      <c r="P473" s="82"/>
      <c r="Q473" s="9"/>
      <c r="R473" s="9"/>
      <c r="S473" s="83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1"/>
      <c r="C474" s="1"/>
      <c r="D474" s="1"/>
      <c r="E474" s="1"/>
      <c r="F474" s="1"/>
      <c r="G474" s="1"/>
      <c r="H474" s="1"/>
      <c r="I474" s="2"/>
      <c r="J474" s="110"/>
      <c r="K474" s="107"/>
      <c r="L474" s="3"/>
      <c r="M474" s="3"/>
      <c r="N474" s="45"/>
      <c r="O474" s="9"/>
      <c r="P474" s="82"/>
      <c r="Q474" s="9"/>
      <c r="R474" s="9"/>
      <c r="S474" s="83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1"/>
      <c r="C475" s="1"/>
      <c r="D475" s="1"/>
      <c r="E475" s="1"/>
      <c r="F475" s="1"/>
      <c r="G475" s="1"/>
      <c r="H475" s="1"/>
      <c r="I475" s="2"/>
      <c r="J475" s="110"/>
      <c r="K475" s="107"/>
      <c r="L475" s="3"/>
      <c r="M475" s="3"/>
      <c r="N475" s="45"/>
      <c r="O475" s="9"/>
      <c r="P475" s="82"/>
      <c r="Q475" s="9"/>
      <c r="R475" s="9"/>
      <c r="S475" s="83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1"/>
      <c r="C476" s="1"/>
      <c r="D476" s="1"/>
      <c r="E476" s="1"/>
      <c r="F476" s="1"/>
      <c r="G476" s="1"/>
      <c r="H476" s="1"/>
      <c r="I476" s="2"/>
      <c r="J476" s="110"/>
      <c r="K476" s="107"/>
      <c r="L476" s="3"/>
      <c r="M476" s="3"/>
      <c r="N476" s="45"/>
      <c r="O476" s="9"/>
      <c r="P476" s="82"/>
      <c r="Q476" s="9"/>
      <c r="R476" s="9"/>
      <c r="S476" s="83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1"/>
      <c r="C477" s="1"/>
      <c r="D477" s="1"/>
      <c r="E477" s="1"/>
      <c r="F477" s="1"/>
      <c r="G477" s="1"/>
      <c r="H477" s="1"/>
      <c r="I477" s="2"/>
      <c r="J477" s="110"/>
      <c r="K477" s="107"/>
      <c r="L477" s="3"/>
      <c r="M477" s="3"/>
      <c r="N477" s="45"/>
      <c r="O477" s="9"/>
      <c r="P477" s="82"/>
      <c r="Q477" s="9"/>
      <c r="R477" s="9"/>
      <c r="S477" s="83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1"/>
      <c r="C478" s="1"/>
      <c r="D478" s="1"/>
      <c r="E478" s="1"/>
      <c r="F478" s="1"/>
      <c r="G478" s="1"/>
      <c r="H478" s="1"/>
      <c r="I478" s="2"/>
      <c r="J478" s="110"/>
      <c r="K478" s="107"/>
      <c r="L478" s="3"/>
      <c r="M478" s="3"/>
      <c r="N478" s="45"/>
      <c r="O478" s="9"/>
      <c r="P478" s="82"/>
      <c r="Q478" s="9"/>
      <c r="R478" s="9"/>
      <c r="S478" s="83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1"/>
      <c r="C479" s="1"/>
      <c r="D479" s="1"/>
      <c r="E479" s="1"/>
      <c r="F479" s="1"/>
      <c r="G479" s="1"/>
      <c r="H479" s="1"/>
      <c r="I479" s="2"/>
      <c r="J479" s="110"/>
      <c r="K479" s="107"/>
      <c r="L479" s="3"/>
      <c r="M479" s="3"/>
      <c r="N479" s="45"/>
      <c r="O479" s="9"/>
      <c r="P479" s="82"/>
      <c r="Q479" s="9"/>
      <c r="R479" s="9"/>
      <c r="S479" s="83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1"/>
      <c r="C480" s="1"/>
      <c r="D480" s="1"/>
      <c r="E480" s="1"/>
      <c r="F480" s="1"/>
      <c r="G480" s="1"/>
      <c r="H480" s="1"/>
      <c r="I480" s="2"/>
      <c r="J480" s="110"/>
      <c r="K480" s="107"/>
      <c r="L480" s="3"/>
      <c r="M480" s="3"/>
      <c r="N480" s="45"/>
      <c r="O480" s="9"/>
      <c r="P480" s="82"/>
      <c r="Q480" s="9"/>
      <c r="R480" s="9"/>
      <c r="S480" s="83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1"/>
      <c r="C481" s="1"/>
      <c r="D481" s="1"/>
      <c r="E481" s="1"/>
      <c r="F481" s="1"/>
      <c r="G481" s="1"/>
      <c r="H481" s="1"/>
      <c r="I481" s="2"/>
      <c r="J481" s="110"/>
      <c r="K481" s="107"/>
      <c r="L481" s="3"/>
      <c r="M481" s="3"/>
      <c r="N481" s="45"/>
      <c r="O481" s="9"/>
      <c r="P481" s="82"/>
      <c r="Q481" s="9"/>
      <c r="R481" s="9"/>
      <c r="S481" s="83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1"/>
      <c r="C482" s="1"/>
      <c r="D482" s="1"/>
      <c r="E482" s="1"/>
      <c r="F482" s="1"/>
      <c r="G482" s="1"/>
      <c r="H482" s="1"/>
      <c r="I482" s="2"/>
      <c r="J482" s="110"/>
      <c r="K482" s="107"/>
      <c r="L482" s="3"/>
      <c r="M482" s="3"/>
      <c r="N482" s="45"/>
      <c r="O482" s="9"/>
      <c r="P482" s="82"/>
      <c r="Q482" s="9"/>
      <c r="R482" s="9"/>
      <c r="S482" s="83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1"/>
      <c r="C483" s="1"/>
      <c r="D483" s="1"/>
      <c r="E483" s="1"/>
      <c r="F483" s="1"/>
      <c r="G483" s="1"/>
      <c r="H483" s="1"/>
      <c r="I483" s="2"/>
      <c r="J483" s="110"/>
      <c r="K483" s="107"/>
      <c r="L483" s="3"/>
      <c r="M483" s="3"/>
      <c r="N483" s="45"/>
      <c r="O483" s="9"/>
      <c r="P483" s="82"/>
      <c r="Q483" s="9"/>
      <c r="R483" s="9"/>
      <c r="S483" s="83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1"/>
      <c r="C484" s="1"/>
      <c r="D484" s="1"/>
      <c r="E484" s="1"/>
      <c r="F484" s="1"/>
      <c r="G484" s="1"/>
      <c r="H484" s="1"/>
      <c r="I484" s="2"/>
      <c r="J484" s="110"/>
      <c r="K484" s="107"/>
      <c r="L484" s="3"/>
      <c r="M484" s="3"/>
      <c r="N484" s="45"/>
      <c r="O484" s="9"/>
      <c r="P484" s="82"/>
      <c r="Q484" s="9"/>
      <c r="R484" s="9"/>
      <c r="S484" s="83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1"/>
      <c r="C485" s="1"/>
      <c r="D485" s="1"/>
      <c r="E485" s="1"/>
      <c r="F485" s="1"/>
      <c r="G485" s="1"/>
      <c r="H485" s="1"/>
      <c r="I485" s="2"/>
      <c r="J485" s="110"/>
      <c r="K485" s="107"/>
      <c r="L485" s="3"/>
      <c r="M485" s="3"/>
      <c r="N485" s="45"/>
      <c r="O485" s="9"/>
      <c r="P485" s="82"/>
      <c r="Q485" s="9"/>
      <c r="R485" s="9"/>
      <c r="S485" s="83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1"/>
      <c r="C486" s="1"/>
      <c r="D486" s="1"/>
      <c r="E486" s="1"/>
      <c r="F486" s="1"/>
      <c r="G486" s="1"/>
      <c r="H486" s="1"/>
      <c r="I486" s="2"/>
      <c r="J486" s="110"/>
      <c r="K486" s="107"/>
      <c r="L486" s="3"/>
      <c r="M486" s="3"/>
      <c r="N486" s="45"/>
      <c r="O486" s="9"/>
      <c r="P486" s="82"/>
      <c r="Q486" s="9"/>
      <c r="R486" s="9"/>
      <c r="S486" s="83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1"/>
      <c r="C487" s="1"/>
      <c r="D487" s="1"/>
      <c r="E487" s="1"/>
      <c r="F487" s="1"/>
      <c r="G487" s="1"/>
      <c r="H487" s="1"/>
      <c r="I487" s="2"/>
      <c r="J487" s="110"/>
      <c r="K487" s="107"/>
      <c r="L487" s="3"/>
      <c r="M487" s="3"/>
      <c r="N487" s="45"/>
      <c r="O487" s="9"/>
      <c r="P487" s="82"/>
      <c r="Q487" s="9"/>
      <c r="R487" s="9"/>
      <c r="S487" s="83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1"/>
      <c r="C488" s="1"/>
      <c r="D488" s="1"/>
      <c r="E488" s="1"/>
      <c r="F488" s="1"/>
      <c r="G488" s="1"/>
      <c r="H488" s="1"/>
      <c r="I488" s="2"/>
      <c r="J488" s="110"/>
      <c r="K488" s="107"/>
      <c r="L488" s="3"/>
      <c r="M488" s="3"/>
      <c r="N488" s="45"/>
      <c r="O488" s="9"/>
      <c r="P488" s="82"/>
      <c r="Q488" s="9"/>
      <c r="R488" s="9"/>
      <c r="S488" s="83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1"/>
      <c r="C489" s="1"/>
      <c r="D489" s="1"/>
      <c r="E489" s="1"/>
      <c r="F489" s="1"/>
      <c r="G489" s="1"/>
      <c r="H489" s="1"/>
      <c r="I489" s="2"/>
      <c r="J489" s="110"/>
      <c r="K489" s="107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1"/>
      <c r="C490" s="1"/>
      <c r="D490" s="1"/>
      <c r="E490" s="1"/>
      <c r="F490" s="1"/>
      <c r="G490" s="1"/>
      <c r="H490" s="1"/>
      <c r="I490" s="2"/>
      <c r="J490" s="110"/>
      <c r="K490" s="107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1"/>
      <c r="C491" s="1"/>
      <c r="D491" s="1"/>
      <c r="E491" s="1"/>
      <c r="F491" s="1"/>
      <c r="G491" s="1"/>
      <c r="H491" s="1"/>
      <c r="I491" s="2"/>
      <c r="J491" s="110"/>
      <c r="K491" s="107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1"/>
      <c r="C492" s="1"/>
      <c r="D492" s="1"/>
      <c r="E492" s="1"/>
      <c r="F492" s="1"/>
      <c r="G492" s="1"/>
      <c r="H492" s="1"/>
      <c r="I492" s="2"/>
      <c r="J492" s="110"/>
      <c r="K492" s="107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1"/>
      <c r="C493" s="1"/>
      <c r="D493" s="1"/>
      <c r="E493" s="1"/>
      <c r="F493" s="1"/>
      <c r="G493" s="1"/>
      <c r="H493" s="1"/>
      <c r="I493" s="2"/>
      <c r="J493" s="110"/>
      <c r="K493" s="107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1"/>
      <c r="C494" s="1"/>
      <c r="D494" s="1"/>
      <c r="E494" s="1"/>
      <c r="F494" s="1"/>
      <c r="G494" s="1"/>
      <c r="H494" s="1"/>
      <c r="I494" s="2"/>
      <c r="J494" s="110"/>
      <c r="K494" s="107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1"/>
      <c r="C495" s="1"/>
      <c r="D495" s="1"/>
      <c r="E495" s="1"/>
      <c r="F495" s="1"/>
      <c r="G495" s="1"/>
      <c r="H495" s="1"/>
      <c r="I495" s="2"/>
      <c r="J495" s="110"/>
      <c r="K495" s="107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1"/>
      <c r="C496" s="1"/>
      <c r="D496" s="1"/>
      <c r="E496" s="1"/>
      <c r="F496" s="1"/>
      <c r="G496" s="1"/>
      <c r="H496" s="1"/>
      <c r="I496" s="2"/>
      <c r="J496" s="110"/>
      <c r="K496" s="107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1"/>
      <c r="C497" s="1"/>
      <c r="D497" s="1"/>
      <c r="E497" s="1"/>
      <c r="F497" s="1"/>
      <c r="G497" s="1"/>
      <c r="H497" s="1"/>
      <c r="I497" s="2"/>
      <c r="J497" s="110"/>
      <c r="K497" s="107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1"/>
      <c r="C498" s="1"/>
      <c r="D498" s="1"/>
      <c r="E498" s="1"/>
      <c r="F498" s="1"/>
      <c r="G498" s="1"/>
      <c r="H498" s="1"/>
      <c r="I498" s="2"/>
      <c r="J498" s="110"/>
      <c r="K498" s="107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1"/>
      <c r="C499" s="1"/>
      <c r="D499" s="1"/>
      <c r="E499" s="1"/>
      <c r="F499" s="1"/>
      <c r="G499" s="1"/>
      <c r="H499" s="1"/>
      <c r="I499" s="2"/>
      <c r="J499" s="110"/>
      <c r="K499" s="107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1"/>
      <c r="C500" s="1"/>
      <c r="D500" s="1"/>
      <c r="E500" s="1"/>
      <c r="F500" s="1"/>
      <c r="G500" s="1"/>
      <c r="H500" s="1"/>
      <c r="I500" s="2"/>
      <c r="J500" s="110"/>
      <c r="K500" s="107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1"/>
      <c r="C501" s="1"/>
      <c r="D501" s="1"/>
      <c r="E501" s="1"/>
      <c r="F501" s="1"/>
      <c r="G501" s="1"/>
      <c r="H501" s="1"/>
      <c r="I501" s="2"/>
      <c r="J501" s="110"/>
      <c r="K501" s="107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1"/>
      <c r="C502" s="1"/>
      <c r="D502" s="1"/>
      <c r="E502" s="1"/>
      <c r="F502" s="1"/>
      <c r="G502" s="1"/>
      <c r="H502" s="1"/>
      <c r="I502" s="2"/>
      <c r="J502" s="110"/>
      <c r="K502" s="107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1"/>
      <c r="C503" s="1"/>
      <c r="D503" s="1"/>
      <c r="E503" s="1"/>
      <c r="F503" s="1"/>
      <c r="G503" s="1"/>
      <c r="H503" s="1"/>
      <c r="I503" s="2"/>
      <c r="J503" s="110"/>
      <c r="K503" s="107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1"/>
      <c r="C504" s="1"/>
      <c r="D504" s="1"/>
      <c r="E504" s="1"/>
      <c r="F504" s="1"/>
      <c r="G504" s="1"/>
      <c r="H504" s="1"/>
      <c r="I504" s="2"/>
      <c r="J504" s="110"/>
      <c r="K504" s="107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1"/>
      <c r="C505" s="1"/>
      <c r="D505" s="1"/>
      <c r="E505" s="1"/>
      <c r="F505" s="1"/>
      <c r="G505" s="1"/>
      <c r="H505" s="1"/>
      <c r="I505" s="2"/>
      <c r="J505" s="110"/>
      <c r="K505" s="107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1"/>
      <c r="C506" s="1"/>
      <c r="D506" s="1"/>
      <c r="E506" s="1"/>
      <c r="F506" s="1"/>
      <c r="G506" s="1"/>
      <c r="H506" s="1"/>
      <c r="I506" s="2"/>
      <c r="J506" s="110"/>
      <c r="K506" s="107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1"/>
      <c r="C507" s="1"/>
      <c r="D507" s="1"/>
      <c r="E507" s="1"/>
      <c r="F507" s="1"/>
      <c r="G507" s="1"/>
      <c r="H507" s="1"/>
      <c r="I507" s="2"/>
      <c r="J507" s="110"/>
      <c r="K507" s="107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1"/>
      <c r="C508" s="1"/>
      <c r="D508" s="1"/>
      <c r="E508" s="1"/>
      <c r="F508" s="1"/>
      <c r="G508" s="1"/>
      <c r="H508" s="1"/>
      <c r="I508" s="2"/>
      <c r="J508" s="110"/>
      <c r="K508" s="107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1"/>
      <c r="C509" s="1"/>
      <c r="D509" s="1"/>
      <c r="E509" s="1"/>
      <c r="F509" s="1"/>
      <c r="G509" s="1"/>
      <c r="H509" s="1"/>
      <c r="I509" s="2"/>
      <c r="J509" s="110"/>
      <c r="K509" s="107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1"/>
      <c r="C510" s="1"/>
      <c r="D510" s="1"/>
      <c r="E510" s="1"/>
      <c r="F510" s="1"/>
      <c r="G510" s="1"/>
      <c r="H510" s="1"/>
      <c r="I510" s="2"/>
      <c r="J510" s="110"/>
      <c r="K510" s="107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1"/>
      <c r="C511" s="1"/>
      <c r="D511" s="1"/>
      <c r="E511" s="1"/>
      <c r="F511" s="1"/>
      <c r="G511" s="1"/>
      <c r="H511" s="1"/>
      <c r="I511" s="2"/>
      <c r="J511" s="110"/>
      <c r="K511" s="107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1"/>
      <c r="C512" s="1"/>
      <c r="D512" s="1"/>
      <c r="E512" s="1"/>
      <c r="F512" s="1"/>
      <c r="G512" s="1"/>
      <c r="H512" s="1"/>
      <c r="I512" s="2"/>
      <c r="J512" s="110"/>
      <c r="K512" s="107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1"/>
      <c r="C513" s="1"/>
      <c r="D513" s="1"/>
      <c r="E513" s="1"/>
      <c r="F513" s="1"/>
      <c r="G513" s="1"/>
      <c r="H513" s="1"/>
      <c r="I513" s="2"/>
      <c r="J513" s="110"/>
      <c r="K513" s="107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1"/>
      <c r="C514" s="1"/>
      <c r="D514" s="1"/>
      <c r="E514" s="1"/>
      <c r="F514" s="1"/>
      <c r="G514" s="1"/>
      <c r="H514" s="1"/>
      <c r="I514" s="2"/>
      <c r="J514" s="110"/>
      <c r="K514" s="107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1"/>
      <c r="C515" s="1"/>
      <c r="D515" s="1"/>
      <c r="E515" s="1"/>
      <c r="F515" s="1"/>
      <c r="G515" s="1"/>
      <c r="H515" s="1"/>
      <c r="I515" s="2"/>
      <c r="J515" s="110"/>
      <c r="K515" s="107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1"/>
      <c r="C516" s="1"/>
      <c r="D516" s="1"/>
      <c r="E516" s="1"/>
      <c r="F516" s="1"/>
      <c r="G516" s="1"/>
      <c r="H516" s="1"/>
      <c r="I516" s="2"/>
      <c r="J516" s="110"/>
      <c r="K516" s="107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1"/>
      <c r="C517" s="1"/>
      <c r="D517" s="1"/>
      <c r="E517" s="1"/>
      <c r="F517" s="1"/>
      <c r="G517" s="1"/>
      <c r="H517" s="1"/>
      <c r="I517" s="2"/>
      <c r="J517" s="110"/>
      <c r="K517" s="107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1"/>
      <c r="C518" s="1"/>
      <c r="D518" s="1"/>
      <c r="E518" s="1"/>
      <c r="F518" s="1"/>
      <c r="G518" s="1"/>
      <c r="H518" s="1"/>
      <c r="I518" s="2"/>
      <c r="J518" s="110"/>
      <c r="K518" s="107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1"/>
      <c r="C519" s="1"/>
      <c r="D519" s="1"/>
      <c r="E519" s="1"/>
      <c r="F519" s="1"/>
      <c r="G519" s="1"/>
      <c r="H519" s="1"/>
      <c r="I519" s="2"/>
      <c r="J519" s="110"/>
      <c r="K519" s="107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1"/>
      <c r="C520" s="1"/>
      <c r="D520" s="1"/>
      <c r="E520" s="1"/>
      <c r="F520" s="1"/>
      <c r="G520" s="1"/>
      <c r="H520" s="1"/>
      <c r="I520" s="2"/>
      <c r="J520" s="110"/>
      <c r="K520" s="107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1"/>
      <c r="C521" s="1"/>
      <c r="D521" s="1"/>
      <c r="E521" s="1"/>
      <c r="F521" s="1"/>
      <c r="G521" s="1"/>
      <c r="H521" s="1"/>
      <c r="I521" s="2"/>
      <c r="J521" s="110"/>
      <c r="K521" s="107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1"/>
      <c r="C522" s="1"/>
      <c r="D522" s="1"/>
      <c r="E522" s="1"/>
      <c r="F522" s="1"/>
      <c r="G522" s="1"/>
      <c r="H522" s="1"/>
      <c r="I522" s="2"/>
      <c r="J522" s="110"/>
      <c r="K522" s="107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1"/>
      <c r="C523" s="1"/>
      <c r="D523" s="1"/>
      <c r="E523" s="1"/>
      <c r="F523" s="1"/>
      <c r="G523" s="1"/>
      <c r="H523" s="1"/>
      <c r="I523" s="2"/>
      <c r="J523" s="110"/>
      <c r="K523" s="107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1"/>
      <c r="C524" s="1"/>
      <c r="D524" s="1"/>
      <c r="E524" s="1"/>
      <c r="F524" s="1"/>
      <c r="G524" s="1"/>
      <c r="H524" s="1"/>
      <c r="I524" s="2"/>
      <c r="J524" s="110"/>
      <c r="K524" s="107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1"/>
      <c r="C525" s="1"/>
      <c r="D525" s="1"/>
      <c r="E525" s="1"/>
      <c r="F525" s="1"/>
      <c r="G525" s="1"/>
      <c r="H525" s="1"/>
      <c r="I525" s="2"/>
      <c r="J525" s="110"/>
      <c r="K525" s="107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1"/>
      <c r="C526" s="1"/>
      <c r="D526" s="1"/>
      <c r="E526" s="1"/>
      <c r="F526" s="1"/>
      <c r="G526" s="1"/>
      <c r="H526" s="1"/>
      <c r="I526" s="2"/>
      <c r="J526" s="110"/>
      <c r="K526" s="107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1"/>
      <c r="C527" s="1"/>
      <c r="D527" s="1"/>
      <c r="E527" s="1"/>
      <c r="F527" s="1"/>
      <c r="G527" s="1"/>
      <c r="H527" s="1"/>
      <c r="I527" s="2"/>
      <c r="J527" s="110"/>
      <c r="K527" s="107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1"/>
      <c r="C528" s="1"/>
      <c r="D528" s="1"/>
      <c r="E528" s="1"/>
      <c r="F528" s="1"/>
      <c r="G528" s="1"/>
      <c r="H528" s="1"/>
      <c r="I528" s="2"/>
      <c r="J528" s="110"/>
      <c r="K528" s="107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1"/>
      <c r="C529" s="1"/>
      <c r="D529" s="1"/>
      <c r="E529" s="1"/>
      <c r="F529" s="1"/>
      <c r="G529" s="1"/>
      <c r="H529" s="1"/>
      <c r="I529" s="2"/>
      <c r="J529" s="110"/>
      <c r="K529" s="107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1"/>
      <c r="C530" s="1"/>
      <c r="D530" s="1"/>
      <c r="E530" s="1"/>
      <c r="F530" s="1"/>
      <c r="G530" s="1"/>
      <c r="H530" s="1"/>
      <c r="I530" s="2"/>
      <c r="J530" s="110"/>
      <c r="K530" s="107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1"/>
      <c r="C531" s="1"/>
      <c r="D531" s="1"/>
      <c r="E531" s="1"/>
      <c r="F531" s="1"/>
      <c r="G531" s="1"/>
      <c r="H531" s="1"/>
      <c r="I531" s="2"/>
      <c r="J531" s="110"/>
      <c r="K531" s="107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1"/>
      <c r="C532" s="1"/>
      <c r="D532" s="1"/>
      <c r="E532" s="1"/>
      <c r="F532" s="1"/>
      <c r="G532" s="1"/>
      <c r="H532" s="1"/>
      <c r="I532" s="2"/>
      <c r="J532" s="110"/>
      <c r="K532" s="107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1"/>
      <c r="C533" s="1"/>
      <c r="D533" s="1"/>
      <c r="E533" s="1"/>
      <c r="F533" s="1"/>
      <c r="G533" s="1"/>
      <c r="H533" s="1"/>
      <c r="I533" s="2"/>
      <c r="J533" s="110"/>
      <c r="K533" s="107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1"/>
      <c r="C534" s="1"/>
      <c r="D534" s="1"/>
      <c r="E534" s="1"/>
      <c r="F534" s="1"/>
      <c r="G534" s="1"/>
      <c r="H534" s="1"/>
      <c r="I534" s="2"/>
      <c r="J534" s="110"/>
      <c r="K534" s="107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1"/>
      <c r="C535" s="1"/>
      <c r="D535" s="1"/>
      <c r="E535" s="1"/>
      <c r="F535" s="1"/>
      <c r="G535" s="1"/>
      <c r="H535" s="1"/>
      <c r="I535" s="2"/>
      <c r="J535" s="110"/>
      <c r="K535" s="107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1"/>
      <c r="C536" s="1"/>
      <c r="D536" s="1"/>
      <c r="E536" s="1"/>
      <c r="F536" s="1"/>
      <c r="G536" s="1"/>
      <c r="H536" s="1"/>
      <c r="I536" s="2"/>
      <c r="J536" s="110"/>
      <c r="K536" s="107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1"/>
      <c r="C537" s="1"/>
      <c r="D537" s="1"/>
      <c r="E537" s="1"/>
      <c r="F537" s="1"/>
      <c r="G537" s="1"/>
      <c r="H537" s="1"/>
      <c r="I537" s="2"/>
      <c r="J537" s="110"/>
      <c r="K537" s="107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1"/>
      <c r="C538" s="1"/>
      <c r="D538" s="1"/>
      <c r="E538" s="1"/>
      <c r="F538" s="1"/>
      <c r="G538" s="1"/>
      <c r="H538" s="1"/>
      <c r="I538" s="2"/>
      <c r="J538" s="110"/>
      <c r="K538" s="107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1"/>
      <c r="C539" s="1"/>
      <c r="D539" s="1"/>
      <c r="E539" s="1"/>
      <c r="F539" s="1"/>
      <c r="G539" s="1"/>
      <c r="H539" s="1"/>
      <c r="I539" s="2"/>
      <c r="J539" s="110"/>
      <c r="K539" s="107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1"/>
      <c r="C540" s="1"/>
      <c r="D540" s="1"/>
      <c r="E540" s="1"/>
      <c r="F540" s="1"/>
      <c r="G540" s="1"/>
      <c r="H540" s="1"/>
      <c r="I540" s="2"/>
      <c r="J540" s="110"/>
      <c r="K540" s="107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1"/>
      <c r="C541" s="1"/>
      <c r="D541" s="1"/>
      <c r="E541" s="1"/>
      <c r="F541" s="1"/>
      <c r="G541" s="1"/>
      <c r="H541" s="1"/>
      <c r="I541" s="2"/>
      <c r="J541" s="110"/>
      <c r="K541" s="107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1"/>
      <c r="C542" s="1"/>
      <c r="D542" s="1"/>
      <c r="E542" s="1"/>
      <c r="F542" s="1"/>
      <c r="G542" s="1"/>
      <c r="H542" s="1"/>
      <c r="I542" s="2"/>
      <c r="J542" s="110"/>
      <c r="K542" s="107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1"/>
      <c r="C543" s="1"/>
      <c r="D543" s="1"/>
      <c r="E543" s="1"/>
      <c r="F543" s="1"/>
      <c r="G543" s="1"/>
      <c r="H543" s="1"/>
      <c r="I543" s="2"/>
      <c r="J543" s="110"/>
      <c r="K543" s="107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1"/>
      <c r="C544" s="1"/>
      <c r="D544" s="1"/>
      <c r="E544" s="1"/>
      <c r="F544" s="1"/>
      <c r="G544" s="1"/>
      <c r="H544" s="1"/>
      <c r="I544" s="2"/>
      <c r="J544" s="110"/>
      <c r="K544" s="107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1"/>
      <c r="C545" s="1"/>
      <c r="D545" s="1"/>
      <c r="E545" s="1"/>
      <c r="F545" s="1"/>
      <c r="G545" s="1"/>
      <c r="H545" s="1"/>
      <c r="I545" s="2"/>
      <c r="J545" s="110"/>
      <c r="K545" s="107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1"/>
      <c r="C546" s="1"/>
      <c r="D546" s="1"/>
      <c r="E546" s="1"/>
      <c r="F546" s="1"/>
      <c r="G546" s="1"/>
      <c r="H546" s="1"/>
      <c r="I546" s="2"/>
      <c r="J546" s="110"/>
      <c r="K546" s="107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1"/>
      <c r="C547" s="1"/>
      <c r="D547" s="1"/>
      <c r="E547" s="1"/>
      <c r="F547" s="1"/>
      <c r="G547" s="1"/>
      <c r="H547" s="1"/>
      <c r="I547" s="2"/>
      <c r="J547" s="110"/>
      <c r="K547" s="107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1"/>
      <c r="C548" s="1"/>
      <c r="D548" s="1"/>
      <c r="E548" s="1"/>
      <c r="F548" s="1"/>
      <c r="G548" s="1"/>
      <c r="H548" s="1"/>
      <c r="I548" s="2"/>
      <c r="J548" s="110"/>
      <c r="K548" s="107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1"/>
      <c r="C549" s="1"/>
      <c r="D549" s="1"/>
      <c r="E549" s="1"/>
      <c r="F549" s="1"/>
      <c r="G549" s="1"/>
      <c r="H549" s="1"/>
      <c r="I549" s="2"/>
      <c r="J549" s="110"/>
      <c r="K549" s="107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1"/>
      <c r="C550" s="1"/>
      <c r="D550" s="1"/>
      <c r="E550" s="1"/>
      <c r="F550" s="1"/>
      <c r="G550" s="1"/>
      <c r="H550" s="1"/>
      <c r="I550" s="2"/>
      <c r="J550" s="110"/>
      <c r="K550" s="107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1"/>
      <c r="C551" s="1"/>
      <c r="D551" s="1"/>
      <c r="E551" s="1"/>
      <c r="F551" s="1"/>
      <c r="G551" s="1"/>
      <c r="H551" s="1"/>
      <c r="I551" s="2"/>
      <c r="J551" s="110"/>
      <c r="K551" s="107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1"/>
      <c r="C552" s="1"/>
      <c r="D552" s="1"/>
      <c r="E552" s="1"/>
      <c r="F552" s="1"/>
      <c r="G552" s="1"/>
      <c r="H552" s="1"/>
      <c r="I552" s="2"/>
      <c r="J552" s="110"/>
      <c r="K552" s="107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1"/>
      <c r="C553" s="1"/>
      <c r="D553" s="1"/>
      <c r="E553" s="1"/>
      <c r="F553" s="1"/>
      <c r="G553" s="1"/>
      <c r="H553" s="1"/>
      <c r="I553" s="2"/>
      <c r="J553" s="110"/>
      <c r="K553" s="107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1"/>
      <c r="C554" s="1"/>
      <c r="D554" s="1"/>
      <c r="E554" s="1"/>
      <c r="F554" s="1"/>
      <c r="G554" s="1"/>
      <c r="H554" s="1"/>
      <c r="I554" s="2"/>
      <c r="J554" s="110"/>
      <c r="K554" s="107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1"/>
      <c r="C555" s="1"/>
      <c r="D555" s="1"/>
      <c r="E555" s="1"/>
      <c r="F555" s="1"/>
      <c r="G555" s="1"/>
      <c r="H555" s="1"/>
      <c r="I555" s="2"/>
      <c r="J555" s="110"/>
      <c r="K555" s="107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1"/>
      <c r="C556" s="1"/>
      <c r="D556" s="1"/>
      <c r="E556" s="1"/>
      <c r="F556" s="1"/>
      <c r="G556" s="1"/>
      <c r="H556" s="1"/>
      <c r="I556" s="2"/>
      <c r="J556" s="110"/>
      <c r="K556" s="107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1"/>
      <c r="C557" s="1"/>
      <c r="D557" s="1"/>
      <c r="E557" s="1"/>
      <c r="F557" s="1"/>
      <c r="G557" s="1"/>
      <c r="H557" s="1"/>
      <c r="I557" s="2"/>
      <c r="J557" s="110"/>
      <c r="K557" s="107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1"/>
      <c r="C558" s="1"/>
      <c r="D558" s="1"/>
      <c r="E558" s="1"/>
      <c r="F558" s="1"/>
      <c r="G558" s="1"/>
      <c r="H558" s="1"/>
      <c r="I558" s="2"/>
      <c r="J558" s="110"/>
      <c r="K558" s="107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1"/>
      <c r="C559" s="1"/>
      <c r="D559" s="1"/>
      <c r="E559" s="1"/>
      <c r="F559" s="1"/>
      <c r="G559" s="1"/>
      <c r="H559" s="1"/>
      <c r="I559" s="2"/>
      <c r="J559" s="110"/>
      <c r="K559" s="107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1"/>
      <c r="C560" s="1"/>
      <c r="D560" s="1"/>
      <c r="E560" s="1"/>
      <c r="F560" s="1"/>
      <c r="G560" s="1"/>
      <c r="H560" s="1"/>
      <c r="I560" s="2"/>
      <c r="J560" s="110"/>
      <c r="K560" s="107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1"/>
      <c r="C561" s="1"/>
      <c r="D561" s="1"/>
      <c r="E561" s="1"/>
      <c r="F561" s="1"/>
      <c r="G561" s="1"/>
      <c r="H561" s="1"/>
      <c r="I561" s="2"/>
      <c r="J561" s="110"/>
      <c r="K561" s="107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1"/>
      <c r="C562" s="1"/>
      <c r="D562" s="1"/>
      <c r="E562" s="1"/>
      <c r="F562" s="1"/>
      <c r="G562" s="1"/>
      <c r="H562" s="1"/>
      <c r="I562" s="2"/>
      <c r="J562" s="110"/>
      <c r="K562" s="107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1"/>
      <c r="C563" s="1"/>
      <c r="D563" s="1"/>
      <c r="E563" s="1"/>
      <c r="F563" s="1"/>
      <c r="G563" s="1"/>
      <c r="H563" s="1"/>
      <c r="I563" s="2"/>
      <c r="J563" s="110"/>
      <c r="K563" s="107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1"/>
      <c r="C564" s="1"/>
      <c r="D564" s="1"/>
      <c r="E564" s="1"/>
      <c r="F564" s="1"/>
      <c r="G564" s="1"/>
      <c r="H564" s="1"/>
      <c r="I564" s="2"/>
      <c r="J564" s="110"/>
      <c r="K564" s="107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1"/>
      <c r="C565" s="1"/>
      <c r="D565" s="1"/>
      <c r="E565" s="1"/>
      <c r="F565" s="1"/>
      <c r="G565" s="1"/>
      <c r="H565" s="1"/>
      <c r="I565" s="2"/>
      <c r="J565" s="110"/>
      <c r="K565" s="107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1"/>
      <c r="C566" s="1"/>
      <c r="D566" s="1"/>
      <c r="E566" s="1"/>
      <c r="F566" s="1"/>
      <c r="G566" s="1"/>
      <c r="H566" s="1"/>
      <c r="I566" s="2"/>
      <c r="J566" s="110"/>
      <c r="K566" s="107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1"/>
      <c r="C567" s="1"/>
      <c r="D567" s="1"/>
      <c r="E567" s="1"/>
      <c r="F567" s="1"/>
      <c r="G567" s="1"/>
      <c r="H567" s="1"/>
      <c r="I567" s="2"/>
      <c r="J567" s="110"/>
      <c r="K567" s="107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1"/>
      <c r="C568" s="1"/>
      <c r="D568" s="1"/>
      <c r="E568" s="1"/>
      <c r="F568" s="1"/>
      <c r="G568" s="1"/>
      <c r="H568" s="1"/>
      <c r="I568" s="2"/>
      <c r="J568" s="110"/>
      <c r="K568" s="107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1"/>
      <c r="C569" s="1"/>
      <c r="D569" s="1"/>
      <c r="E569" s="1"/>
      <c r="F569" s="1"/>
      <c r="G569" s="1"/>
      <c r="H569" s="1"/>
      <c r="I569" s="2"/>
      <c r="J569" s="110"/>
      <c r="K569" s="107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1"/>
      <c r="C570" s="1"/>
      <c r="D570" s="1"/>
      <c r="E570" s="1"/>
      <c r="F570" s="1"/>
      <c r="G570" s="1"/>
      <c r="H570" s="1"/>
      <c r="I570" s="2"/>
      <c r="J570" s="110"/>
      <c r="K570" s="107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1"/>
      <c r="C571" s="1"/>
      <c r="D571" s="1"/>
      <c r="E571" s="1"/>
      <c r="F571" s="1"/>
      <c r="G571" s="1"/>
      <c r="H571" s="1"/>
      <c r="I571" s="2"/>
      <c r="J571" s="110"/>
      <c r="K571" s="107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1"/>
      <c r="C572" s="1"/>
      <c r="D572" s="1"/>
      <c r="E572" s="1"/>
      <c r="F572" s="1"/>
      <c r="G572" s="1"/>
      <c r="H572" s="1"/>
      <c r="I572" s="2"/>
      <c r="J572" s="110"/>
      <c r="K572" s="107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1"/>
      <c r="C573" s="1"/>
      <c r="D573" s="1"/>
      <c r="E573" s="1"/>
      <c r="F573" s="1"/>
      <c r="G573" s="1"/>
      <c r="H573" s="1"/>
      <c r="I573" s="2"/>
      <c r="J573" s="110"/>
      <c r="K573" s="107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1"/>
      <c r="C574" s="1"/>
      <c r="D574" s="1"/>
      <c r="E574" s="1"/>
      <c r="F574" s="1"/>
      <c r="G574" s="1"/>
      <c r="H574" s="1"/>
      <c r="I574" s="2"/>
      <c r="J574" s="110"/>
      <c r="K574" s="107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1"/>
      <c r="C575" s="1"/>
      <c r="D575" s="1"/>
      <c r="E575" s="1"/>
      <c r="F575" s="1"/>
      <c r="G575" s="1"/>
      <c r="H575" s="1"/>
      <c r="I575" s="2"/>
      <c r="J575" s="110"/>
      <c r="K575" s="107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1"/>
      <c r="C576" s="1"/>
      <c r="D576" s="1"/>
      <c r="E576" s="1"/>
      <c r="F576" s="1"/>
      <c r="G576" s="1"/>
      <c r="H576" s="1"/>
      <c r="I576" s="2"/>
      <c r="J576" s="110"/>
      <c r="K576" s="107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1"/>
      <c r="C577" s="1"/>
      <c r="D577" s="1"/>
      <c r="E577" s="1"/>
      <c r="F577" s="1"/>
      <c r="G577" s="1"/>
      <c r="H577" s="1"/>
      <c r="I577" s="2"/>
      <c r="J577" s="110"/>
      <c r="K577" s="107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1"/>
      <c r="C578" s="1"/>
      <c r="D578" s="1"/>
      <c r="E578" s="1"/>
      <c r="F578" s="1"/>
      <c r="G578" s="1"/>
      <c r="H578" s="1"/>
      <c r="I578" s="2"/>
      <c r="J578" s="110"/>
      <c r="K578" s="107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1"/>
      <c r="C579" s="1"/>
      <c r="D579" s="1"/>
      <c r="E579" s="1"/>
      <c r="F579" s="1"/>
      <c r="G579" s="1"/>
      <c r="H579" s="1"/>
      <c r="I579" s="2"/>
      <c r="J579" s="110"/>
      <c r="K579" s="107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1"/>
      <c r="C580" s="1"/>
      <c r="D580" s="1"/>
      <c r="E580" s="1"/>
      <c r="F580" s="1"/>
      <c r="G580" s="1"/>
      <c r="H580" s="1"/>
      <c r="I580" s="2"/>
      <c r="J580" s="110"/>
      <c r="K580" s="107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1"/>
      <c r="C581" s="1"/>
      <c r="D581" s="1"/>
      <c r="E581" s="1"/>
      <c r="F581" s="1"/>
      <c r="G581" s="1"/>
      <c r="H581" s="1"/>
      <c r="I581" s="2"/>
      <c r="J581" s="110"/>
      <c r="K581" s="107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1"/>
      <c r="C582" s="1"/>
      <c r="D582" s="1"/>
      <c r="E582" s="1"/>
      <c r="F582" s="1"/>
      <c r="G582" s="1"/>
      <c r="H582" s="1"/>
      <c r="I582" s="2"/>
      <c r="J582" s="110"/>
      <c r="K582" s="107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1"/>
      <c r="C583" s="1"/>
      <c r="D583" s="1"/>
      <c r="E583" s="1"/>
      <c r="F583" s="1"/>
      <c r="G583" s="1"/>
      <c r="H583" s="1"/>
      <c r="I583" s="2"/>
      <c r="J583" s="110"/>
      <c r="K583" s="107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1"/>
      <c r="C584" s="1"/>
      <c r="D584" s="1"/>
      <c r="E584" s="1"/>
      <c r="F584" s="1"/>
      <c r="G584" s="1"/>
      <c r="H584" s="1"/>
      <c r="I584" s="2"/>
      <c r="J584" s="110"/>
      <c r="K584" s="107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1"/>
      <c r="C585" s="1"/>
      <c r="D585" s="1"/>
      <c r="E585" s="1"/>
      <c r="F585" s="1"/>
      <c r="G585" s="1"/>
      <c r="H585" s="1"/>
      <c r="I585" s="2"/>
      <c r="J585" s="110"/>
      <c r="K585" s="107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1"/>
      <c r="C586" s="1"/>
      <c r="D586" s="1"/>
      <c r="E586" s="1"/>
      <c r="F586" s="1"/>
      <c r="G586" s="1"/>
      <c r="H586" s="1"/>
      <c r="I586" s="2"/>
      <c r="J586" s="110"/>
      <c r="K586" s="107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1"/>
      <c r="C587" s="1"/>
      <c r="D587" s="1"/>
      <c r="E587" s="1"/>
      <c r="F587" s="1"/>
      <c r="G587" s="1"/>
      <c r="H587" s="1"/>
      <c r="I587" s="2"/>
      <c r="J587" s="110"/>
      <c r="K587" s="107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1"/>
      <c r="C588" s="1"/>
      <c r="D588" s="1"/>
      <c r="E588" s="1"/>
      <c r="F588" s="1"/>
      <c r="G588" s="1"/>
      <c r="H588" s="1"/>
      <c r="I588" s="2"/>
      <c r="J588" s="110"/>
      <c r="K588" s="107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1"/>
      <c r="C589" s="1"/>
      <c r="D589" s="1"/>
      <c r="E589" s="1"/>
      <c r="F589" s="1"/>
      <c r="G589" s="1"/>
      <c r="H589" s="1"/>
      <c r="I589" s="2"/>
      <c r="J589" s="110"/>
      <c r="K589" s="107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1"/>
      <c r="C590" s="1"/>
      <c r="D590" s="1"/>
      <c r="E590" s="1"/>
      <c r="F590" s="1"/>
      <c r="G590" s="1"/>
      <c r="H590" s="1"/>
      <c r="I590" s="2"/>
      <c r="J590" s="110"/>
      <c r="K590" s="107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1"/>
      <c r="C591" s="1"/>
      <c r="D591" s="1"/>
      <c r="E591" s="1"/>
      <c r="F591" s="1"/>
      <c r="G591" s="1"/>
      <c r="H591" s="1"/>
      <c r="I591" s="2"/>
      <c r="J591" s="110"/>
      <c r="K591" s="107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1"/>
      <c r="C592" s="1"/>
      <c r="D592" s="1"/>
      <c r="E592" s="1"/>
      <c r="F592" s="1"/>
      <c r="G592" s="1"/>
      <c r="H592" s="1"/>
      <c r="I592" s="2"/>
      <c r="J592" s="110"/>
      <c r="K592" s="107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1"/>
      <c r="C593" s="1"/>
      <c r="D593" s="1"/>
      <c r="E593" s="1"/>
      <c r="F593" s="1"/>
      <c r="G593" s="1"/>
      <c r="H593" s="1"/>
      <c r="I593" s="2"/>
      <c r="J593" s="110"/>
      <c r="K593" s="107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1"/>
      <c r="C594" s="1"/>
      <c r="D594" s="1"/>
      <c r="E594" s="1"/>
      <c r="F594" s="1"/>
      <c r="G594" s="1"/>
      <c r="H594" s="1"/>
      <c r="I594" s="2"/>
      <c r="J594" s="110"/>
      <c r="K594" s="107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1"/>
      <c r="C595" s="1"/>
      <c r="D595" s="1"/>
      <c r="E595" s="1"/>
      <c r="F595" s="1"/>
      <c r="G595" s="1"/>
      <c r="H595" s="1"/>
      <c r="I595" s="2"/>
      <c r="J595" s="110"/>
      <c r="K595" s="107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1"/>
      <c r="C596" s="1"/>
      <c r="D596" s="1"/>
      <c r="E596" s="1"/>
      <c r="F596" s="1"/>
      <c r="G596" s="1"/>
      <c r="H596" s="1"/>
      <c r="I596" s="2"/>
      <c r="J596" s="110"/>
      <c r="K596" s="107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1"/>
      <c r="C597" s="1"/>
      <c r="D597" s="1"/>
      <c r="E597" s="1"/>
      <c r="F597" s="1"/>
      <c r="G597" s="1"/>
      <c r="H597" s="1"/>
      <c r="I597" s="2"/>
      <c r="J597" s="110"/>
      <c r="K597" s="107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1"/>
      <c r="C598" s="1"/>
      <c r="D598" s="1"/>
      <c r="E598" s="1"/>
      <c r="F598" s="1"/>
      <c r="G598" s="1"/>
      <c r="H598" s="1"/>
      <c r="I598" s="2"/>
      <c r="J598" s="110"/>
      <c r="K598" s="107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1"/>
      <c r="C599" s="1"/>
      <c r="D599" s="1"/>
      <c r="E599" s="1"/>
      <c r="F599" s="1"/>
      <c r="G599" s="1"/>
      <c r="H599" s="1"/>
      <c r="I599" s="2"/>
      <c r="J599" s="110"/>
      <c r="K599" s="107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1"/>
      <c r="C600" s="1"/>
      <c r="D600" s="1"/>
      <c r="E600" s="1"/>
      <c r="F600" s="1"/>
      <c r="G600" s="1"/>
      <c r="H600" s="1"/>
      <c r="I600" s="2"/>
      <c r="J600" s="110"/>
      <c r="K600" s="107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1"/>
      <c r="C601" s="1"/>
      <c r="D601" s="1"/>
      <c r="E601" s="1"/>
      <c r="F601" s="1"/>
      <c r="G601" s="1"/>
      <c r="H601" s="1"/>
      <c r="I601" s="2"/>
      <c r="J601" s="110"/>
      <c r="K601" s="107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1"/>
      <c r="C602" s="1"/>
      <c r="D602" s="1"/>
      <c r="E602" s="1"/>
      <c r="F602" s="1"/>
      <c r="G602" s="1"/>
      <c r="H602" s="1"/>
      <c r="I602" s="2"/>
      <c r="J602" s="110"/>
      <c r="K602" s="107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1"/>
      <c r="C603" s="1"/>
      <c r="D603" s="1"/>
      <c r="E603" s="1"/>
      <c r="F603" s="1"/>
      <c r="G603" s="1"/>
      <c r="H603" s="1"/>
      <c r="I603" s="2"/>
      <c r="J603" s="110"/>
      <c r="K603" s="107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1"/>
      <c r="C604" s="1"/>
      <c r="D604" s="1"/>
      <c r="E604" s="1"/>
      <c r="F604" s="1"/>
      <c r="G604" s="1"/>
      <c r="H604" s="1"/>
      <c r="I604" s="2"/>
      <c r="J604" s="110"/>
      <c r="K604" s="107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1"/>
      <c r="C605" s="1"/>
      <c r="D605" s="1"/>
      <c r="E605" s="1"/>
      <c r="F605" s="1"/>
      <c r="G605" s="1"/>
      <c r="H605" s="1"/>
      <c r="I605" s="2"/>
      <c r="J605" s="110"/>
      <c r="K605" s="107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1"/>
      <c r="C606" s="1"/>
      <c r="D606" s="1"/>
      <c r="E606" s="1"/>
      <c r="F606" s="1"/>
      <c r="G606" s="1"/>
      <c r="H606" s="1"/>
      <c r="I606" s="2"/>
      <c r="J606" s="110"/>
      <c r="K606" s="107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1"/>
      <c r="C607" s="1"/>
      <c r="D607" s="1"/>
      <c r="E607" s="1"/>
      <c r="F607" s="1"/>
      <c r="G607" s="1"/>
      <c r="H607" s="1"/>
      <c r="I607" s="2"/>
      <c r="J607" s="110"/>
      <c r="K607" s="107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1"/>
      <c r="C608" s="1"/>
      <c r="D608" s="1"/>
      <c r="E608" s="1"/>
      <c r="F608" s="1"/>
      <c r="G608" s="1"/>
      <c r="H608" s="1"/>
      <c r="I608" s="2"/>
      <c r="J608" s="110"/>
      <c r="K608" s="107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1"/>
      <c r="C609" s="1"/>
      <c r="D609" s="1"/>
      <c r="E609" s="1"/>
      <c r="F609" s="1"/>
      <c r="G609" s="1"/>
      <c r="H609" s="1"/>
      <c r="I609" s="2"/>
      <c r="J609" s="110"/>
      <c r="K609" s="107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1"/>
      <c r="C610" s="1"/>
      <c r="D610" s="1"/>
      <c r="E610" s="1"/>
      <c r="F610" s="1"/>
      <c r="G610" s="1"/>
      <c r="H610" s="1"/>
      <c r="I610" s="2"/>
      <c r="J610" s="110"/>
      <c r="K610" s="107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1"/>
      <c r="C611" s="1"/>
      <c r="D611" s="1"/>
      <c r="E611" s="1"/>
      <c r="F611" s="1"/>
      <c r="G611" s="1"/>
      <c r="H611" s="1"/>
      <c r="I611" s="2"/>
      <c r="J611" s="110"/>
      <c r="K611" s="107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1"/>
      <c r="C612" s="1"/>
      <c r="D612" s="1"/>
      <c r="E612" s="1"/>
      <c r="F612" s="1"/>
      <c r="G612" s="1"/>
      <c r="H612" s="1"/>
      <c r="I612" s="2"/>
      <c r="J612" s="110"/>
      <c r="K612" s="107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1"/>
      <c r="C613" s="1"/>
      <c r="D613" s="1"/>
      <c r="E613" s="1"/>
      <c r="F613" s="1"/>
      <c r="G613" s="1"/>
      <c r="H613" s="1"/>
      <c r="I613" s="2"/>
      <c r="J613" s="110"/>
      <c r="K613" s="107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1"/>
      <c r="C614" s="1"/>
      <c r="D614" s="1"/>
      <c r="E614" s="1"/>
      <c r="F614" s="1"/>
      <c r="G614" s="1"/>
      <c r="H614" s="1"/>
      <c r="I614" s="2"/>
      <c r="J614" s="110"/>
      <c r="K614" s="107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1"/>
      <c r="C615" s="1"/>
      <c r="D615" s="1"/>
      <c r="E615" s="1"/>
      <c r="F615" s="1"/>
      <c r="G615" s="1"/>
      <c r="H615" s="1"/>
      <c r="I615" s="2"/>
      <c r="J615" s="110"/>
      <c r="K615" s="107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1"/>
      <c r="C616" s="1"/>
      <c r="D616" s="1"/>
      <c r="E616" s="1"/>
      <c r="F616" s="1"/>
      <c r="G616" s="1"/>
      <c r="H616" s="1"/>
      <c r="I616" s="2"/>
      <c r="J616" s="110"/>
      <c r="K616" s="107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1"/>
      <c r="C617" s="1"/>
      <c r="D617" s="1"/>
      <c r="E617" s="1"/>
      <c r="F617" s="1"/>
      <c r="G617" s="1"/>
      <c r="H617" s="1"/>
      <c r="I617" s="2"/>
      <c r="J617" s="110"/>
      <c r="K617" s="107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1"/>
      <c r="C618" s="1"/>
      <c r="D618" s="1"/>
      <c r="E618" s="1"/>
      <c r="F618" s="1"/>
      <c r="G618" s="1"/>
      <c r="H618" s="1"/>
      <c r="I618" s="2"/>
      <c r="J618" s="110"/>
      <c r="K618" s="107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1"/>
      <c r="C619" s="1"/>
      <c r="D619" s="1"/>
      <c r="E619" s="1"/>
      <c r="F619" s="1"/>
      <c r="G619" s="1"/>
      <c r="H619" s="1"/>
      <c r="I619" s="2"/>
      <c r="J619" s="110"/>
      <c r="K619" s="107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1"/>
      <c r="C620" s="1"/>
      <c r="D620" s="1"/>
      <c r="E620" s="1"/>
      <c r="F620" s="1"/>
      <c r="G620" s="1"/>
      <c r="H620" s="1"/>
      <c r="I620" s="2"/>
      <c r="J620" s="110"/>
      <c r="K620" s="107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1"/>
      <c r="C621" s="1"/>
      <c r="D621" s="1"/>
      <c r="E621" s="1"/>
      <c r="F621" s="1"/>
      <c r="G621" s="1"/>
      <c r="H621" s="1"/>
      <c r="I621" s="2"/>
      <c r="J621" s="110"/>
      <c r="K621" s="107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1"/>
      <c r="C622" s="1"/>
      <c r="D622" s="1"/>
      <c r="E622" s="1"/>
      <c r="F622" s="1"/>
      <c r="G622" s="1"/>
      <c r="H622" s="1"/>
      <c r="I622" s="2"/>
      <c r="J622" s="110"/>
      <c r="K622" s="107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1"/>
      <c r="C623" s="1"/>
      <c r="D623" s="1"/>
      <c r="E623" s="1"/>
      <c r="F623" s="1"/>
      <c r="G623" s="1"/>
      <c r="H623" s="1"/>
      <c r="I623" s="2"/>
      <c r="J623" s="110"/>
      <c r="K623" s="107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1"/>
      <c r="C624" s="1"/>
      <c r="D624" s="1"/>
      <c r="E624" s="1"/>
      <c r="F624" s="1"/>
      <c r="G624" s="1"/>
      <c r="H624" s="1"/>
      <c r="I624" s="2"/>
      <c r="J624" s="110"/>
      <c r="K624" s="107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1"/>
      <c r="C625" s="1"/>
      <c r="D625" s="1"/>
      <c r="E625" s="1"/>
      <c r="F625" s="1"/>
      <c r="G625" s="1"/>
      <c r="H625" s="1"/>
      <c r="I625" s="2"/>
      <c r="J625" s="110"/>
      <c r="K625" s="107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1"/>
      <c r="C626" s="1"/>
      <c r="D626" s="1"/>
      <c r="E626" s="1"/>
      <c r="F626" s="1"/>
      <c r="G626" s="1"/>
      <c r="H626" s="1"/>
      <c r="I626" s="2"/>
      <c r="J626" s="110"/>
      <c r="K626" s="107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1"/>
      <c r="C627" s="1"/>
      <c r="D627" s="1"/>
      <c r="E627" s="1"/>
      <c r="F627" s="1"/>
      <c r="G627" s="1"/>
      <c r="H627" s="1"/>
      <c r="I627" s="2"/>
      <c r="J627" s="110"/>
      <c r="K627" s="107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1"/>
      <c r="C628" s="1"/>
      <c r="D628" s="1"/>
      <c r="E628" s="1"/>
      <c r="F628" s="1"/>
      <c r="G628" s="1"/>
      <c r="H628" s="1"/>
      <c r="I628" s="2"/>
      <c r="J628" s="110"/>
      <c r="K628" s="107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1"/>
      <c r="C629" s="1"/>
      <c r="D629" s="1"/>
      <c r="E629" s="1"/>
      <c r="F629" s="1"/>
      <c r="G629" s="1"/>
      <c r="H629" s="1"/>
      <c r="I629" s="2"/>
      <c r="J629" s="110"/>
      <c r="K629" s="107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1"/>
      <c r="C630" s="1"/>
      <c r="D630" s="1"/>
      <c r="E630" s="1"/>
      <c r="F630" s="1"/>
      <c r="G630" s="1"/>
      <c r="H630" s="1"/>
      <c r="I630" s="2"/>
      <c r="J630" s="110"/>
      <c r="K630" s="107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1"/>
      <c r="C631" s="1"/>
      <c r="D631" s="1"/>
      <c r="E631" s="1"/>
      <c r="F631" s="1"/>
      <c r="G631" s="1"/>
      <c r="H631" s="1"/>
      <c r="I631" s="2"/>
      <c r="J631" s="110"/>
      <c r="K631" s="107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1"/>
      <c r="C632" s="1"/>
      <c r="D632" s="1"/>
      <c r="E632" s="1"/>
      <c r="F632" s="1"/>
      <c r="G632" s="1"/>
      <c r="H632" s="1"/>
      <c r="I632" s="2"/>
      <c r="J632" s="110"/>
      <c r="K632" s="107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1"/>
      <c r="C633" s="1"/>
      <c r="D633" s="1"/>
      <c r="E633" s="1"/>
      <c r="F633" s="1"/>
      <c r="G633" s="1"/>
      <c r="H633" s="1"/>
      <c r="I633" s="2"/>
      <c r="J633" s="110"/>
      <c r="K633" s="107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1"/>
      <c r="C634" s="1"/>
      <c r="D634" s="1"/>
      <c r="E634" s="1"/>
      <c r="F634" s="1"/>
      <c r="G634" s="1"/>
      <c r="H634" s="1"/>
      <c r="I634" s="2"/>
      <c r="J634" s="110"/>
      <c r="K634" s="107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1"/>
      <c r="C635" s="1"/>
      <c r="D635" s="1"/>
      <c r="E635" s="1"/>
      <c r="F635" s="1"/>
      <c r="G635" s="1"/>
      <c r="H635" s="1"/>
      <c r="I635" s="2"/>
      <c r="J635" s="110"/>
      <c r="K635" s="107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1"/>
      <c r="C636" s="1"/>
      <c r="D636" s="1"/>
      <c r="E636" s="1"/>
      <c r="F636" s="1"/>
      <c r="G636" s="1"/>
      <c r="H636" s="1"/>
      <c r="I636" s="2"/>
      <c r="J636" s="110"/>
      <c r="K636" s="107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1"/>
      <c r="C637" s="1"/>
      <c r="D637" s="1"/>
      <c r="E637" s="1"/>
      <c r="F637" s="1"/>
      <c r="G637" s="1"/>
      <c r="H637" s="1"/>
      <c r="I637" s="2"/>
      <c r="J637" s="110"/>
      <c r="K637" s="107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1"/>
      <c r="C638" s="1"/>
      <c r="D638" s="1"/>
      <c r="E638" s="1"/>
      <c r="F638" s="1"/>
      <c r="G638" s="1"/>
      <c r="H638" s="1"/>
      <c r="I638" s="2"/>
      <c r="J638" s="110"/>
      <c r="K638" s="107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1"/>
      <c r="C639" s="1"/>
      <c r="D639" s="1"/>
      <c r="E639" s="1"/>
      <c r="F639" s="1"/>
      <c r="G639" s="1"/>
      <c r="H639" s="1"/>
      <c r="I639" s="2"/>
      <c r="J639" s="110"/>
      <c r="K639" s="107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1"/>
      <c r="C640" s="1"/>
      <c r="D640" s="1"/>
      <c r="E640" s="1"/>
      <c r="F640" s="1"/>
      <c r="G640" s="1"/>
      <c r="H640" s="1"/>
      <c r="I640" s="2"/>
      <c r="J640" s="110"/>
      <c r="K640" s="107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1"/>
      <c r="C641" s="1"/>
      <c r="D641" s="1"/>
      <c r="E641" s="1"/>
      <c r="F641" s="1"/>
      <c r="G641" s="1"/>
      <c r="H641" s="1"/>
      <c r="I641" s="2"/>
      <c r="J641" s="110"/>
      <c r="K641" s="107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1"/>
      <c r="C642" s="1"/>
      <c r="D642" s="1"/>
      <c r="E642" s="1"/>
      <c r="F642" s="1"/>
      <c r="G642" s="1"/>
      <c r="H642" s="1"/>
      <c r="I642" s="2"/>
      <c r="J642" s="110"/>
      <c r="K642" s="107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1"/>
      <c r="C643" s="1"/>
      <c r="D643" s="1"/>
      <c r="E643" s="1"/>
      <c r="F643" s="1"/>
      <c r="G643" s="1"/>
      <c r="H643" s="1"/>
      <c r="I643" s="2"/>
      <c r="J643" s="110"/>
      <c r="K643" s="107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1"/>
      <c r="C644" s="1"/>
      <c r="D644" s="1"/>
      <c r="E644" s="1"/>
      <c r="F644" s="1"/>
      <c r="G644" s="1"/>
      <c r="H644" s="1"/>
      <c r="I644" s="2"/>
      <c r="J644" s="110"/>
      <c r="K644" s="107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1"/>
      <c r="C645" s="1"/>
      <c r="D645" s="1"/>
      <c r="E645" s="1"/>
      <c r="F645" s="1"/>
      <c r="G645" s="1"/>
      <c r="H645" s="1"/>
      <c r="I645" s="2"/>
      <c r="J645" s="110"/>
      <c r="K645" s="107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1"/>
      <c r="C646" s="1"/>
      <c r="D646" s="1"/>
      <c r="E646" s="1"/>
      <c r="F646" s="1"/>
      <c r="G646" s="1"/>
      <c r="H646" s="1"/>
      <c r="I646" s="2"/>
      <c r="J646" s="110"/>
      <c r="K646" s="107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1"/>
      <c r="C647" s="1"/>
      <c r="D647" s="1"/>
      <c r="E647" s="1"/>
      <c r="F647" s="1"/>
      <c r="G647" s="1"/>
      <c r="H647" s="1"/>
      <c r="I647" s="2"/>
      <c r="J647" s="110"/>
      <c r="K647" s="107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1"/>
      <c r="C648" s="1"/>
      <c r="D648" s="1"/>
      <c r="E648" s="1"/>
      <c r="F648" s="1"/>
      <c r="G648" s="1"/>
      <c r="H648" s="1"/>
      <c r="I648" s="2"/>
      <c r="J648" s="110"/>
      <c r="K648" s="107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1"/>
      <c r="C649" s="1"/>
      <c r="D649" s="1"/>
      <c r="E649" s="1"/>
      <c r="F649" s="1"/>
      <c r="G649" s="1"/>
      <c r="H649" s="1"/>
      <c r="I649" s="2"/>
      <c r="J649" s="110"/>
      <c r="K649" s="107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1"/>
      <c r="C650" s="1"/>
      <c r="D650" s="1"/>
      <c r="E650" s="1"/>
      <c r="F650" s="1"/>
      <c r="G650" s="1"/>
      <c r="H650" s="1"/>
      <c r="I650" s="2"/>
      <c r="J650" s="110"/>
      <c r="K650" s="107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1"/>
      <c r="C651" s="1"/>
      <c r="D651" s="1"/>
      <c r="E651" s="1"/>
      <c r="F651" s="1"/>
      <c r="G651" s="1"/>
      <c r="H651" s="1"/>
      <c r="I651" s="2"/>
      <c r="J651" s="110"/>
      <c r="K651" s="107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1"/>
      <c r="C652" s="1"/>
      <c r="D652" s="1"/>
      <c r="E652" s="1"/>
      <c r="F652" s="1"/>
      <c r="G652" s="1"/>
      <c r="H652" s="1"/>
      <c r="I652" s="2"/>
      <c r="J652" s="110"/>
      <c r="K652" s="107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1"/>
      <c r="C653" s="1"/>
      <c r="D653" s="1"/>
      <c r="E653" s="1"/>
      <c r="F653" s="1"/>
      <c r="G653" s="1"/>
      <c r="H653" s="1"/>
      <c r="I653" s="2"/>
      <c r="J653" s="110"/>
      <c r="K653" s="107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1"/>
      <c r="C654" s="1"/>
      <c r="D654" s="1"/>
      <c r="E654" s="1"/>
      <c r="F654" s="1"/>
      <c r="G654" s="1"/>
      <c r="H654" s="1"/>
      <c r="I654" s="2"/>
      <c r="J654" s="110"/>
      <c r="K654" s="107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1"/>
      <c r="C655" s="1"/>
      <c r="D655" s="1"/>
      <c r="E655" s="1"/>
      <c r="F655" s="1"/>
      <c r="G655" s="1"/>
      <c r="H655" s="1"/>
      <c r="I655" s="2"/>
      <c r="J655" s="110"/>
      <c r="K655" s="107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1"/>
      <c r="C656" s="1"/>
      <c r="D656" s="1"/>
      <c r="E656" s="1"/>
      <c r="F656" s="1"/>
      <c r="G656" s="1"/>
      <c r="H656" s="1"/>
      <c r="I656" s="2"/>
      <c r="J656" s="110"/>
      <c r="K656" s="107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1"/>
      <c r="C657" s="1"/>
      <c r="D657" s="1"/>
      <c r="E657" s="1"/>
      <c r="F657" s="1"/>
      <c r="G657" s="1"/>
      <c r="H657" s="1"/>
      <c r="I657" s="2"/>
      <c r="J657" s="110"/>
      <c r="K657" s="107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1"/>
      <c r="C658" s="1"/>
      <c r="D658" s="1"/>
      <c r="E658" s="1"/>
      <c r="F658" s="1"/>
      <c r="G658" s="1"/>
      <c r="H658" s="1"/>
      <c r="I658" s="2"/>
      <c r="J658" s="110"/>
      <c r="K658" s="107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1"/>
      <c r="C659" s="1"/>
      <c r="D659" s="1"/>
      <c r="E659" s="1"/>
      <c r="F659" s="1"/>
      <c r="G659" s="1"/>
      <c r="H659" s="1"/>
      <c r="I659" s="2"/>
      <c r="J659" s="110"/>
      <c r="K659" s="107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1"/>
      <c r="C660" s="1"/>
      <c r="D660" s="1"/>
      <c r="E660" s="1"/>
      <c r="F660" s="1"/>
      <c r="G660" s="1"/>
      <c r="H660" s="1"/>
      <c r="I660" s="2"/>
      <c r="J660" s="110"/>
      <c r="K660" s="107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1"/>
      <c r="C661" s="1"/>
      <c r="D661" s="1"/>
      <c r="E661" s="1"/>
      <c r="F661" s="1"/>
      <c r="G661" s="1"/>
      <c r="H661" s="1"/>
      <c r="I661" s="2"/>
      <c r="J661" s="110"/>
      <c r="K661" s="107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1"/>
      <c r="C662" s="1"/>
      <c r="D662" s="1"/>
      <c r="E662" s="1"/>
      <c r="F662" s="1"/>
      <c r="G662" s="1"/>
      <c r="H662" s="1"/>
      <c r="I662" s="2"/>
      <c r="J662" s="110"/>
      <c r="K662" s="107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1"/>
      <c r="C663" s="1"/>
      <c r="D663" s="1"/>
      <c r="E663" s="1"/>
      <c r="F663" s="1"/>
      <c r="G663" s="1"/>
      <c r="H663" s="1"/>
      <c r="I663" s="2"/>
      <c r="J663" s="110"/>
      <c r="K663" s="107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1"/>
      <c r="C664" s="1"/>
      <c r="D664" s="1"/>
      <c r="E664" s="1"/>
      <c r="F664" s="1"/>
      <c r="G664" s="1"/>
      <c r="H664" s="1"/>
      <c r="I664" s="2"/>
      <c r="J664" s="110"/>
      <c r="K664" s="107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1"/>
      <c r="C665" s="1"/>
      <c r="D665" s="1"/>
      <c r="E665" s="1"/>
      <c r="F665" s="1"/>
      <c r="G665" s="1"/>
      <c r="H665" s="1"/>
      <c r="I665" s="2"/>
      <c r="J665" s="110"/>
      <c r="K665" s="107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1"/>
      <c r="C666" s="1"/>
      <c r="D666" s="1"/>
      <c r="E666" s="1"/>
      <c r="F666" s="1"/>
      <c r="G666" s="1"/>
      <c r="H666" s="1"/>
      <c r="I666" s="2"/>
      <c r="J666" s="110"/>
      <c r="K666" s="107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1"/>
      <c r="C667" s="1"/>
      <c r="D667" s="1"/>
      <c r="E667" s="1"/>
      <c r="F667" s="1"/>
      <c r="G667" s="1"/>
      <c r="H667" s="1"/>
      <c r="I667" s="2"/>
      <c r="J667" s="110"/>
      <c r="K667" s="107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1"/>
      <c r="C668" s="1"/>
      <c r="D668" s="1"/>
      <c r="E668" s="1"/>
      <c r="F668" s="1"/>
      <c r="G668" s="1"/>
      <c r="H668" s="1"/>
      <c r="I668" s="2"/>
      <c r="J668" s="110"/>
      <c r="K668" s="107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1"/>
      <c r="C669" s="1"/>
      <c r="D669" s="1"/>
      <c r="E669" s="1"/>
      <c r="F669" s="1"/>
      <c r="G669" s="1"/>
      <c r="H669" s="1"/>
      <c r="I669" s="2"/>
      <c r="J669" s="110"/>
      <c r="K669" s="107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1"/>
      <c r="C670" s="1"/>
      <c r="D670" s="1"/>
      <c r="E670" s="1"/>
      <c r="F670" s="1"/>
      <c r="G670" s="1"/>
      <c r="H670" s="1"/>
      <c r="I670" s="2"/>
      <c r="J670" s="110"/>
      <c r="K670" s="107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1"/>
      <c r="C671" s="1"/>
      <c r="D671" s="1"/>
      <c r="E671" s="1"/>
      <c r="F671" s="1"/>
      <c r="G671" s="1"/>
      <c r="H671" s="1"/>
      <c r="I671" s="2"/>
      <c r="J671" s="110"/>
      <c r="K671" s="107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1"/>
      <c r="C672" s="1"/>
      <c r="D672" s="1"/>
      <c r="E672" s="1"/>
      <c r="F672" s="1"/>
      <c r="G672" s="1"/>
      <c r="H672" s="1"/>
      <c r="I672" s="2"/>
      <c r="J672" s="110"/>
      <c r="K672" s="107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1"/>
      <c r="C673" s="1"/>
      <c r="D673" s="1"/>
      <c r="E673" s="1"/>
      <c r="F673" s="1"/>
      <c r="G673" s="1"/>
      <c r="H673" s="1"/>
      <c r="I673" s="2"/>
      <c r="J673" s="110"/>
      <c r="K673" s="107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1"/>
      <c r="C674" s="1"/>
      <c r="D674" s="1"/>
      <c r="E674" s="1"/>
      <c r="F674" s="1"/>
      <c r="G674" s="1"/>
      <c r="H674" s="1"/>
      <c r="I674" s="2"/>
      <c r="J674" s="110"/>
      <c r="K674" s="107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1"/>
      <c r="C675" s="1"/>
      <c r="D675" s="1"/>
      <c r="E675" s="1"/>
      <c r="F675" s="1"/>
      <c r="G675" s="1"/>
      <c r="H675" s="1"/>
      <c r="I675" s="2"/>
      <c r="J675" s="110"/>
      <c r="K675" s="107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1"/>
      <c r="C676" s="1"/>
      <c r="D676" s="1"/>
      <c r="E676" s="1"/>
      <c r="F676" s="1"/>
      <c r="G676" s="1"/>
      <c r="H676" s="1"/>
      <c r="I676" s="2"/>
      <c r="J676" s="110"/>
      <c r="K676" s="107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1"/>
      <c r="C677" s="1"/>
      <c r="D677" s="1"/>
      <c r="E677" s="1"/>
      <c r="F677" s="1"/>
      <c r="G677" s="1"/>
      <c r="H677" s="1"/>
      <c r="I677" s="2"/>
      <c r="J677" s="110"/>
      <c r="K677" s="107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1"/>
      <c r="C678" s="1"/>
      <c r="D678" s="1"/>
      <c r="E678" s="1"/>
      <c r="F678" s="1"/>
      <c r="G678" s="1"/>
      <c r="H678" s="1"/>
      <c r="I678" s="2"/>
      <c r="J678" s="110"/>
      <c r="K678" s="107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1"/>
      <c r="C679" s="1"/>
      <c r="D679" s="1"/>
      <c r="E679" s="1"/>
      <c r="F679" s="1"/>
      <c r="G679" s="1"/>
      <c r="H679" s="1"/>
      <c r="I679" s="2"/>
      <c r="J679" s="110"/>
      <c r="K679" s="107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1"/>
      <c r="C680" s="1"/>
      <c r="D680" s="1"/>
      <c r="E680" s="1"/>
      <c r="F680" s="1"/>
      <c r="G680" s="1"/>
      <c r="H680" s="1"/>
      <c r="I680" s="2"/>
      <c r="J680" s="110"/>
      <c r="K680" s="107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1"/>
      <c r="C681" s="1"/>
      <c r="D681" s="1"/>
      <c r="E681" s="1"/>
      <c r="F681" s="1"/>
      <c r="G681" s="1"/>
      <c r="H681" s="1"/>
      <c r="I681" s="2"/>
      <c r="J681" s="110"/>
      <c r="K681" s="107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1"/>
      <c r="C682" s="1"/>
      <c r="D682" s="1"/>
      <c r="E682" s="1"/>
      <c r="F682" s="1"/>
      <c r="G682" s="1"/>
      <c r="H682" s="1"/>
      <c r="I682" s="2"/>
      <c r="J682" s="110"/>
      <c r="K682" s="107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1"/>
      <c r="C683" s="1"/>
      <c r="D683" s="1"/>
      <c r="E683" s="1"/>
      <c r="F683" s="1"/>
      <c r="G683" s="1"/>
      <c r="H683" s="1"/>
      <c r="I683" s="2"/>
      <c r="J683" s="110"/>
      <c r="K683" s="107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1"/>
      <c r="C684" s="1"/>
      <c r="D684" s="1"/>
      <c r="E684" s="1"/>
      <c r="F684" s="1"/>
      <c r="G684" s="1"/>
      <c r="H684" s="1"/>
      <c r="I684" s="2"/>
      <c r="J684" s="110"/>
      <c r="K684" s="107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1"/>
      <c r="C685" s="1"/>
      <c r="D685" s="1"/>
      <c r="E685" s="1"/>
      <c r="F685" s="1"/>
      <c r="G685" s="1"/>
      <c r="H685" s="1"/>
      <c r="I685" s="2"/>
      <c r="J685" s="110"/>
      <c r="K685" s="107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1"/>
      <c r="C686" s="1"/>
      <c r="D686" s="1"/>
      <c r="E686" s="1"/>
      <c r="F686" s="1"/>
      <c r="G686" s="1"/>
      <c r="H686" s="1"/>
      <c r="I686" s="2"/>
      <c r="J686" s="110"/>
      <c r="K686" s="107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1"/>
      <c r="C687" s="1"/>
      <c r="D687" s="1"/>
      <c r="E687" s="1"/>
      <c r="F687" s="1"/>
      <c r="G687" s="1"/>
      <c r="H687" s="1"/>
      <c r="I687" s="2"/>
      <c r="J687" s="110"/>
      <c r="K687" s="107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1"/>
      <c r="C688" s="1"/>
      <c r="D688" s="1"/>
      <c r="E688" s="1"/>
      <c r="F688" s="1"/>
      <c r="G688" s="1"/>
      <c r="H688" s="1"/>
      <c r="I688" s="2"/>
      <c r="J688" s="110"/>
      <c r="K688" s="107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1"/>
      <c r="C689" s="1"/>
      <c r="D689" s="1"/>
      <c r="E689" s="1"/>
      <c r="F689" s="1"/>
      <c r="G689" s="1"/>
      <c r="H689" s="1"/>
      <c r="I689" s="2"/>
      <c r="J689" s="110"/>
      <c r="K689" s="107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1"/>
      <c r="C690" s="1"/>
      <c r="D690" s="1"/>
      <c r="E690" s="1"/>
      <c r="F690" s="1"/>
      <c r="G690" s="1"/>
      <c r="H690" s="1"/>
      <c r="I690" s="2"/>
      <c r="J690" s="110"/>
      <c r="K690" s="107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1"/>
      <c r="C691" s="1"/>
      <c r="D691" s="1"/>
      <c r="E691" s="1"/>
      <c r="F691" s="1"/>
      <c r="G691" s="1"/>
      <c r="H691" s="1"/>
      <c r="I691" s="2"/>
      <c r="J691" s="110"/>
      <c r="K691" s="107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1"/>
      <c r="C692" s="1"/>
      <c r="D692" s="1"/>
      <c r="E692" s="1"/>
      <c r="F692" s="1"/>
      <c r="G692" s="1"/>
      <c r="H692" s="1"/>
      <c r="I692" s="2"/>
      <c r="J692" s="110"/>
      <c r="K692" s="107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1"/>
      <c r="C693" s="1"/>
      <c r="D693" s="1"/>
      <c r="E693" s="1"/>
      <c r="F693" s="1"/>
      <c r="G693" s="1"/>
      <c r="H693" s="1"/>
      <c r="I693" s="2"/>
      <c r="J693" s="110"/>
      <c r="K693" s="107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1"/>
      <c r="C694" s="1"/>
      <c r="D694" s="1"/>
      <c r="E694" s="1"/>
      <c r="F694" s="1"/>
      <c r="G694" s="1"/>
      <c r="H694" s="1"/>
      <c r="I694" s="2"/>
      <c r="J694" s="110"/>
      <c r="K694" s="107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1"/>
      <c r="C695" s="1"/>
      <c r="D695" s="1"/>
      <c r="E695" s="1"/>
      <c r="F695" s="1"/>
      <c r="G695" s="1"/>
      <c r="H695" s="1"/>
      <c r="I695" s="2"/>
      <c r="J695" s="110"/>
      <c r="K695" s="107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1"/>
      <c r="C696" s="1"/>
      <c r="D696" s="1"/>
      <c r="E696" s="1"/>
      <c r="F696" s="1"/>
      <c r="G696" s="1"/>
      <c r="H696" s="1"/>
      <c r="I696" s="2"/>
      <c r="J696" s="110"/>
      <c r="K696" s="107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1"/>
      <c r="C697" s="1"/>
      <c r="D697" s="1"/>
      <c r="E697" s="1"/>
      <c r="F697" s="1"/>
      <c r="G697" s="1"/>
      <c r="H697" s="1"/>
      <c r="I697" s="2"/>
      <c r="J697" s="110"/>
      <c r="K697" s="107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1"/>
      <c r="C698" s="1"/>
      <c r="D698" s="1"/>
      <c r="E698" s="1"/>
      <c r="F698" s="1"/>
      <c r="G698" s="1"/>
      <c r="H698" s="1"/>
      <c r="I698" s="2"/>
      <c r="J698" s="110"/>
      <c r="K698" s="107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1"/>
      <c r="C699" s="1"/>
      <c r="D699" s="1"/>
      <c r="E699" s="1"/>
      <c r="F699" s="1"/>
      <c r="G699" s="1"/>
      <c r="H699" s="1"/>
      <c r="I699" s="2"/>
      <c r="J699" s="110"/>
      <c r="K699" s="107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1"/>
      <c r="C700" s="1"/>
      <c r="D700" s="1"/>
      <c r="E700" s="1"/>
      <c r="F700" s="1"/>
      <c r="G700" s="1"/>
      <c r="H700" s="1"/>
      <c r="I700" s="2"/>
      <c r="J700" s="110"/>
      <c r="K700" s="107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1"/>
      <c r="C701" s="1"/>
      <c r="D701" s="1"/>
      <c r="E701" s="1"/>
      <c r="F701" s="1"/>
      <c r="G701" s="1"/>
      <c r="H701" s="1"/>
      <c r="I701" s="2"/>
      <c r="J701" s="110"/>
      <c r="K701" s="107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1"/>
      <c r="C702" s="1"/>
      <c r="D702" s="1"/>
      <c r="E702" s="1"/>
      <c r="F702" s="1"/>
      <c r="G702" s="1"/>
      <c r="H702" s="1"/>
      <c r="I702" s="2"/>
      <c r="J702" s="110"/>
      <c r="K702" s="107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1"/>
      <c r="C703" s="1"/>
      <c r="D703" s="1"/>
      <c r="E703" s="1"/>
      <c r="F703" s="1"/>
      <c r="G703" s="1"/>
      <c r="H703" s="1"/>
      <c r="I703" s="2"/>
      <c r="J703" s="110"/>
      <c r="K703" s="107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1"/>
      <c r="C704" s="1"/>
      <c r="D704" s="1"/>
      <c r="E704" s="1"/>
      <c r="F704" s="1"/>
      <c r="G704" s="1"/>
      <c r="H704" s="1"/>
      <c r="I704" s="2"/>
      <c r="J704" s="110"/>
      <c r="K704" s="107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1"/>
      <c r="C705" s="1"/>
      <c r="D705" s="1"/>
      <c r="E705" s="1"/>
      <c r="F705" s="1"/>
      <c r="G705" s="1"/>
      <c r="H705" s="1"/>
      <c r="I705" s="2"/>
      <c r="J705" s="110"/>
      <c r="K705" s="107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1"/>
      <c r="C706" s="1"/>
      <c r="D706" s="1"/>
      <c r="E706" s="1"/>
      <c r="F706" s="1"/>
      <c r="G706" s="1"/>
      <c r="H706" s="1"/>
      <c r="I706" s="2"/>
      <c r="J706" s="110"/>
      <c r="K706" s="107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1"/>
      <c r="C707" s="1"/>
      <c r="D707" s="1"/>
      <c r="E707" s="1"/>
      <c r="F707" s="1"/>
      <c r="G707" s="1"/>
      <c r="H707" s="1"/>
      <c r="I707" s="2"/>
      <c r="J707" s="110"/>
      <c r="K707" s="107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1"/>
      <c r="C708" s="1"/>
      <c r="D708" s="1"/>
      <c r="E708" s="1"/>
      <c r="F708" s="1"/>
      <c r="G708" s="1"/>
      <c r="H708" s="1"/>
      <c r="I708" s="2"/>
      <c r="J708" s="110"/>
      <c r="K708" s="107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1"/>
      <c r="C709" s="1"/>
      <c r="D709" s="1"/>
      <c r="E709" s="1"/>
      <c r="F709" s="1"/>
      <c r="G709" s="1"/>
      <c r="H709" s="1"/>
      <c r="I709" s="2"/>
      <c r="J709" s="110"/>
      <c r="K709" s="107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1"/>
      <c r="C710" s="1"/>
      <c r="D710" s="1"/>
      <c r="E710" s="1"/>
      <c r="F710" s="1"/>
      <c r="G710" s="1"/>
      <c r="H710" s="1"/>
      <c r="I710" s="2"/>
      <c r="J710" s="110"/>
      <c r="K710" s="107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1"/>
      <c r="C711" s="1"/>
      <c r="D711" s="1"/>
      <c r="E711" s="1"/>
      <c r="F711" s="1"/>
      <c r="G711" s="1"/>
      <c r="H711" s="1"/>
      <c r="I711" s="2"/>
      <c r="J711" s="110"/>
      <c r="K711" s="107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1"/>
      <c r="C712" s="1"/>
      <c r="D712" s="1"/>
      <c r="E712" s="1"/>
      <c r="F712" s="1"/>
      <c r="G712" s="1"/>
      <c r="H712" s="1"/>
      <c r="I712" s="2"/>
      <c r="J712" s="110"/>
      <c r="K712" s="107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1"/>
      <c r="C713" s="1"/>
      <c r="D713" s="1"/>
      <c r="E713" s="1"/>
      <c r="F713" s="1"/>
      <c r="G713" s="1"/>
      <c r="H713" s="1"/>
      <c r="I713" s="2"/>
      <c r="J713" s="110"/>
      <c r="K713" s="107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1"/>
      <c r="C714" s="1"/>
      <c r="D714" s="1"/>
      <c r="E714" s="1"/>
      <c r="F714" s="1"/>
      <c r="G714" s="1"/>
      <c r="H714" s="1"/>
      <c r="I714" s="2"/>
      <c r="J714" s="110"/>
      <c r="K714" s="107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1"/>
      <c r="C715" s="1"/>
      <c r="D715" s="1"/>
      <c r="E715" s="1"/>
      <c r="F715" s="1"/>
      <c r="G715" s="1"/>
      <c r="H715" s="1"/>
      <c r="I715" s="2"/>
      <c r="J715" s="110"/>
      <c r="K715" s="107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1"/>
      <c r="C716" s="1"/>
      <c r="D716" s="1"/>
      <c r="E716" s="1"/>
      <c r="F716" s="1"/>
      <c r="G716" s="1"/>
      <c r="H716" s="1"/>
      <c r="I716" s="2"/>
      <c r="J716" s="110"/>
      <c r="K716" s="107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1"/>
      <c r="C717" s="1"/>
      <c r="D717" s="1"/>
      <c r="E717" s="1"/>
      <c r="F717" s="1"/>
      <c r="G717" s="1"/>
      <c r="H717" s="1"/>
      <c r="I717" s="2"/>
      <c r="J717" s="110"/>
      <c r="K717" s="107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1"/>
      <c r="C718" s="1"/>
      <c r="D718" s="1"/>
      <c r="E718" s="1"/>
      <c r="F718" s="1"/>
      <c r="G718" s="1"/>
      <c r="H718" s="1"/>
      <c r="I718" s="2"/>
      <c r="J718" s="110"/>
      <c r="K718" s="107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1"/>
      <c r="C719" s="1"/>
      <c r="D719" s="1"/>
      <c r="E719" s="1"/>
      <c r="F719" s="1"/>
      <c r="G719" s="1"/>
      <c r="H719" s="1"/>
      <c r="I719" s="2"/>
      <c r="J719" s="110"/>
      <c r="K719" s="107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1"/>
      <c r="C720" s="1"/>
      <c r="D720" s="1"/>
      <c r="E720" s="1"/>
      <c r="F720" s="1"/>
      <c r="G720" s="1"/>
      <c r="H720" s="1"/>
      <c r="I720" s="2"/>
      <c r="J720" s="110"/>
      <c r="K720" s="107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1"/>
      <c r="C721" s="1"/>
      <c r="D721" s="1"/>
      <c r="E721" s="1"/>
      <c r="F721" s="1"/>
      <c r="G721" s="1"/>
      <c r="H721" s="1"/>
      <c r="I721" s="2"/>
      <c r="J721" s="110"/>
      <c r="K721" s="107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1"/>
      <c r="C722" s="1"/>
      <c r="D722" s="1"/>
      <c r="E722" s="1"/>
      <c r="F722" s="1"/>
      <c r="G722" s="1"/>
      <c r="H722" s="1"/>
      <c r="I722" s="2"/>
      <c r="J722" s="110"/>
      <c r="K722" s="107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1"/>
      <c r="C723" s="1"/>
      <c r="D723" s="1"/>
      <c r="E723" s="1"/>
      <c r="F723" s="1"/>
      <c r="G723" s="1"/>
      <c r="H723" s="1"/>
      <c r="I723" s="2"/>
      <c r="J723" s="110"/>
      <c r="K723" s="107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1"/>
      <c r="C724" s="1"/>
      <c r="D724" s="1"/>
      <c r="E724" s="1"/>
      <c r="F724" s="1"/>
      <c r="G724" s="1"/>
      <c r="H724" s="1"/>
      <c r="I724" s="2"/>
      <c r="J724" s="110"/>
      <c r="K724" s="107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1"/>
      <c r="C725" s="1"/>
      <c r="D725" s="1"/>
      <c r="E725" s="1"/>
      <c r="F725" s="1"/>
      <c r="G725" s="1"/>
      <c r="H725" s="1"/>
      <c r="I725" s="2"/>
      <c r="J725" s="110"/>
      <c r="K725" s="107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1"/>
      <c r="C726" s="1"/>
      <c r="D726" s="1"/>
      <c r="E726" s="1"/>
      <c r="F726" s="1"/>
      <c r="G726" s="1"/>
      <c r="H726" s="1"/>
      <c r="I726" s="2"/>
      <c r="J726" s="110"/>
      <c r="K726" s="107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1"/>
      <c r="C727" s="1"/>
      <c r="D727" s="1"/>
      <c r="E727" s="1"/>
      <c r="F727" s="1"/>
      <c r="G727" s="1"/>
      <c r="H727" s="1"/>
      <c r="I727" s="2"/>
      <c r="J727" s="110"/>
      <c r="K727" s="107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1"/>
      <c r="C728" s="1"/>
      <c r="D728" s="1"/>
      <c r="E728" s="1"/>
      <c r="F728" s="1"/>
      <c r="G728" s="1"/>
      <c r="H728" s="1"/>
      <c r="I728" s="2"/>
      <c r="J728" s="110"/>
      <c r="K728" s="107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1"/>
      <c r="C729" s="1"/>
      <c r="D729" s="1"/>
      <c r="E729" s="1"/>
      <c r="F729" s="1"/>
      <c r="G729" s="1"/>
      <c r="H729" s="1"/>
      <c r="I729" s="2"/>
      <c r="J729" s="110"/>
      <c r="K729" s="107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1"/>
      <c r="C730" s="1"/>
      <c r="D730" s="1"/>
      <c r="E730" s="1"/>
      <c r="F730" s="1"/>
      <c r="G730" s="1"/>
      <c r="H730" s="1"/>
      <c r="I730" s="2"/>
      <c r="J730" s="110"/>
      <c r="K730" s="107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1"/>
      <c r="C731" s="1"/>
      <c r="D731" s="1"/>
      <c r="E731" s="1"/>
      <c r="F731" s="1"/>
      <c r="G731" s="1"/>
      <c r="H731" s="1"/>
      <c r="I731" s="2"/>
      <c r="J731" s="110"/>
      <c r="K731" s="107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1"/>
      <c r="C732" s="1"/>
      <c r="D732" s="1"/>
      <c r="E732" s="1"/>
      <c r="F732" s="1"/>
      <c r="G732" s="1"/>
      <c r="H732" s="1"/>
      <c r="I732" s="2"/>
      <c r="J732" s="110"/>
      <c r="K732" s="107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1"/>
      <c r="C733" s="1"/>
      <c r="D733" s="1"/>
      <c r="E733" s="1"/>
      <c r="F733" s="1"/>
      <c r="G733" s="1"/>
      <c r="H733" s="1"/>
      <c r="I733" s="2"/>
      <c r="J733" s="110"/>
      <c r="K733" s="107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1"/>
      <c r="C734" s="1"/>
      <c r="D734" s="1"/>
      <c r="E734" s="1"/>
      <c r="F734" s="1"/>
      <c r="G734" s="1"/>
      <c r="H734" s="1"/>
      <c r="I734" s="2"/>
      <c r="J734" s="110"/>
      <c r="K734" s="107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1"/>
      <c r="C735" s="1"/>
      <c r="D735" s="1"/>
      <c r="E735" s="1"/>
      <c r="F735" s="1"/>
      <c r="G735" s="1"/>
      <c r="H735" s="1"/>
      <c r="I735" s="2"/>
      <c r="J735" s="110"/>
      <c r="K735" s="107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1"/>
      <c r="C736" s="1"/>
      <c r="D736" s="1"/>
      <c r="E736" s="1"/>
      <c r="F736" s="1"/>
      <c r="G736" s="1"/>
      <c r="H736" s="1"/>
      <c r="I736" s="2"/>
      <c r="J736" s="110"/>
      <c r="K736" s="107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1"/>
      <c r="C737" s="1"/>
      <c r="D737" s="1"/>
      <c r="E737" s="1"/>
      <c r="F737" s="1"/>
      <c r="G737" s="1"/>
      <c r="H737" s="1"/>
      <c r="I737" s="2"/>
      <c r="J737" s="110"/>
      <c r="K737" s="107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1"/>
      <c r="C738" s="1"/>
      <c r="D738" s="1"/>
      <c r="E738" s="1"/>
      <c r="F738" s="1"/>
      <c r="G738" s="1"/>
      <c r="H738" s="1"/>
      <c r="I738" s="2"/>
      <c r="J738" s="110"/>
      <c r="K738" s="107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1"/>
      <c r="C739" s="1"/>
      <c r="D739" s="1"/>
      <c r="E739" s="1"/>
      <c r="F739" s="1"/>
      <c r="G739" s="1"/>
      <c r="H739" s="1"/>
      <c r="I739" s="2"/>
      <c r="J739" s="110"/>
      <c r="K739" s="107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1"/>
      <c r="C740" s="1"/>
      <c r="D740" s="1"/>
      <c r="E740" s="1"/>
      <c r="F740" s="1"/>
      <c r="G740" s="1"/>
      <c r="H740" s="1"/>
      <c r="I740" s="2"/>
      <c r="J740" s="110"/>
      <c r="K740" s="107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1"/>
      <c r="C741" s="1"/>
      <c r="D741" s="1"/>
      <c r="E741" s="1"/>
      <c r="F741" s="1"/>
      <c r="G741" s="1"/>
      <c r="H741" s="1"/>
      <c r="I741" s="2"/>
      <c r="J741" s="110"/>
      <c r="K741" s="107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1"/>
      <c r="C742" s="1"/>
      <c r="D742" s="1"/>
      <c r="E742" s="1"/>
      <c r="F742" s="1"/>
      <c r="G742" s="1"/>
      <c r="H742" s="1"/>
      <c r="I742" s="2"/>
      <c r="J742" s="110"/>
      <c r="K742" s="107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1"/>
      <c r="C743" s="1"/>
      <c r="D743" s="1"/>
      <c r="E743" s="1"/>
      <c r="F743" s="1"/>
      <c r="G743" s="1"/>
      <c r="H743" s="1"/>
      <c r="I743" s="2"/>
      <c r="J743" s="110"/>
      <c r="K743" s="107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1"/>
      <c r="C744" s="1"/>
      <c r="D744" s="1"/>
      <c r="E744" s="1"/>
      <c r="F744" s="1"/>
      <c r="G744" s="1"/>
      <c r="H744" s="1"/>
      <c r="I744" s="2"/>
      <c r="J744" s="110"/>
      <c r="K744" s="107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1"/>
      <c r="C745" s="1"/>
      <c r="D745" s="1"/>
      <c r="E745" s="1"/>
      <c r="F745" s="1"/>
      <c r="G745" s="1"/>
      <c r="H745" s="1"/>
      <c r="I745" s="2"/>
      <c r="J745" s="110"/>
      <c r="K745" s="107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1"/>
      <c r="C746" s="1"/>
      <c r="D746" s="1"/>
      <c r="E746" s="1"/>
      <c r="F746" s="1"/>
      <c r="G746" s="1"/>
      <c r="H746" s="1"/>
      <c r="I746" s="2"/>
      <c r="J746" s="110"/>
      <c r="K746" s="107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1"/>
      <c r="C747" s="1"/>
      <c r="D747" s="1"/>
      <c r="E747" s="1"/>
      <c r="F747" s="1"/>
      <c r="G747" s="1"/>
      <c r="H747" s="1"/>
      <c r="I747" s="2"/>
      <c r="J747" s="110"/>
      <c r="K747" s="107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1"/>
      <c r="C748" s="1"/>
      <c r="D748" s="1"/>
      <c r="E748" s="1"/>
      <c r="F748" s="1"/>
      <c r="G748" s="1"/>
      <c r="H748" s="1"/>
      <c r="I748" s="2"/>
      <c r="J748" s="110"/>
      <c r="K748" s="107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1"/>
      <c r="C749" s="1"/>
      <c r="D749" s="1"/>
      <c r="E749" s="1"/>
      <c r="F749" s="1"/>
      <c r="G749" s="1"/>
      <c r="H749" s="1"/>
      <c r="I749" s="2"/>
      <c r="J749" s="110"/>
      <c r="K749" s="107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1"/>
      <c r="C750" s="1"/>
      <c r="D750" s="1"/>
      <c r="E750" s="1"/>
      <c r="F750" s="1"/>
      <c r="G750" s="1"/>
      <c r="H750" s="1"/>
      <c r="I750" s="2"/>
      <c r="J750" s="110"/>
      <c r="K750" s="107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1"/>
      <c r="C751" s="1"/>
      <c r="D751" s="1"/>
      <c r="E751" s="1"/>
      <c r="F751" s="1"/>
      <c r="G751" s="1"/>
      <c r="H751" s="1"/>
      <c r="I751" s="2"/>
      <c r="J751" s="110"/>
      <c r="K751" s="107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1"/>
      <c r="C752" s="1"/>
      <c r="D752" s="1"/>
      <c r="E752" s="1"/>
      <c r="F752" s="1"/>
      <c r="G752" s="1"/>
      <c r="H752" s="1"/>
      <c r="I752" s="2"/>
      <c r="J752" s="110"/>
      <c r="K752" s="107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1"/>
      <c r="C753" s="1"/>
      <c r="D753" s="1"/>
      <c r="E753" s="1"/>
      <c r="F753" s="1"/>
      <c r="G753" s="1"/>
      <c r="H753" s="1"/>
      <c r="I753" s="2"/>
      <c r="J753" s="110"/>
      <c r="K753" s="107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1"/>
      <c r="C754" s="1"/>
      <c r="D754" s="1"/>
      <c r="E754" s="1"/>
      <c r="F754" s="1"/>
      <c r="G754" s="1"/>
      <c r="H754" s="1"/>
      <c r="I754" s="2"/>
      <c r="J754" s="110"/>
      <c r="K754" s="107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1"/>
      <c r="C755" s="1"/>
      <c r="D755" s="1"/>
      <c r="E755" s="1"/>
      <c r="F755" s="1"/>
      <c r="G755" s="1"/>
      <c r="H755" s="1"/>
      <c r="I755" s="2"/>
      <c r="J755" s="110"/>
      <c r="K755" s="107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1"/>
      <c r="C756" s="1"/>
      <c r="D756" s="1"/>
      <c r="E756" s="1"/>
      <c r="F756" s="1"/>
      <c r="G756" s="1"/>
      <c r="H756" s="1"/>
      <c r="I756" s="2"/>
      <c r="J756" s="110"/>
      <c r="K756" s="107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1"/>
      <c r="C757" s="1"/>
      <c r="D757" s="1"/>
      <c r="E757" s="1"/>
      <c r="F757" s="1"/>
      <c r="G757" s="1"/>
      <c r="H757" s="1"/>
      <c r="I757" s="2"/>
      <c r="J757" s="110"/>
      <c r="K757" s="107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1"/>
      <c r="C758" s="1"/>
      <c r="D758" s="1"/>
      <c r="E758" s="1"/>
      <c r="F758" s="1"/>
      <c r="G758" s="1"/>
      <c r="H758" s="1"/>
      <c r="I758" s="2"/>
      <c r="J758" s="110"/>
      <c r="K758" s="107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1"/>
      <c r="C759" s="1"/>
      <c r="D759" s="1"/>
      <c r="E759" s="1"/>
      <c r="F759" s="1"/>
      <c r="G759" s="1"/>
      <c r="H759" s="1"/>
      <c r="I759" s="2"/>
      <c r="J759" s="110"/>
      <c r="K759" s="107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1"/>
      <c r="C760" s="1"/>
      <c r="D760" s="1"/>
      <c r="E760" s="1"/>
      <c r="F760" s="1"/>
      <c r="G760" s="1"/>
      <c r="H760" s="1"/>
      <c r="I760" s="2"/>
      <c r="J760" s="110"/>
      <c r="K760" s="107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1"/>
      <c r="C761" s="1"/>
      <c r="D761" s="1"/>
      <c r="E761" s="1"/>
      <c r="F761" s="1"/>
      <c r="G761" s="1"/>
      <c r="H761" s="1"/>
      <c r="I761" s="2"/>
      <c r="J761" s="110"/>
      <c r="K761" s="107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1"/>
      <c r="C762" s="1"/>
      <c r="D762" s="1"/>
      <c r="E762" s="1"/>
      <c r="F762" s="1"/>
      <c r="G762" s="1"/>
      <c r="H762" s="1"/>
      <c r="I762" s="2"/>
      <c r="J762" s="110"/>
      <c r="K762" s="107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1"/>
      <c r="C763" s="1"/>
      <c r="D763" s="1"/>
      <c r="E763" s="1"/>
      <c r="F763" s="1"/>
      <c r="G763" s="1"/>
      <c r="H763" s="1"/>
      <c r="I763" s="2"/>
      <c r="J763" s="110"/>
      <c r="K763" s="107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1"/>
      <c r="C764" s="1"/>
      <c r="D764" s="1"/>
      <c r="E764" s="1"/>
      <c r="F764" s="1"/>
      <c r="G764" s="1"/>
      <c r="H764" s="1"/>
      <c r="I764" s="2"/>
      <c r="J764" s="110"/>
      <c r="K764" s="107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1"/>
      <c r="C765" s="1"/>
      <c r="D765" s="1"/>
      <c r="E765" s="1"/>
      <c r="F765" s="1"/>
      <c r="G765" s="1"/>
      <c r="H765" s="1"/>
      <c r="I765" s="2"/>
      <c r="J765" s="110"/>
      <c r="K765" s="107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1"/>
      <c r="C766" s="1"/>
      <c r="D766" s="1"/>
      <c r="E766" s="1"/>
      <c r="F766" s="1"/>
      <c r="G766" s="1"/>
      <c r="H766" s="1"/>
      <c r="I766" s="2"/>
      <c r="J766" s="110"/>
      <c r="K766" s="107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1"/>
      <c r="C767" s="1"/>
      <c r="D767" s="1"/>
      <c r="E767" s="1"/>
      <c r="F767" s="1"/>
      <c r="G767" s="1"/>
      <c r="H767" s="1"/>
      <c r="I767" s="2"/>
      <c r="J767" s="110"/>
      <c r="K767" s="107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1"/>
      <c r="C768" s="1"/>
      <c r="D768" s="1"/>
      <c r="E768" s="1"/>
      <c r="F768" s="1"/>
      <c r="G768" s="1"/>
      <c r="H768" s="1"/>
      <c r="I768" s="2"/>
      <c r="J768" s="110"/>
      <c r="K768" s="107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1"/>
      <c r="C769" s="1"/>
      <c r="D769" s="1"/>
      <c r="E769" s="1"/>
      <c r="F769" s="1"/>
      <c r="G769" s="1"/>
      <c r="H769" s="1"/>
      <c r="I769" s="2"/>
      <c r="J769" s="110"/>
      <c r="K769" s="107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1"/>
      <c r="C770" s="1"/>
      <c r="D770" s="1"/>
      <c r="E770" s="1"/>
      <c r="F770" s="1"/>
      <c r="G770" s="1"/>
      <c r="H770" s="1"/>
      <c r="I770" s="2"/>
      <c r="J770" s="110"/>
      <c r="K770" s="107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1"/>
      <c r="C771" s="1"/>
      <c r="D771" s="1"/>
      <c r="E771" s="1"/>
      <c r="F771" s="1"/>
      <c r="G771" s="1"/>
      <c r="H771" s="1"/>
      <c r="I771" s="2"/>
      <c r="J771" s="110"/>
      <c r="K771" s="107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1"/>
      <c r="C772" s="1"/>
      <c r="D772" s="1"/>
      <c r="E772" s="1"/>
      <c r="F772" s="1"/>
      <c r="G772" s="1"/>
      <c r="H772" s="1"/>
      <c r="I772" s="2"/>
      <c r="J772" s="110"/>
      <c r="K772" s="107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1"/>
      <c r="C773" s="1"/>
      <c r="D773" s="1"/>
      <c r="E773" s="1"/>
      <c r="F773" s="1"/>
      <c r="G773" s="1"/>
      <c r="H773" s="1"/>
      <c r="I773" s="2"/>
      <c r="J773" s="110"/>
      <c r="K773" s="107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1"/>
      <c r="C774" s="1"/>
      <c r="D774" s="1"/>
      <c r="E774" s="1"/>
      <c r="F774" s="1"/>
      <c r="G774" s="1"/>
      <c r="H774" s="1"/>
      <c r="I774" s="2"/>
      <c r="J774" s="110"/>
      <c r="K774" s="107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1"/>
      <c r="C775" s="1"/>
      <c r="D775" s="1"/>
      <c r="E775" s="1"/>
      <c r="F775" s="1"/>
      <c r="G775" s="1"/>
      <c r="H775" s="1"/>
      <c r="I775" s="2"/>
      <c r="J775" s="110"/>
      <c r="K775" s="107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1"/>
      <c r="C776" s="1"/>
      <c r="D776" s="1"/>
      <c r="E776" s="1"/>
      <c r="F776" s="1"/>
      <c r="G776" s="1"/>
      <c r="H776" s="1"/>
      <c r="I776" s="2"/>
      <c r="J776" s="110"/>
      <c r="K776" s="107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1"/>
      <c r="C777" s="1"/>
      <c r="D777" s="1"/>
      <c r="E777" s="1"/>
      <c r="F777" s="1"/>
      <c r="G777" s="1"/>
      <c r="H777" s="1"/>
      <c r="I777" s="2"/>
      <c r="J777" s="110"/>
      <c r="K777" s="107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1"/>
      <c r="C778" s="1"/>
      <c r="D778" s="1"/>
      <c r="E778" s="1"/>
      <c r="F778" s="1"/>
      <c r="G778" s="1"/>
      <c r="H778" s="1"/>
      <c r="I778" s="2"/>
      <c r="J778" s="110"/>
      <c r="K778" s="107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1"/>
      <c r="C779" s="1"/>
      <c r="D779" s="1"/>
      <c r="E779" s="1"/>
      <c r="F779" s="1"/>
      <c r="G779" s="1"/>
      <c r="H779" s="1"/>
      <c r="I779" s="2"/>
      <c r="J779" s="110"/>
      <c r="K779" s="107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1"/>
      <c r="C780" s="1"/>
      <c r="D780" s="1"/>
      <c r="E780" s="1"/>
      <c r="F780" s="1"/>
      <c r="G780" s="1"/>
      <c r="H780" s="1"/>
      <c r="I780" s="2"/>
      <c r="J780" s="110"/>
      <c r="K780" s="107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1"/>
      <c r="C781" s="1"/>
      <c r="D781" s="1"/>
      <c r="E781" s="1"/>
      <c r="F781" s="1"/>
      <c r="G781" s="1"/>
      <c r="H781" s="1"/>
      <c r="I781" s="2"/>
      <c r="J781" s="110"/>
      <c r="K781" s="107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1"/>
      <c r="C782" s="1"/>
      <c r="D782" s="1"/>
      <c r="E782" s="1"/>
      <c r="F782" s="1"/>
      <c r="G782" s="1"/>
      <c r="H782" s="1"/>
      <c r="I782" s="2"/>
      <c r="J782" s="110"/>
      <c r="K782" s="107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1"/>
      <c r="C783" s="1"/>
      <c r="D783" s="1"/>
      <c r="E783" s="1"/>
      <c r="F783" s="1"/>
      <c r="G783" s="1"/>
      <c r="H783" s="1"/>
      <c r="I783" s="2"/>
      <c r="J783" s="110"/>
      <c r="K783" s="107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1"/>
      <c r="C784" s="1"/>
      <c r="D784" s="1"/>
      <c r="E784" s="1"/>
      <c r="F784" s="1"/>
      <c r="G784" s="1"/>
      <c r="H784" s="1"/>
      <c r="I784" s="2"/>
      <c r="J784" s="110"/>
      <c r="K784" s="107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1"/>
      <c r="C785" s="1"/>
      <c r="D785" s="1"/>
      <c r="E785" s="1"/>
      <c r="F785" s="1"/>
      <c r="G785" s="1"/>
      <c r="H785" s="1"/>
      <c r="I785" s="2"/>
      <c r="J785" s="110"/>
      <c r="K785" s="107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1"/>
      <c r="C786" s="1"/>
      <c r="D786" s="1"/>
      <c r="E786" s="1"/>
      <c r="F786" s="1"/>
      <c r="G786" s="1"/>
      <c r="H786" s="1"/>
      <c r="I786" s="2"/>
      <c r="J786" s="110"/>
      <c r="K786" s="107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1"/>
      <c r="C787" s="1"/>
      <c r="D787" s="1"/>
      <c r="E787" s="1"/>
      <c r="F787" s="1"/>
      <c r="G787" s="1"/>
      <c r="H787" s="1"/>
      <c r="I787" s="2"/>
      <c r="J787" s="110"/>
      <c r="K787" s="107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1"/>
      <c r="C788" s="1"/>
      <c r="D788" s="1"/>
      <c r="E788" s="1"/>
      <c r="F788" s="1"/>
      <c r="G788" s="1"/>
      <c r="H788" s="1"/>
      <c r="I788" s="2"/>
      <c r="J788" s="110"/>
      <c r="K788" s="107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1"/>
      <c r="C789" s="1"/>
      <c r="D789" s="1"/>
      <c r="E789" s="1"/>
      <c r="F789" s="1"/>
      <c r="G789" s="1"/>
      <c r="H789" s="1"/>
      <c r="I789" s="2"/>
      <c r="J789" s="110"/>
      <c r="K789" s="107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1"/>
      <c r="C790" s="1"/>
      <c r="D790" s="1"/>
      <c r="E790" s="1"/>
      <c r="F790" s="1"/>
      <c r="G790" s="1"/>
      <c r="H790" s="1"/>
      <c r="I790" s="2"/>
      <c r="J790" s="110"/>
      <c r="K790" s="107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1"/>
      <c r="C791" s="1"/>
      <c r="D791" s="1"/>
      <c r="E791" s="1"/>
      <c r="F791" s="1"/>
      <c r="G791" s="1"/>
      <c r="H791" s="1"/>
      <c r="I791" s="2"/>
      <c r="J791" s="110"/>
      <c r="K791" s="107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1"/>
      <c r="C792" s="1"/>
      <c r="D792" s="1"/>
      <c r="E792" s="1"/>
      <c r="F792" s="1"/>
      <c r="G792" s="1"/>
      <c r="H792" s="1"/>
      <c r="I792" s="2"/>
      <c r="J792" s="110"/>
      <c r="K792" s="107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1"/>
      <c r="C793" s="1"/>
      <c r="D793" s="1"/>
      <c r="E793" s="1"/>
      <c r="F793" s="1"/>
      <c r="G793" s="1"/>
      <c r="H793" s="1"/>
      <c r="I793" s="2"/>
      <c r="J793" s="110"/>
      <c r="K793" s="107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1"/>
      <c r="C794" s="1"/>
      <c r="D794" s="1"/>
      <c r="E794" s="1"/>
      <c r="F794" s="1"/>
      <c r="G794" s="1"/>
      <c r="H794" s="1"/>
      <c r="I794" s="2"/>
      <c r="J794" s="110"/>
      <c r="K794" s="107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1"/>
      <c r="C795" s="1"/>
      <c r="D795" s="1"/>
      <c r="E795" s="1"/>
      <c r="F795" s="1"/>
      <c r="G795" s="1"/>
      <c r="H795" s="1"/>
      <c r="I795" s="2"/>
      <c r="J795" s="110"/>
      <c r="K795" s="107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1"/>
      <c r="C796" s="1"/>
      <c r="D796" s="1"/>
      <c r="E796" s="1"/>
      <c r="F796" s="1"/>
      <c r="G796" s="1"/>
      <c r="H796" s="1"/>
      <c r="I796" s="2"/>
      <c r="J796" s="110"/>
      <c r="K796" s="107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1"/>
      <c r="C797" s="1"/>
      <c r="D797" s="1"/>
      <c r="E797" s="1"/>
      <c r="F797" s="1"/>
      <c r="G797" s="1"/>
      <c r="H797" s="1"/>
      <c r="I797" s="2"/>
      <c r="J797" s="110"/>
      <c r="K797" s="107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1"/>
      <c r="C798" s="1"/>
      <c r="D798" s="1"/>
      <c r="E798" s="1"/>
      <c r="F798" s="1"/>
      <c r="G798" s="1"/>
      <c r="H798" s="1"/>
      <c r="I798" s="2"/>
      <c r="J798" s="110"/>
      <c r="K798" s="107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1"/>
      <c r="C799" s="1"/>
      <c r="D799" s="1"/>
      <c r="E799" s="1"/>
      <c r="F799" s="1"/>
      <c r="G799" s="1"/>
      <c r="H799" s="1"/>
      <c r="I799" s="2"/>
      <c r="J799" s="110"/>
      <c r="K799" s="107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1"/>
      <c r="C800" s="1"/>
      <c r="D800" s="1"/>
      <c r="E800" s="1"/>
      <c r="F800" s="1"/>
      <c r="G800" s="1"/>
      <c r="H800" s="1"/>
      <c r="I800" s="2"/>
      <c r="J800" s="110"/>
      <c r="K800" s="107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1"/>
      <c r="C801" s="1"/>
      <c r="D801" s="1"/>
      <c r="E801" s="1"/>
      <c r="F801" s="1"/>
      <c r="G801" s="1"/>
      <c r="H801" s="1"/>
      <c r="I801" s="2"/>
      <c r="J801" s="110"/>
      <c r="K801" s="107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1"/>
      <c r="C802" s="1"/>
      <c r="D802" s="1"/>
      <c r="E802" s="1"/>
      <c r="F802" s="1"/>
      <c r="G802" s="1"/>
      <c r="H802" s="1"/>
      <c r="I802" s="2"/>
      <c r="J802" s="110"/>
      <c r="K802" s="107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1"/>
      <c r="C803" s="1"/>
      <c r="D803" s="1"/>
      <c r="E803" s="1"/>
      <c r="F803" s="1"/>
      <c r="G803" s="1"/>
      <c r="H803" s="1"/>
      <c r="I803" s="2"/>
      <c r="J803" s="110"/>
      <c r="K803" s="107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1"/>
      <c r="C804" s="1"/>
      <c r="D804" s="1"/>
      <c r="E804" s="1"/>
      <c r="F804" s="1"/>
      <c r="G804" s="1"/>
      <c r="H804" s="1"/>
      <c r="I804" s="2"/>
      <c r="J804" s="110"/>
      <c r="K804" s="107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1"/>
      <c r="C805" s="1"/>
      <c r="D805" s="1"/>
      <c r="E805" s="1"/>
      <c r="F805" s="1"/>
      <c r="G805" s="1"/>
      <c r="H805" s="1"/>
      <c r="I805" s="2"/>
      <c r="J805" s="110"/>
      <c r="K805" s="107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1"/>
      <c r="C806" s="1"/>
      <c r="D806" s="1"/>
      <c r="E806" s="1"/>
      <c r="F806" s="1"/>
      <c r="G806" s="1"/>
      <c r="H806" s="1"/>
      <c r="I806" s="2"/>
      <c r="J806" s="110"/>
      <c r="K806" s="107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1"/>
      <c r="C807" s="1"/>
      <c r="D807" s="1"/>
      <c r="E807" s="1"/>
      <c r="F807" s="1"/>
      <c r="G807" s="1"/>
      <c r="H807" s="1"/>
      <c r="I807" s="2"/>
      <c r="J807" s="110"/>
      <c r="K807" s="107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1"/>
      <c r="C808" s="1"/>
      <c r="D808" s="1"/>
      <c r="E808" s="1"/>
      <c r="F808" s="1"/>
      <c r="G808" s="1"/>
      <c r="H808" s="1"/>
      <c r="I808" s="2"/>
      <c r="J808" s="110"/>
      <c r="K808" s="107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1"/>
      <c r="C809" s="1"/>
      <c r="D809" s="1"/>
      <c r="E809" s="1"/>
      <c r="F809" s="1"/>
      <c r="G809" s="1"/>
      <c r="H809" s="1"/>
      <c r="I809" s="2"/>
      <c r="J809" s="110"/>
      <c r="K809" s="107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1"/>
      <c r="C810" s="1"/>
      <c r="D810" s="1"/>
      <c r="E810" s="1"/>
      <c r="F810" s="1"/>
      <c r="G810" s="1"/>
      <c r="H810" s="1"/>
      <c r="I810" s="2"/>
      <c r="J810" s="110"/>
      <c r="K810" s="107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1"/>
      <c r="C811" s="1"/>
      <c r="D811" s="1"/>
      <c r="E811" s="1"/>
      <c r="F811" s="1"/>
      <c r="G811" s="1"/>
      <c r="H811" s="1"/>
      <c r="I811" s="2"/>
      <c r="J811" s="110"/>
      <c r="K811" s="107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1"/>
      <c r="C812" s="1"/>
      <c r="D812" s="1"/>
      <c r="E812" s="1"/>
      <c r="F812" s="1"/>
      <c r="G812" s="1"/>
      <c r="H812" s="1"/>
      <c r="I812" s="2"/>
      <c r="J812" s="110"/>
      <c r="K812" s="107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1"/>
      <c r="C813" s="1"/>
      <c r="D813" s="1"/>
      <c r="E813" s="1"/>
      <c r="F813" s="1"/>
      <c r="G813" s="1"/>
      <c r="H813" s="1"/>
      <c r="I813" s="2"/>
      <c r="J813" s="110"/>
      <c r="K813" s="107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1"/>
      <c r="C814" s="1"/>
      <c r="D814" s="1"/>
      <c r="E814" s="1"/>
      <c r="F814" s="1"/>
      <c r="G814" s="1"/>
      <c r="H814" s="1"/>
      <c r="I814" s="2"/>
      <c r="J814" s="110"/>
      <c r="K814" s="107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1"/>
      <c r="C815" s="1"/>
      <c r="D815" s="1"/>
      <c r="E815" s="1"/>
      <c r="F815" s="1"/>
      <c r="G815" s="1"/>
      <c r="H815" s="1"/>
      <c r="I815" s="2"/>
      <c r="J815" s="110"/>
      <c r="K815" s="107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1"/>
      <c r="C816" s="1"/>
      <c r="D816" s="1"/>
      <c r="E816" s="1"/>
      <c r="F816" s="1"/>
      <c r="G816" s="1"/>
      <c r="H816" s="1"/>
      <c r="I816" s="2"/>
      <c r="J816" s="110"/>
      <c r="K816" s="107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1"/>
      <c r="C817" s="1"/>
      <c r="D817" s="1"/>
      <c r="E817" s="1"/>
      <c r="F817" s="1"/>
      <c r="G817" s="1"/>
      <c r="H817" s="1"/>
      <c r="I817" s="2"/>
      <c r="J817" s="110"/>
      <c r="K817" s="107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1"/>
      <c r="C818" s="1"/>
      <c r="D818" s="1"/>
      <c r="E818" s="1"/>
      <c r="F818" s="1"/>
      <c r="G818" s="1"/>
      <c r="H818" s="1"/>
      <c r="I818" s="2"/>
      <c r="J818" s="110"/>
      <c r="K818" s="107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1"/>
      <c r="C819" s="1"/>
      <c r="D819" s="1"/>
      <c r="E819" s="1"/>
      <c r="F819" s="1"/>
      <c r="G819" s="1"/>
      <c r="H819" s="1"/>
      <c r="I819" s="2"/>
      <c r="J819" s="110"/>
      <c r="K819" s="107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1"/>
      <c r="C820" s="1"/>
      <c r="D820" s="1"/>
      <c r="E820" s="1"/>
      <c r="F820" s="1"/>
      <c r="G820" s="1"/>
      <c r="H820" s="1"/>
      <c r="I820" s="2"/>
      <c r="J820" s="110"/>
      <c r="K820" s="107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1"/>
      <c r="C821" s="1"/>
      <c r="D821" s="1"/>
      <c r="E821" s="1"/>
      <c r="F821" s="1"/>
      <c r="G821" s="1"/>
      <c r="H821" s="1"/>
      <c r="I821" s="2"/>
      <c r="J821" s="110"/>
      <c r="K821" s="107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1"/>
      <c r="C822" s="1"/>
      <c r="D822" s="1"/>
      <c r="E822" s="1"/>
      <c r="F822" s="1"/>
      <c r="G822" s="1"/>
      <c r="H822" s="1"/>
      <c r="I822" s="2"/>
      <c r="J822" s="110"/>
      <c r="K822" s="107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1"/>
      <c r="C823" s="1"/>
      <c r="D823" s="1"/>
      <c r="E823" s="1"/>
      <c r="F823" s="1"/>
      <c r="G823" s="1"/>
      <c r="H823" s="1"/>
      <c r="I823" s="2"/>
      <c r="J823" s="110"/>
      <c r="K823" s="107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1"/>
      <c r="C824" s="1"/>
      <c r="D824" s="1"/>
      <c r="E824" s="1"/>
      <c r="F824" s="1"/>
      <c r="G824" s="1"/>
      <c r="H824" s="1"/>
      <c r="I824" s="2"/>
      <c r="J824" s="110"/>
      <c r="K824" s="107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1"/>
      <c r="C825" s="1"/>
      <c r="D825" s="1"/>
      <c r="E825" s="1"/>
      <c r="F825" s="1"/>
      <c r="G825" s="1"/>
      <c r="H825" s="1"/>
      <c r="I825" s="2"/>
      <c r="J825" s="110"/>
      <c r="K825" s="107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1"/>
      <c r="C826" s="1"/>
      <c r="D826" s="1"/>
      <c r="E826" s="1"/>
      <c r="F826" s="1"/>
      <c r="G826" s="1"/>
      <c r="H826" s="1"/>
      <c r="I826" s="2"/>
      <c r="J826" s="110"/>
      <c r="K826" s="107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1"/>
      <c r="C827" s="1"/>
      <c r="D827" s="1"/>
      <c r="E827" s="1"/>
      <c r="F827" s="1"/>
      <c r="G827" s="1"/>
      <c r="H827" s="1"/>
      <c r="I827" s="2"/>
      <c r="J827" s="110"/>
      <c r="K827" s="107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1"/>
      <c r="C828" s="1"/>
      <c r="D828" s="1"/>
      <c r="E828" s="1"/>
      <c r="F828" s="1"/>
      <c r="G828" s="1"/>
      <c r="H828" s="1"/>
      <c r="I828" s="2"/>
      <c r="J828" s="110"/>
      <c r="K828" s="107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1"/>
      <c r="C829" s="1"/>
      <c r="D829" s="1"/>
      <c r="E829" s="1"/>
      <c r="F829" s="1"/>
      <c r="G829" s="1"/>
      <c r="H829" s="1"/>
      <c r="I829" s="2"/>
      <c r="J829" s="110"/>
      <c r="K829" s="107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1"/>
      <c r="C830" s="1"/>
      <c r="D830" s="1"/>
      <c r="E830" s="1"/>
      <c r="F830" s="1"/>
      <c r="G830" s="1"/>
      <c r="H830" s="1"/>
      <c r="I830" s="2"/>
      <c r="J830" s="110"/>
      <c r="K830" s="107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1"/>
      <c r="C831" s="1"/>
      <c r="D831" s="1"/>
      <c r="E831" s="1"/>
      <c r="F831" s="1"/>
      <c r="G831" s="1"/>
      <c r="H831" s="1"/>
      <c r="I831" s="2"/>
      <c r="J831" s="110"/>
      <c r="K831" s="107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1"/>
      <c r="C832" s="1"/>
      <c r="D832" s="1"/>
      <c r="E832" s="1"/>
      <c r="F832" s="1"/>
      <c r="G832" s="1"/>
      <c r="H832" s="1"/>
      <c r="I832" s="2"/>
      <c r="J832" s="110"/>
      <c r="K832" s="107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1"/>
      <c r="C833" s="1"/>
      <c r="D833" s="1"/>
      <c r="E833" s="1"/>
      <c r="F833" s="1"/>
      <c r="G833" s="1"/>
      <c r="H833" s="1"/>
      <c r="I833" s="2"/>
      <c r="J833" s="110"/>
      <c r="K833" s="107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1"/>
      <c r="C834" s="1"/>
      <c r="D834" s="1"/>
      <c r="E834" s="1"/>
      <c r="F834" s="1"/>
      <c r="G834" s="1"/>
      <c r="H834" s="1"/>
      <c r="I834" s="2"/>
      <c r="J834" s="110"/>
      <c r="K834" s="107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1"/>
      <c r="C835" s="1"/>
      <c r="D835" s="1"/>
      <c r="E835" s="1"/>
      <c r="F835" s="1"/>
      <c r="G835" s="1"/>
      <c r="H835" s="1"/>
      <c r="I835" s="2"/>
      <c r="J835" s="110"/>
      <c r="K835" s="107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1"/>
      <c r="C836" s="1"/>
      <c r="D836" s="1"/>
      <c r="E836" s="1"/>
      <c r="F836" s="1"/>
      <c r="G836" s="1"/>
      <c r="H836" s="1"/>
      <c r="I836" s="2"/>
      <c r="J836" s="110"/>
      <c r="K836" s="107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1"/>
      <c r="C837" s="1"/>
      <c r="D837" s="1"/>
      <c r="E837" s="1"/>
      <c r="F837" s="1"/>
      <c r="G837" s="1"/>
      <c r="H837" s="1"/>
      <c r="I837" s="2"/>
      <c r="J837" s="110"/>
      <c r="K837" s="107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1"/>
      <c r="C838" s="1"/>
      <c r="D838" s="1"/>
      <c r="E838" s="1"/>
      <c r="F838" s="1"/>
      <c r="G838" s="1"/>
      <c r="H838" s="1"/>
      <c r="I838" s="2"/>
      <c r="J838" s="110"/>
      <c r="K838" s="107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1"/>
      <c r="C839" s="1"/>
      <c r="D839" s="1"/>
      <c r="E839" s="1"/>
      <c r="F839" s="1"/>
      <c r="G839" s="1"/>
      <c r="H839" s="1"/>
      <c r="I839" s="2"/>
      <c r="J839" s="110"/>
      <c r="K839" s="107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1"/>
      <c r="C840" s="1"/>
      <c r="D840" s="1"/>
      <c r="E840" s="1"/>
      <c r="F840" s="1"/>
      <c r="G840" s="1"/>
      <c r="H840" s="1"/>
      <c r="I840" s="2"/>
      <c r="J840" s="110"/>
      <c r="K840" s="107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1"/>
      <c r="C841" s="1"/>
      <c r="D841" s="1"/>
      <c r="E841" s="1"/>
      <c r="F841" s="1"/>
      <c r="G841" s="1"/>
      <c r="H841" s="1"/>
      <c r="I841" s="2"/>
      <c r="J841" s="110"/>
      <c r="K841" s="107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1"/>
      <c r="C842" s="1"/>
      <c r="D842" s="1"/>
      <c r="E842" s="1"/>
      <c r="F842" s="1"/>
      <c r="G842" s="1"/>
      <c r="H842" s="1"/>
      <c r="I842" s="2"/>
      <c r="J842" s="110"/>
      <c r="K842" s="107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1"/>
      <c r="C843" s="1"/>
      <c r="D843" s="1"/>
      <c r="E843" s="1"/>
      <c r="F843" s="1"/>
      <c r="G843" s="1"/>
      <c r="H843" s="1"/>
      <c r="I843" s="2"/>
      <c r="J843" s="110"/>
      <c r="K843" s="107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1"/>
      <c r="C844" s="1"/>
      <c r="D844" s="1"/>
      <c r="E844" s="1"/>
      <c r="F844" s="1"/>
      <c r="G844" s="1"/>
      <c r="H844" s="1"/>
      <c r="I844" s="2"/>
      <c r="J844" s="110"/>
      <c r="K844" s="107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1"/>
      <c r="C845" s="1"/>
      <c r="D845" s="1"/>
      <c r="E845" s="1"/>
      <c r="F845" s="1"/>
      <c r="G845" s="1"/>
      <c r="H845" s="1"/>
      <c r="I845" s="2"/>
      <c r="J845" s="110"/>
      <c r="K845" s="107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1"/>
      <c r="C846" s="1"/>
      <c r="D846" s="1"/>
      <c r="E846" s="1"/>
      <c r="F846" s="1"/>
      <c r="G846" s="1"/>
      <c r="H846" s="1"/>
      <c r="I846" s="2"/>
      <c r="J846" s="110"/>
      <c r="K846" s="107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1"/>
      <c r="C847" s="1"/>
      <c r="D847" s="1"/>
      <c r="E847" s="1"/>
      <c r="F847" s="1"/>
      <c r="G847" s="1"/>
      <c r="H847" s="1"/>
      <c r="I847" s="2"/>
      <c r="J847" s="110"/>
      <c r="K847" s="107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1"/>
      <c r="C848" s="1"/>
      <c r="D848" s="1"/>
      <c r="E848" s="1"/>
      <c r="F848" s="1"/>
      <c r="G848" s="1"/>
      <c r="H848" s="1"/>
      <c r="I848" s="2"/>
      <c r="J848" s="110"/>
      <c r="K848" s="107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1"/>
      <c r="C849" s="1"/>
      <c r="D849" s="1"/>
      <c r="E849" s="1"/>
      <c r="F849" s="1"/>
      <c r="G849" s="1"/>
      <c r="H849" s="1"/>
      <c r="I849" s="2"/>
      <c r="J849" s="110"/>
      <c r="K849" s="107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1"/>
      <c r="C850" s="1"/>
      <c r="D850" s="1"/>
      <c r="E850" s="1"/>
      <c r="F850" s="1"/>
      <c r="G850" s="1"/>
      <c r="H850" s="1"/>
      <c r="I850" s="2"/>
      <c r="J850" s="110"/>
      <c r="K850" s="107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1"/>
      <c r="C851" s="1"/>
      <c r="D851" s="1"/>
      <c r="E851" s="1"/>
      <c r="F851" s="1"/>
      <c r="G851" s="1"/>
      <c r="H851" s="1"/>
      <c r="I851" s="2"/>
      <c r="J851" s="110"/>
      <c r="K851" s="107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1"/>
      <c r="C852" s="1"/>
      <c r="D852" s="1"/>
      <c r="E852" s="1"/>
      <c r="F852" s="1"/>
      <c r="G852" s="1"/>
      <c r="H852" s="1"/>
      <c r="I852" s="2"/>
      <c r="J852" s="110"/>
      <c r="K852" s="107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1"/>
      <c r="C853" s="1"/>
      <c r="D853" s="1"/>
      <c r="E853" s="1"/>
      <c r="F853" s="1"/>
      <c r="G853" s="1"/>
      <c r="H853" s="1"/>
      <c r="I853" s="2"/>
      <c r="J853" s="110"/>
      <c r="K853" s="107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1"/>
      <c r="C854" s="1"/>
      <c r="D854" s="1"/>
      <c r="E854" s="1"/>
      <c r="F854" s="1"/>
      <c r="G854" s="1"/>
      <c r="H854" s="1"/>
      <c r="I854" s="2"/>
      <c r="J854" s="110"/>
      <c r="K854" s="107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1"/>
      <c r="C855" s="1"/>
      <c r="D855" s="1"/>
      <c r="E855" s="1"/>
      <c r="F855" s="1"/>
      <c r="G855" s="1"/>
      <c r="H855" s="1"/>
      <c r="I855" s="2"/>
      <c r="J855" s="110"/>
      <c r="K855" s="107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1"/>
      <c r="C856" s="1"/>
      <c r="D856" s="1"/>
      <c r="E856" s="1"/>
      <c r="F856" s="1"/>
      <c r="G856" s="1"/>
      <c r="H856" s="1"/>
      <c r="I856" s="2"/>
      <c r="J856" s="110"/>
      <c r="K856" s="107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1"/>
      <c r="C857" s="1"/>
      <c r="D857" s="1"/>
      <c r="E857" s="1"/>
      <c r="F857" s="1"/>
      <c r="G857" s="1"/>
      <c r="H857" s="1"/>
      <c r="I857" s="2"/>
      <c r="J857" s="110"/>
      <c r="K857" s="107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1"/>
      <c r="C858" s="1"/>
      <c r="D858" s="1"/>
      <c r="E858" s="1"/>
      <c r="F858" s="1"/>
      <c r="G858" s="1"/>
      <c r="H858" s="1"/>
      <c r="I858" s="2"/>
      <c r="J858" s="110"/>
      <c r="K858" s="107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1"/>
      <c r="C859" s="1"/>
      <c r="D859" s="1"/>
      <c r="E859" s="1"/>
      <c r="F859" s="1"/>
      <c r="G859" s="1"/>
      <c r="H859" s="1"/>
      <c r="I859" s="2"/>
      <c r="J859" s="110"/>
      <c r="K859" s="107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1"/>
      <c r="C860" s="1"/>
      <c r="D860" s="1"/>
      <c r="E860" s="1"/>
      <c r="F860" s="1"/>
      <c r="G860" s="1"/>
      <c r="H860" s="1"/>
      <c r="I860" s="2"/>
      <c r="J860" s="110"/>
      <c r="K860" s="107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1"/>
      <c r="C861" s="1"/>
      <c r="D861" s="1"/>
      <c r="E861" s="1"/>
      <c r="F861" s="1"/>
      <c r="G861" s="1"/>
      <c r="H861" s="1"/>
      <c r="I861" s="2"/>
      <c r="J861" s="110"/>
      <c r="K861" s="107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1"/>
      <c r="C862" s="1"/>
      <c r="D862" s="1"/>
      <c r="E862" s="1"/>
      <c r="F862" s="1"/>
      <c r="G862" s="1"/>
      <c r="H862" s="1"/>
      <c r="I862" s="2"/>
      <c r="J862" s="110"/>
      <c r="K862" s="107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1"/>
      <c r="C863" s="1"/>
      <c r="D863" s="1"/>
      <c r="E863" s="1"/>
      <c r="F863" s="1"/>
      <c r="G863" s="1"/>
      <c r="H863" s="1"/>
      <c r="I863" s="2"/>
      <c r="J863" s="110"/>
      <c r="K863" s="107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1"/>
      <c r="C864" s="1"/>
      <c r="D864" s="1"/>
      <c r="E864" s="1"/>
      <c r="F864" s="1"/>
      <c r="G864" s="1"/>
      <c r="H864" s="1"/>
      <c r="I864" s="2"/>
      <c r="J864" s="110"/>
      <c r="K864" s="107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1"/>
      <c r="C865" s="1"/>
      <c r="D865" s="1"/>
      <c r="E865" s="1"/>
      <c r="F865" s="1"/>
      <c r="G865" s="1"/>
      <c r="H865" s="1"/>
      <c r="I865" s="2"/>
      <c r="J865" s="110"/>
      <c r="K865" s="107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1"/>
      <c r="C866" s="1"/>
      <c r="D866" s="1"/>
      <c r="E866" s="1"/>
      <c r="F866" s="1"/>
      <c r="G866" s="1"/>
      <c r="H866" s="1"/>
      <c r="I866" s="2"/>
      <c r="J866" s="110"/>
      <c r="K866" s="107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1"/>
      <c r="C867" s="1"/>
      <c r="D867" s="1"/>
      <c r="E867" s="1"/>
      <c r="F867" s="1"/>
      <c r="G867" s="1"/>
      <c r="H867" s="1"/>
      <c r="I867" s="2"/>
      <c r="J867" s="110"/>
      <c r="K867" s="107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1"/>
      <c r="C868" s="1"/>
      <c r="D868" s="1"/>
      <c r="E868" s="1"/>
      <c r="F868" s="1"/>
      <c r="G868" s="1"/>
      <c r="H868" s="1"/>
      <c r="I868" s="2"/>
      <c r="J868" s="110"/>
      <c r="K868" s="107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1"/>
      <c r="C869" s="1"/>
      <c r="D869" s="1"/>
      <c r="E869" s="1"/>
      <c r="F869" s="1"/>
      <c r="G869" s="1"/>
      <c r="H869" s="1"/>
      <c r="I869" s="2"/>
      <c r="J869" s="110"/>
      <c r="K869" s="107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1"/>
      <c r="C870" s="1"/>
      <c r="D870" s="1"/>
      <c r="E870" s="1"/>
      <c r="F870" s="1"/>
      <c r="G870" s="1"/>
      <c r="H870" s="1"/>
      <c r="I870" s="2"/>
      <c r="J870" s="110"/>
      <c r="K870" s="107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1"/>
      <c r="C871" s="1"/>
      <c r="D871" s="1"/>
      <c r="E871" s="1"/>
      <c r="F871" s="1"/>
      <c r="G871" s="1"/>
      <c r="H871" s="1"/>
      <c r="I871" s="2"/>
      <c r="J871" s="110"/>
      <c r="K871" s="107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1"/>
      <c r="C872" s="1"/>
      <c r="D872" s="1"/>
      <c r="E872" s="1"/>
      <c r="F872" s="1"/>
      <c r="G872" s="1"/>
      <c r="H872" s="1"/>
      <c r="I872" s="2"/>
      <c r="J872" s="110"/>
      <c r="K872" s="107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1"/>
      <c r="C873" s="1"/>
      <c r="D873" s="1"/>
      <c r="E873" s="1"/>
      <c r="F873" s="1"/>
      <c r="G873" s="1"/>
      <c r="H873" s="1"/>
      <c r="I873" s="2"/>
      <c r="J873" s="110"/>
      <c r="K873" s="107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1"/>
      <c r="C874" s="1"/>
      <c r="D874" s="1"/>
      <c r="E874" s="1"/>
      <c r="F874" s="1"/>
      <c r="G874" s="1"/>
      <c r="H874" s="1"/>
      <c r="I874" s="2"/>
      <c r="J874" s="110"/>
      <c r="K874" s="107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1"/>
      <c r="C875" s="1"/>
      <c r="D875" s="1"/>
      <c r="E875" s="1"/>
      <c r="F875" s="1"/>
      <c r="G875" s="1"/>
      <c r="H875" s="1"/>
      <c r="I875" s="2"/>
      <c r="J875" s="110"/>
      <c r="K875" s="107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1"/>
      <c r="C876" s="1"/>
      <c r="D876" s="1"/>
      <c r="E876" s="1"/>
      <c r="F876" s="1"/>
      <c r="G876" s="1"/>
      <c r="H876" s="1"/>
      <c r="I876" s="2"/>
      <c r="J876" s="110"/>
      <c r="K876" s="107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1"/>
      <c r="C877" s="1"/>
      <c r="D877" s="1"/>
      <c r="E877" s="1"/>
      <c r="F877" s="1"/>
      <c r="G877" s="1"/>
      <c r="H877" s="1"/>
      <c r="I877" s="2"/>
      <c r="J877" s="110"/>
      <c r="K877" s="107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1"/>
      <c r="C878" s="1"/>
      <c r="D878" s="1"/>
      <c r="E878" s="1"/>
      <c r="F878" s="1"/>
      <c r="G878" s="1"/>
      <c r="H878" s="1"/>
      <c r="I878" s="2"/>
      <c r="J878" s="110"/>
      <c r="K878" s="107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1"/>
      <c r="C879" s="1"/>
      <c r="D879" s="1"/>
      <c r="E879" s="1"/>
      <c r="F879" s="1"/>
      <c r="G879" s="1"/>
      <c r="H879" s="1"/>
      <c r="I879" s="2"/>
      <c r="J879" s="110"/>
      <c r="K879" s="107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1"/>
      <c r="C880" s="1"/>
      <c r="D880" s="1"/>
      <c r="E880" s="1"/>
      <c r="F880" s="1"/>
      <c r="G880" s="1"/>
      <c r="H880" s="1"/>
      <c r="I880" s="2"/>
      <c r="J880" s="110"/>
      <c r="K880" s="107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1"/>
      <c r="C881" s="1"/>
      <c r="D881" s="1"/>
      <c r="E881" s="1"/>
      <c r="F881" s="1"/>
      <c r="G881" s="1"/>
      <c r="H881" s="1"/>
      <c r="I881" s="2"/>
      <c r="J881" s="110"/>
      <c r="K881" s="107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1"/>
      <c r="C882" s="1"/>
      <c r="D882" s="1"/>
      <c r="E882" s="1"/>
      <c r="F882" s="1"/>
      <c r="G882" s="1"/>
      <c r="H882" s="1"/>
      <c r="I882" s="2"/>
      <c r="J882" s="110"/>
      <c r="K882" s="107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1"/>
      <c r="C883" s="1"/>
      <c r="D883" s="1"/>
      <c r="E883" s="1"/>
      <c r="F883" s="1"/>
      <c r="G883" s="1"/>
      <c r="H883" s="1"/>
      <c r="I883" s="2"/>
      <c r="J883" s="110"/>
      <c r="K883" s="107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1"/>
      <c r="C884" s="1"/>
      <c r="D884" s="1"/>
      <c r="E884" s="1"/>
      <c r="F884" s="1"/>
      <c r="G884" s="1"/>
      <c r="H884" s="1"/>
      <c r="I884" s="2"/>
      <c r="J884" s="110"/>
      <c r="K884" s="107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1"/>
      <c r="C885" s="1"/>
      <c r="D885" s="1"/>
      <c r="E885" s="1"/>
      <c r="F885" s="1"/>
      <c r="G885" s="1"/>
      <c r="H885" s="1"/>
      <c r="I885" s="2"/>
      <c r="J885" s="110"/>
      <c r="K885" s="107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1"/>
      <c r="C886" s="1"/>
      <c r="D886" s="1"/>
      <c r="E886" s="1"/>
      <c r="F886" s="1"/>
      <c r="G886" s="1"/>
      <c r="H886" s="1"/>
      <c r="I886" s="2"/>
      <c r="J886" s="110"/>
      <c r="K886" s="107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1"/>
      <c r="C887" s="1"/>
      <c r="D887" s="1"/>
      <c r="E887" s="1"/>
      <c r="F887" s="1"/>
      <c r="G887" s="1"/>
      <c r="H887" s="1"/>
      <c r="I887" s="2"/>
      <c r="J887" s="110"/>
      <c r="K887" s="107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1"/>
      <c r="C888" s="1"/>
      <c r="D888" s="1"/>
      <c r="E888" s="1"/>
      <c r="F888" s="1"/>
      <c r="G888" s="1"/>
      <c r="H888" s="1"/>
      <c r="I888" s="2"/>
      <c r="J888" s="110"/>
      <c r="K888" s="107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1"/>
      <c r="C889" s="1"/>
      <c r="D889" s="1"/>
      <c r="E889" s="1"/>
      <c r="F889" s="1"/>
      <c r="G889" s="1"/>
      <c r="H889" s="1"/>
      <c r="I889" s="2"/>
      <c r="J889" s="110"/>
      <c r="K889" s="107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1"/>
      <c r="C890" s="1"/>
      <c r="D890" s="1"/>
      <c r="E890" s="1"/>
      <c r="F890" s="1"/>
      <c r="G890" s="1"/>
      <c r="H890" s="1"/>
      <c r="I890" s="2"/>
      <c r="J890" s="110"/>
      <c r="K890" s="107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1"/>
      <c r="C891" s="1"/>
      <c r="D891" s="1"/>
      <c r="E891" s="1"/>
      <c r="F891" s="1"/>
      <c r="G891" s="1"/>
      <c r="H891" s="1"/>
      <c r="I891" s="2"/>
      <c r="J891" s="110"/>
      <c r="K891" s="107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1"/>
      <c r="C892" s="1"/>
      <c r="D892" s="1"/>
      <c r="E892" s="1"/>
      <c r="F892" s="1"/>
      <c r="G892" s="1"/>
      <c r="H892" s="1"/>
      <c r="I892" s="2"/>
      <c r="J892" s="110"/>
      <c r="K892" s="107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1"/>
      <c r="C893" s="1"/>
      <c r="D893" s="1"/>
      <c r="E893" s="1"/>
      <c r="F893" s="1"/>
      <c r="G893" s="1"/>
      <c r="H893" s="1"/>
      <c r="I893" s="2"/>
      <c r="J893" s="110"/>
      <c r="K893" s="107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1"/>
      <c r="C894" s="1"/>
      <c r="D894" s="1"/>
      <c r="E894" s="1"/>
      <c r="F894" s="1"/>
      <c r="G894" s="1"/>
      <c r="H894" s="1"/>
      <c r="I894" s="2"/>
      <c r="J894" s="110"/>
      <c r="K894" s="107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1"/>
      <c r="C895" s="1"/>
      <c r="D895" s="1"/>
      <c r="E895" s="1"/>
      <c r="F895" s="1"/>
      <c r="G895" s="1"/>
      <c r="H895" s="1"/>
      <c r="I895" s="2"/>
      <c r="J895" s="110"/>
      <c r="K895" s="107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1"/>
      <c r="C896" s="1"/>
      <c r="D896" s="1"/>
      <c r="E896" s="1"/>
      <c r="F896" s="1"/>
      <c r="G896" s="1"/>
      <c r="H896" s="1"/>
      <c r="I896" s="2"/>
      <c r="J896" s="110"/>
      <c r="K896" s="107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1"/>
      <c r="C897" s="1"/>
      <c r="D897" s="1"/>
      <c r="E897" s="1"/>
      <c r="F897" s="1"/>
      <c r="G897" s="1"/>
      <c r="H897" s="1"/>
      <c r="I897" s="2"/>
      <c r="J897" s="110"/>
      <c r="K897" s="107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1"/>
      <c r="C898" s="1"/>
      <c r="D898" s="1"/>
      <c r="E898" s="1"/>
      <c r="F898" s="1"/>
      <c r="G898" s="1"/>
      <c r="H898" s="1"/>
      <c r="I898" s="2"/>
      <c r="J898" s="110"/>
      <c r="K898" s="107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1"/>
      <c r="C899" s="1"/>
      <c r="D899" s="1"/>
      <c r="E899" s="1"/>
      <c r="F899" s="1"/>
      <c r="G899" s="1"/>
      <c r="H899" s="1"/>
      <c r="I899" s="2"/>
      <c r="J899" s="110"/>
      <c r="K899" s="107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1"/>
      <c r="C900" s="1"/>
      <c r="D900" s="1"/>
      <c r="E900" s="1"/>
      <c r="F900" s="1"/>
      <c r="G900" s="1"/>
      <c r="H900" s="1"/>
      <c r="I900" s="2"/>
      <c r="J900" s="110"/>
      <c r="K900" s="107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1"/>
      <c r="C901" s="1"/>
      <c r="D901" s="1"/>
      <c r="E901" s="1"/>
      <c r="F901" s="1"/>
      <c r="G901" s="1"/>
      <c r="H901" s="1"/>
      <c r="I901" s="2"/>
      <c r="J901" s="110"/>
      <c r="K901" s="107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1"/>
      <c r="C902" s="1"/>
      <c r="D902" s="1"/>
      <c r="E902" s="1"/>
      <c r="F902" s="1"/>
      <c r="G902" s="1"/>
      <c r="H902" s="1"/>
      <c r="I902" s="2"/>
      <c r="J902" s="110"/>
      <c r="K902" s="107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1"/>
      <c r="C903" s="1"/>
      <c r="D903" s="1"/>
      <c r="E903" s="1"/>
      <c r="F903" s="1"/>
      <c r="G903" s="1"/>
      <c r="H903" s="1"/>
      <c r="I903" s="2"/>
      <c r="J903" s="110"/>
      <c r="K903" s="107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1"/>
      <c r="C904" s="1"/>
      <c r="D904" s="1"/>
      <c r="E904" s="1"/>
      <c r="F904" s="1"/>
      <c r="G904" s="1"/>
      <c r="H904" s="1"/>
      <c r="I904" s="2"/>
      <c r="J904" s="110"/>
      <c r="K904" s="107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1"/>
      <c r="C905" s="1"/>
      <c r="D905" s="1"/>
      <c r="E905" s="1"/>
      <c r="F905" s="1"/>
      <c r="G905" s="1"/>
      <c r="H905" s="1"/>
      <c r="I905" s="2"/>
      <c r="J905" s="110"/>
      <c r="K905" s="107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1"/>
      <c r="C906" s="1"/>
      <c r="D906" s="1"/>
      <c r="E906" s="1"/>
      <c r="F906" s="1"/>
      <c r="G906" s="1"/>
      <c r="H906" s="1"/>
      <c r="I906" s="2"/>
      <c r="J906" s="110"/>
      <c r="K906" s="107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1"/>
      <c r="C907" s="1"/>
      <c r="D907" s="1"/>
      <c r="E907" s="1"/>
      <c r="F907" s="1"/>
      <c r="G907" s="1"/>
      <c r="H907" s="1"/>
      <c r="I907" s="2"/>
      <c r="J907" s="110"/>
      <c r="K907" s="107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1"/>
      <c r="C908" s="1"/>
      <c r="D908" s="1"/>
      <c r="E908" s="1"/>
      <c r="F908" s="1"/>
      <c r="G908" s="1"/>
      <c r="H908" s="1"/>
      <c r="I908" s="2"/>
      <c r="J908" s="110"/>
      <c r="K908" s="107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1"/>
      <c r="C909" s="1"/>
      <c r="D909" s="1"/>
      <c r="E909" s="1"/>
      <c r="F909" s="1"/>
      <c r="G909" s="1"/>
      <c r="H909" s="1"/>
      <c r="I909" s="2"/>
      <c r="J909" s="110"/>
      <c r="K909" s="107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1"/>
      <c r="C910" s="1"/>
      <c r="D910" s="1"/>
      <c r="E910" s="1"/>
      <c r="F910" s="1"/>
      <c r="G910" s="1"/>
      <c r="H910" s="1"/>
      <c r="I910" s="2"/>
      <c r="J910" s="110"/>
      <c r="K910" s="107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1"/>
      <c r="C911" s="1"/>
      <c r="D911" s="1"/>
      <c r="E911" s="1"/>
      <c r="F911" s="1"/>
      <c r="G911" s="1"/>
      <c r="H911" s="1"/>
      <c r="I911" s="2"/>
      <c r="J911" s="110"/>
      <c r="K911" s="107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1"/>
      <c r="C912" s="1"/>
      <c r="D912" s="1"/>
      <c r="E912" s="1"/>
      <c r="F912" s="1"/>
      <c r="G912" s="1"/>
      <c r="H912" s="1"/>
      <c r="I912" s="2"/>
      <c r="J912" s="110"/>
      <c r="K912" s="107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1"/>
      <c r="C913" s="1"/>
      <c r="D913" s="1"/>
      <c r="E913" s="1"/>
      <c r="F913" s="1"/>
      <c r="G913" s="1"/>
      <c r="H913" s="1"/>
      <c r="I913" s="2"/>
      <c r="J913" s="110"/>
      <c r="K913" s="107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1"/>
      <c r="C914" s="1"/>
      <c r="D914" s="1"/>
      <c r="E914" s="1"/>
      <c r="F914" s="1"/>
      <c r="G914" s="1"/>
      <c r="H914" s="1"/>
      <c r="I914" s="2"/>
      <c r="J914" s="110"/>
      <c r="K914" s="107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1"/>
      <c r="C915" s="1"/>
      <c r="D915" s="1"/>
      <c r="E915" s="1"/>
      <c r="F915" s="1"/>
      <c r="G915" s="1"/>
      <c r="H915" s="1"/>
      <c r="I915" s="2"/>
      <c r="J915" s="110"/>
      <c r="K915" s="107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1"/>
      <c r="C916" s="1"/>
      <c r="D916" s="1"/>
      <c r="E916" s="1"/>
      <c r="F916" s="1"/>
      <c r="G916" s="1"/>
      <c r="H916" s="1"/>
      <c r="I916" s="2"/>
      <c r="J916" s="110"/>
      <c r="K916" s="107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1"/>
      <c r="C917" s="1"/>
      <c r="D917" s="1"/>
      <c r="E917" s="1"/>
      <c r="F917" s="1"/>
      <c r="G917" s="1"/>
      <c r="H917" s="1"/>
      <c r="I917" s="2"/>
      <c r="J917" s="110"/>
      <c r="K917" s="107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1"/>
      <c r="C918" s="1"/>
      <c r="D918" s="1"/>
      <c r="E918" s="1"/>
      <c r="F918" s="1"/>
      <c r="G918" s="1"/>
      <c r="H918" s="1"/>
      <c r="I918" s="2"/>
      <c r="J918" s="110"/>
      <c r="K918" s="107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1"/>
      <c r="C919" s="1"/>
      <c r="D919" s="1"/>
      <c r="E919" s="1"/>
      <c r="F919" s="1"/>
      <c r="G919" s="1"/>
      <c r="H919" s="1"/>
      <c r="I919" s="2"/>
      <c r="J919" s="110"/>
      <c r="K919" s="107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1"/>
      <c r="C920" s="1"/>
      <c r="D920" s="1"/>
      <c r="E920" s="1"/>
      <c r="F920" s="1"/>
      <c r="G920" s="1"/>
      <c r="H920" s="1"/>
      <c r="I920" s="2"/>
      <c r="J920" s="110"/>
      <c r="K920" s="107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1"/>
      <c r="C921" s="1"/>
      <c r="D921" s="1"/>
      <c r="E921" s="1"/>
      <c r="F921" s="1"/>
      <c r="G921" s="1"/>
      <c r="H921" s="1"/>
      <c r="I921" s="2"/>
      <c r="J921" s="110"/>
      <c r="K921" s="107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1"/>
      <c r="C922" s="1"/>
      <c r="D922" s="1"/>
      <c r="E922" s="1"/>
      <c r="F922" s="1"/>
      <c r="G922" s="1"/>
      <c r="H922" s="1"/>
      <c r="I922" s="2"/>
      <c r="J922" s="110"/>
      <c r="K922" s="107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1"/>
      <c r="C923" s="1"/>
      <c r="D923" s="1"/>
      <c r="E923" s="1"/>
      <c r="F923" s="1"/>
      <c r="G923" s="1"/>
      <c r="H923" s="1"/>
      <c r="I923" s="2"/>
      <c r="J923" s="110"/>
      <c r="K923" s="107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1"/>
      <c r="C924" s="1"/>
      <c r="D924" s="1"/>
      <c r="E924" s="1"/>
      <c r="F924" s="1"/>
      <c r="G924" s="1"/>
      <c r="H924" s="1"/>
      <c r="I924" s="2"/>
      <c r="J924" s="110"/>
      <c r="K924" s="107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1"/>
      <c r="C925" s="1"/>
      <c r="D925" s="1"/>
      <c r="E925" s="1"/>
      <c r="F925" s="1"/>
      <c r="G925" s="1"/>
      <c r="H925" s="1"/>
      <c r="I925" s="2"/>
      <c r="J925" s="110"/>
      <c r="K925" s="107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1"/>
      <c r="C926" s="1"/>
      <c r="D926" s="1"/>
      <c r="E926" s="1"/>
      <c r="F926" s="1"/>
      <c r="G926" s="1"/>
      <c r="H926" s="1"/>
      <c r="I926" s="2"/>
      <c r="J926" s="110"/>
      <c r="K926" s="107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1"/>
      <c r="C927" s="1"/>
      <c r="D927" s="1"/>
      <c r="E927" s="1"/>
      <c r="F927" s="1"/>
      <c r="G927" s="1"/>
      <c r="H927" s="1"/>
      <c r="I927" s="2"/>
      <c r="J927" s="110"/>
      <c r="K927" s="107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1"/>
      <c r="C928" s="1"/>
      <c r="D928" s="1"/>
      <c r="E928" s="1"/>
      <c r="F928" s="1"/>
      <c r="G928" s="1"/>
      <c r="H928" s="1"/>
      <c r="I928" s="2"/>
      <c r="J928" s="110"/>
      <c r="K928" s="107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1"/>
      <c r="C929" s="1"/>
      <c r="D929" s="1"/>
      <c r="E929" s="1"/>
      <c r="F929" s="1"/>
      <c r="G929" s="1"/>
      <c r="H929" s="1"/>
      <c r="I929" s="2"/>
      <c r="J929" s="110"/>
      <c r="K929" s="107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1"/>
      <c r="C930" s="1"/>
      <c r="D930" s="1"/>
      <c r="E930" s="1"/>
      <c r="F930" s="1"/>
      <c r="G930" s="1"/>
      <c r="H930" s="1"/>
      <c r="I930" s="2"/>
      <c r="J930" s="110"/>
      <c r="K930" s="107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1"/>
      <c r="C931" s="1"/>
      <c r="D931" s="1"/>
      <c r="E931" s="1"/>
      <c r="F931" s="1"/>
      <c r="G931" s="1"/>
      <c r="H931" s="1"/>
      <c r="I931" s="2"/>
      <c r="J931" s="110"/>
      <c r="K931" s="107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1"/>
      <c r="C932" s="1"/>
      <c r="D932" s="1"/>
      <c r="E932" s="1"/>
      <c r="F932" s="1"/>
      <c r="G932" s="1"/>
      <c r="H932" s="1"/>
      <c r="I932" s="2"/>
      <c r="J932" s="110"/>
      <c r="K932" s="107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1"/>
      <c r="C933" s="1"/>
      <c r="D933" s="1"/>
      <c r="E933" s="1"/>
      <c r="F933" s="1"/>
      <c r="G933" s="1"/>
      <c r="H933" s="1"/>
      <c r="I933" s="2"/>
      <c r="J933" s="110"/>
      <c r="K933" s="107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1"/>
      <c r="C934" s="1"/>
      <c r="D934" s="1"/>
      <c r="E934" s="1"/>
      <c r="F934" s="1"/>
      <c r="G934" s="1"/>
      <c r="H934" s="1"/>
      <c r="I934" s="2"/>
      <c r="J934" s="110"/>
      <c r="K934" s="107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1"/>
      <c r="C935" s="1"/>
      <c r="D935" s="1"/>
      <c r="E935" s="1"/>
      <c r="F935" s="1"/>
      <c r="G935" s="1"/>
      <c r="H935" s="1"/>
      <c r="I935" s="2"/>
      <c r="J935" s="110"/>
      <c r="K935" s="107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1"/>
      <c r="C936" s="1"/>
      <c r="D936" s="1"/>
      <c r="E936" s="1"/>
      <c r="F936" s="1"/>
      <c r="G936" s="1"/>
      <c r="H936" s="1"/>
      <c r="I936" s="2"/>
      <c r="J936" s="110"/>
      <c r="K936" s="107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1"/>
      <c r="C937" s="1"/>
      <c r="D937" s="1"/>
      <c r="E937" s="1"/>
      <c r="F937" s="1"/>
      <c r="G937" s="1"/>
      <c r="H937" s="1"/>
      <c r="I937" s="2"/>
      <c r="J937" s="110"/>
      <c r="K937" s="107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1"/>
      <c r="C938" s="1"/>
      <c r="D938" s="1"/>
      <c r="E938" s="1"/>
      <c r="F938" s="1"/>
      <c r="G938" s="1"/>
      <c r="H938" s="1"/>
      <c r="I938" s="2"/>
      <c r="J938" s="110"/>
      <c r="K938" s="107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1"/>
      <c r="C939" s="1"/>
      <c r="D939" s="1"/>
      <c r="E939" s="1"/>
      <c r="F939" s="1"/>
      <c r="G939" s="1"/>
      <c r="H939" s="1"/>
      <c r="I939" s="2"/>
      <c r="J939" s="110"/>
      <c r="K939" s="107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1"/>
      <c r="C940" s="1"/>
      <c r="D940" s="1"/>
      <c r="E940" s="1"/>
      <c r="F940" s="1"/>
      <c r="G940" s="1"/>
      <c r="H940" s="1"/>
      <c r="I940" s="2"/>
      <c r="J940" s="110"/>
      <c r="K940" s="107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1"/>
      <c r="C941" s="1"/>
      <c r="D941" s="1"/>
      <c r="E941" s="1"/>
      <c r="F941" s="1"/>
      <c r="G941" s="1"/>
      <c r="H941" s="1"/>
      <c r="I941" s="2"/>
      <c r="J941" s="110"/>
      <c r="K941" s="107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1"/>
      <c r="C942" s="1"/>
      <c r="D942" s="1"/>
      <c r="E942" s="1"/>
      <c r="F942" s="1"/>
      <c r="G942" s="1"/>
      <c r="H942" s="1"/>
      <c r="I942" s="2"/>
      <c r="J942" s="110"/>
      <c r="K942" s="107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1"/>
      <c r="C943" s="1"/>
      <c r="D943" s="1"/>
      <c r="E943" s="1"/>
      <c r="F943" s="1"/>
      <c r="G943" s="1"/>
      <c r="H943" s="1"/>
      <c r="I943" s="2"/>
      <c r="J943" s="110"/>
      <c r="K943" s="107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1"/>
      <c r="C944" s="1"/>
      <c r="D944" s="1"/>
      <c r="E944" s="1"/>
      <c r="F944" s="1"/>
      <c r="G944" s="1"/>
      <c r="H944" s="1"/>
      <c r="I944" s="2"/>
      <c r="J944" s="110"/>
      <c r="K944" s="107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1"/>
      <c r="C945" s="1"/>
      <c r="D945" s="1"/>
      <c r="E945" s="1"/>
      <c r="F945" s="1"/>
      <c r="G945" s="1"/>
      <c r="H945" s="1"/>
      <c r="I945" s="2"/>
      <c r="J945" s="110"/>
      <c r="K945" s="107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1"/>
      <c r="C946" s="1"/>
      <c r="D946" s="1"/>
      <c r="E946" s="1"/>
      <c r="F946" s="1"/>
      <c r="G946" s="1"/>
      <c r="H946" s="1"/>
      <c r="I946" s="2"/>
      <c r="J946" s="110"/>
      <c r="K946" s="107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1"/>
      <c r="C947" s="1"/>
      <c r="D947" s="1"/>
      <c r="E947" s="1"/>
      <c r="F947" s="1"/>
      <c r="G947" s="1"/>
      <c r="H947" s="1"/>
      <c r="I947" s="2"/>
      <c r="J947" s="110"/>
      <c r="K947" s="107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1"/>
      <c r="C948" s="1"/>
      <c r="D948" s="1"/>
      <c r="E948" s="1"/>
      <c r="F948" s="1"/>
      <c r="G948" s="1"/>
      <c r="H948" s="1"/>
      <c r="I948" s="2"/>
      <c r="J948" s="110"/>
      <c r="K948" s="107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1"/>
      <c r="C949" s="1"/>
      <c r="D949" s="1"/>
      <c r="E949" s="1"/>
      <c r="F949" s="1"/>
      <c r="G949" s="1"/>
      <c r="H949" s="1"/>
      <c r="I949" s="2"/>
      <c r="J949" s="110"/>
      <c r="K949" s="107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1"/>
      <c r="C950" s="1"/>
      <c r="D950" s="1"/>
      <c r="E950" s="1"/>
      <c r="F950" s="1"/>
      <c r="G950" s="1"/>
      <c r="H950" s="1"/>
      <c r="I950" s="2"/>
      <c r="J950" s="110"/>
      <c r="K950" s="107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1"/>
      <c r="C951" s="1"/>
      <c r="D951" s="1"/>
      <c r="E951" s="1"/>
      <c r="F951" s="1"/>
      <c r="G951" s="1"/>
      <c r="H951" s="1"/>
      <c r="I951" s="2"/>
      <c r="J951" s="110"/>
      <c r="K951" s="107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1"/>
      <c r="C952" s="1"/>
      <c r="D952" s="1"/>
      <c r="E952" s="1"/>
      <c r="F952" s="1"/>
      <c r="G952" s="1"/>
      <c r="H952" s="1"/>
      <c r="I952" s="2"/>
      <c r="J952" s="110"/>
      <c r="K952" s="107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1"/>
      <c r="C953" s="1"/>
      <c r="D953" s="1"/>
      <c r="E953" s="1"/>
      <c r="F953" s="1"/>
      <c r="G953" s="1"/>
      <c r="H953" s="1"/>
      <c r="I953" s="2"/>
      <c r="J953" s="110"/>
      <c r="K953" s="107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1"/>
      <c r="C954" s="1"/>
      <c r="D954" s="1"/>
      <c r="E954" s="1"/>
      <c r="F954" s="1"/>
      <c r="G954" s="1"/>
      <c r="H954" s="1"/>
      <c r="I954" s="2"/>
      <c r="J954" s="110"/>
      <c r="K954" s="107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1"/>
      <c r="C955" s="1"/>
      <c r="D955" s="1"/>
      <c r="E955" s="1"/>
      <c r="F955" s="1"/>
      <c r="G955" s="1"/>
      <c r="H955" s="1"/>
      <c r="I955" s="2"/>
      <c r="J955" s="110"/>
      <c r="K955" s="107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1"/>
      <c r="C956" s="1"/>
      <c r="D956" s="1"/>
      <c r="E956" s="1"/>
      <c r="F956" s="1"/>
      <c r="G956" s="1"/>
      <c r="H956" s="1"/>
      <c r="I956" s="2"/>
      <c r="J956" s="110"/>
      <c r="K956" s="107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1"/>
      <c r="C957" s="1"/>
      <c r="D957" s="1"/>
      <c r="E957" s="1"/>
      <c r="F957" s="1"/>
      <c r="G957" s="1"/>
      <c r="H957" s="1"/>
      <c r="I957" s="2"/>
      <c r="J957" s="110"/>
      <c r="K957" s="107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1"/>
      <c r="C958" s="1"/>
      <c r="D958" s="1"/>
      <c r="E958" s="1"/>
      <c r="F958" s="1"/>
      <c r="G958" s="1"/>
      <c r="H958" s="1"/>
      <c r="I958" s="2"/>
      <c r="J958" s="110"/>
      <c r="K958" s="107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1"/>
      <c r="C959" s="1"/>
      <c r="D959" s="1"/>
      <c r="E959" s="1"/>
      <c r="F959" s="1"/>
      <c r="G959" s="1"/>
      <c r="H959" s="1"/>
      <c r="I959" s="2"/>
      <c r="J959" s="110"/>
      <c r="K959" s="107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1"/>
      <c r="C960" s="1"/>
      <c r="D960" s="1"/>
      <c r="E960" s="1"/>
      <c r="F960" s="1"/>
      <c r="G960" s="1"/>
      <c r="H960" s="1"/>
      <c r="I960" s="2"/>
      <c r="J960" s="110"/>
      <c r="K960" s="107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1"/>
      <c r="C961" s="1"/>
      <c r="D961" s="1"/>
      <c r="E961" s="1"/>
      <c r="F961" s="1"/>
      <c r="G961" s="1"/>
      <c r="H961" s="1"/>
      <c r="I961" s="2"/>
      <c r="J961" s="110"/>
      <c r="K961" s="107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1"/>
      <c r="C962" s="1"/>
      <c r="D962" s="1"/>
      <c r="E962" s="1"/>
      <c r="F962" s="1"/>
      <c r="G962" s="1"/>
      <c r="H962" s="1"/>
      <c r="I962" s="2"/>
      <c r="J962" s="110"/>
      <c r="K962" s="107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1"/>
      <c r="C963" s="1"/>
      <c r="D963" s="1"/>
      <c r="E963" s="1"/>
      <c r="F963" s="1"/>
      <c r="G963" s="1"/>
      <c r="H963" s="1"/>
      <c r="I963" s="2"/>
      <c r="J963" s="110"/>
      <c r="K963" s="107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1"/>
      <c r="C964" s="1"/>
      <c r="D964" s="1"/>
      <c r="E964" s="1"/>
      <c r="F964" s="1"/>
      <c r="G964" s="1"/>
      <c r="H964" s="1"/>
      <c r="I964" s="2"/>
      <c r="J964" s="110"/>
      <c r="K964" s="107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1"/>
      <c r="C965" s="1"/>
      <c r="D965" s="1"/>
      <c r="E965" s="1"/>
      <c r="F965" s="1"/>
      <c r="G965" s="1"/>
      <c r="H965" s="1"/>
      <c r="I965" s="2"/>
      <c r="J965" s="110"/>
      <c r="K965" s="107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1"/>
      <c r="C966" s="1"/>
      <c r="D966" s="1"/>
      <c r="E966" s="1"/>
      <c r="F966" s="1"/>
      <c r="G966" s="1"/>
      <c r="H966" s="1"/>
      <c r="I966" s="2"/>
      <c r="J966" s="110"/>
      <c r="K966" s="107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1"/>
      <c r="C967" s="1"/>
      <c r="D967" s="1"/>
      <c r="E967" s="1"/>
      <c r="F967" s="1"/>
      <c r="G967" s="1"/>
      <c r="H967" s="1"/>
      <c r="I967" s="2"/>
      <c r="J967" s="110"/>
      <c r="K967" s="107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1"/>
      <c r="C968" s="1"/>
      <c r="D968" s="1"/>
      <c r="E968" s="1"/>
      <c r="F968" s="1"/>
      <c r="G968" s="1"/>
      <c r="H968" s="1"/>
      <c r="I968" s="2"/>
      <c r="J968" s="110"/>
      <c r="K968" s="107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1"/>
      <c r="C969" s="1"/>
      <c r="D969" s="1"/>
      <c r="E969" s="1"/>
      <c r="F969" s="1"/>
      <c r="G969" s="1"/>
      <c r="H969" s="1"/>
      <c r="I969" s="2"/>
      <c r="J969" s="110"/>
      <c r="K969" s="107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1"/>
      <c r="C970" s="1"/>
      <c r="D970" s="1"/>
      <c r="E970" s="1"/>
      <c r="F970" s="1"/>
      <c r="G970" s="1"/>
      <c r="H970" s="1"/>
      <c r="I970" s="2"/>
      <c r="J970" s="110"/>
      <c r="K970" s="107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1"/>
      <c r="C971" s="1"/>
      <c r="D971" s="1"/>
      <c r="E971" s="1"/>
      <c r="F971" s="1"/>
      <c r="G971" s="1"/>
      <c r="H971" s="1"/>
      <c r="I971" s="2"/>
      <c r="J971" s="110"/>
      <c r="K971" s="107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1"/>
      <c r="C972" s="1"/>
      <c r="D972" s="1"/>
      <c r="E972" s="1"/>
      <c r="F972" s="1"/>
      <c r="G972" s="1"/>
      <c r="H972" s="1"/>
      <c r="I972" s="2"/>
      <c r="J972" s="110"/>
      <c r="K972" s="107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1"/>
      <c r="C973" s="1"/>
      <c r="D973" s="1"/>
      <c r="E973" s="1"/>
      <c r="F973" s="1"/>
      <c r="G973" s="1"/>
      <c r="H973" s="1"/>
      <c r="I973" s="2"/>
      <c r="J973" s="110"/>
      <c r="K973" s="107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1"/>
      <c r="C974" s="1"/>
      <c r="D974" s="1"/>
      <c r="E974" s="1"/>
      <c r="F974" s="1"/>
      <c r="G974" s="1"/>
      <c r="H974" s="1"/>
      <c r="I974" s="2"/>
      <c r="J974" s="110"/>
      <c r="K974" s="107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1"/>
      <c r="C975" s="1"/>
      <c r="D975" s="1"/>
      <c r="E975" s="1"/>
      <c r="F975" s="1"/>
      <c r="G975" s="1"/>
      <c r="H975" s="1"/>
      <c r="I975" s="2"/>
      <c r="J975" s="110"/>
      <c r="K975" s="107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1"/>
      <c r="C976" s="1"/>
      <c r="D976" s="1"/>
      <c r="E976" s="1"/>
      <c r="F976" s="1"/>
      <c r="G976" s="1"/>
      <c r="H976" s="1"/>
      <c r="I976" s="2"/>
      <c r="J976" s="110"/>
      <c r="K976" s="107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1"/>
      <c r="C977" s="1"/>
      <c r="D977" s="1"/>
      <c r="E977" s="1"/>
      <c r="F977" s="1"/>
      <c r="G977" s="1"/>
      <c r="H977" s="1"/>
      <c r="I977" s="2"/>
      <c r="J977" s="110"/>
      <c r="K977" s="107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1"/>
      <c r="C978" s="1"/>
      <c r="D978" s="1"/>
      <c r="E978" s="1"/>
      <c r="F978" s="1"/>
      <c r="G978" s="1"/>
      <c r="H978" s="1"/>
      <c r="I978" s="2"/>
      <c r="J978" s="110"/>
      <c r="K978" s="107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1"/>
      <c r="C979" s="1"/>
      <c r="D979" s="1"/>
      <c r="E979" s="1"/>
      <c r="F979" s="1"/>
      <c r="G979" s="1"/>
      <c r="H979" s="1"/>
      <c r="I979" s="2"/>
      <c r="J979" s="110"/>
      <c r="K979" s="107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1"/>
      <c r="C980" s="1"/>
      <c r="D980" s="1"/>
      <c r="E980" s="1"/>
      <c r="F980" s="1"/>
      <c r="G980" s="1"/>
      <c r="H980" s="1"/>
      <c r="I980" s="2"/>
      <c r="J980" s="110"/>
      <c r="K980" s="107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1"/>
      <c r="C981" s="1"/>
      <c r="D981" s="1"/>
      <c r="E981" s="1"/>
      <c r="F981" s="1"/>
      <c r="G981" s="1"/>
      <c r="H981" s="1"/>
      <c r="I981" s="2"/>
      <c r="J981" s="110"/>
      <c r="K981" s="107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1"/>
      <c r="C982" s="1"/>
      <c r="D982" s="1"/>
      <c r="E982" s="1"/>
      <c r="F982" s="1"/>
      <c r="G982" s="1"/>
      <c r="H982" s="1"/>
      <c r="I982" s="2"/>
      <c r="J982" s="110"/>
      <c r="K982" s="107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1"/>
      <c r="C983" s="1"/>
      <c r="D983" s="1"/>
      <c r="E983" s="1"/>
      <c r="F983" s="1"/>
      <c r="G983" s="1"/>
      <c r="H983" s="1"/>
      <c r="I983" s="2"/>
      <c r="J983" s="110"/>
      <c r="K983" s="107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1"/>
      <c r="C984" s="1"/>
      <c r="D984" s="1"/>
      <c r="E984" s="1"/>
      <c r="F984" s="1"/>
      <c r="G984" s="1"/>
      <c r="H984" s="1"/>
      <c r="I984" s="2"/>
      <c r="J984" s="110"/>
      <c r="K984" s="107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1"/>
      <c r="C985" s="1"/>
      <c r="D985" s="1"/>
      <c r="E985" s="1"/>
      <c r="F985" s="1"/>
      <c r="G985" s="1"/>
      <c r="H985" s="1"/>
      <c r="I985" s="2"/>
      <c r="J985" s="110"/>
      <c r="K985" s="107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1"/>
      <c r="C986" s="1"/>
      <c r="D986" s="1"/>
      <c r="E986" s="1"/>
      <c r="F986" s="1"/>
      <c r="G986" s="1"/>
      <c r="H986" s="1"/>
      <c r="I986" s="2"/>
      <c r="J986" s="110"/>
      <c r="K986" s="107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1"/>
      <c r="C987" s="1"/>
      <c r="D987" s="1"/>
      <c r="E987" s="1"/>
      <c r="F987" s="1"/>
      <c r="G987" s="1"/>
      <c r="H987" s="1"/>
      <c r="I987" s="2"/>
      <c r="J987" s="110"/>
      <c r="K987" s="107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1"/>
      <c r="C988" s="1"/>
      <c r="D988" s="1"/>
      <c r="E988" s="1"/>
      <c r="F988" s="1"/>
      <c r="G988" s="1"/>
      <c r="H988" s="1"/>
      <c r="I988" s="2"/>
      <c r="J988" s="110"/>
      <c r="K988" s="107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1"/>
      <c r="C989" s="1"/>
      <c r="D989" s="1"/>
      <c r="E989" s="1"/>
      <c r="F989" s="1"/>
      <c r="G989" s="1"/>
      <c r="H989" s="1"/>
      <c r="I989" s="2"/>
      <c r="J989" s="110"/>
      <c r="K989" s="107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1"/>
      <c r="C990" s="1"/>
      <c r="D990" s="1"/>
      <c r="E990" s="1"/>
      <c r="F990" s="1"/>
      <c r="G990" s="1"/>
      <c r="H990" s="1"/>
      <c r="I990" s="2"/>
      <c r="J990" s="110"/>
      <c r="K990" s="107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1"/>
      <c r="C991" s="1"/>
      <c r="D991" s="1"/>
      <c r="E991" s="1"/>
      <c r="F991" s="1"/>
      <c r="G991" s="1"/>
      <c r="H991" s="1"/>
      <c r="I991" s="2"/>
      <c r="J991" s="110"/>
      <c r="K991" s="107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1"/>
      <c r="C992" s="1"/>
      <c r="D992" s="1"/>
      <c r="E992" s="1"/>
      <c r="F992" s="1"/>
      <c r="G992" s="1"/>
      <c r="H992" s="1"/>
      <c r="I992" s="2"/>
      <c r="J992" s="110"/>
      <c r="K992" s="107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1"/>
      <c r="C993" s="1"/>
      <c r="D993" s="1"/>
      <c r="E993" s="1"/>
      <c r="F993" s="1"/>
      <c r="G993" s="1"/>
      <c r="H993" s="1"/>
      <c r="I993" s="2"/>
      <c r="J993" s="110"/>
      <c r="K993" s="107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1"/>
      <c r="C994" s="1"/>
      <c r="D994" s="1"/>
      <c r="E994" s="1"/>
      <c r="F994" s="1"/>
      <c r="G994" s="1"/>
      <c r="H994" s="1"/>
      <c r="I994" s="2"/>
      <c r="J994" s="110"/>
      <c r="K994" s="107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1"/>
      <c r="C995" s="1"/>
      <c r="D995" s="1"/>
      <c r="E995" s="1"/>
      <c r="F995" s="1"/>
      <c r="G995" s="1"/>
      <c r="H995" s="1"/>
      <c r="I995" s="2"/>
      <c r="J995" s="110"/>
      <c r="K995" s="107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1"/>
      <c r="C996" s="1"/>
      <c r="D996" s="1"/>
      <c r="E996" s="1"/>
      <c r="F996" s="1"/>
      <c r="G996" s="1"/>
      <c r="H996" s="1"/>
      <c r="I996" s="2"/>
      <c r="J996" s="110"/>
      <c r="K996" s="107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1"/>
      <c r="C997" s="1"/>
      <c r="D997" s="1"/>
      <c r="E997" s="1"/>
      <c r="F997" s="1"/>
      <c r="G997" s="1"/>
      <c r="H997" s="1"/>
      <c r="I997" s="2"/>
      <c r="J997" s="110"/>
      <c r="K997" s="107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1"/>
      <c r="C998" s="1"/>
      <c r="D998" s="1"/>
      <c r="E998" s="1"/>
      <c r="F998" s="1"/>
      <c r="G998" s="1"/>
      <c r="H998" s="1"/>
      <c r="I998" s="2"/>
      <c r="J998" s="110"/>
      <c r="K998" s="107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1"/>
      <c r="C999" s="1"/>
      <c r="D999" s="1"/>
      <c r="E999" s="1"/>
      <c r="F999" s="1"/>
      <c r="G999" s="1"/>
      <c r="H999" s="1"/>
      <c r="I999" s="2"/>
      <c r="J999" s="110"/>
      <c r="K999" s="107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1"/>
      <c r="C1000" s="1"/>
      <c r="D1000" s="1"/>
      <c r="E1000" s="1"/>
      <c r="F1000" s="1"/>
      <c r="G1000" s="1"/>
      <c r="H1000" s="1"/>
      <c r="I1000" s="2"/>
      <c r="J1000" s="110"/>
      <c r="K1000" s="107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20:F20"/>
    <mergeCell ref="N20:S20"/>
    <mergeCell ref="D29:E29"/>
    <mergeCell ref="Q29:R29"/>
    <mergeCell ref="A30:B30"/>
    <mergeCell ref="N30:O30"/>
  </mergeCells>
  <conditionalFormatting sqref="H22:H361">
    <cfRule type="expression" dxfId="79" priority="1">
      <formula>$H22="جملة"</formula>
    </cfRule>
    <cfRule type="expression" dxfId="78" priority="2">
      <formula>$H22="مصاريف"</formula>
    </cfRule>
    <cfRule type="expression" dxfId="77" priority="3">
      <formula>$H22="سحب"</formula>
    </cfRule>
    <cfRule type="expression" dxfId="76" priority="4">
      <formula>$H22="بيع"</formula>
    </cfRule>
  </conditionalFormatting>
  <conditionalFormatting sqref="H3:L18">
    <cfRule type="expression" dxfId="75" priority="5">
      <formula>$H3="جملة"</formula>
    </cfRule>
    <cfRule type="expression" dxfId="74" priority="6">
      <formula>$H3="مصاريف"</formula>
    </cfRule>
    <cfRule type="expression" dxfId="73" priority="7">
      <formula>$H3="سحب"</formula>
    </cfRule>
    <cfRule type="expression" dxfId="72" priority="8">
      <formula>$H3="بيع"</formula>
    </cfRule>
  </conditionalFormatting>
  <conditionalFormatting sqref="I22:L361">
    <cfRule type="expression" dxfId="71" priority="9">
      <formula>$H22="جملة"</formula>
    </cfRule>
    <cfRule type="expression" dxfId="70" priority="10">
      <formula>$H22="مصاريف"</formula>
    </cfRule>
    <cfRule type="expression" dxfId="69" priority="11">
      <formula>$H22="سحب"</formula>
    </cfRule>
    <cfRule type="expression" dxfId="68" priority="12">
      <formula>$H22="بيع"</formula>
    </cfRule>
  </conditionalFormatting>
  <dataValidations count="1">
    <dataValidation type="list" allowBlank="1" showInputMessage="1" showErrorMessage="1" sqref="H3:H18 H22:H361" xr:uid="{104276C9-DEEF-4ACE-A569-A36DE121EA64}">
      <formula1>العملية</formula1>
    </dataValidation>
  </dataValidations>
  <pageMargins left="0.25" right="0.25" top="0.75" bottom="0.75" header="0" footer="0"/>
  <pageSetup paperSize="9" scale="60" fitToHeight="0" orientation="portrait" r:id="rId1"/>
  <tableParts count="1">
    <tablePart r:id="rId2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6DD4-BD96-4950-8815-32EB047D7BF4}">
  <dimension ref="A1:F38"/>
  <sheetViews>
    <sheetView rightToLeft="1" topLeftCell="A25" zoomScale="160" zoomScaleNormal="160" workbookViewId="0">
      <selection activeCell="B32" sqref="B32"/>
    </sheetView>
  </sheetViews>
  <sheetFormatPr defaultRowHeight="14.4" x14ac:dyDescent="0.3"/>
  <cols>
    <col min="1" max="1" width="18.33203125" customWidth="1"/>
    <col min="2" max="2" width="12.109375" bestFit="1" customWidth="1"/>
    <col min="3" max="4" width="8.21875" bestFit="1" customWidth="1"/>
    <col min="5" max="6" width="14.21875" bestFit="1" customWidth="1"/>
  </cols>
  <sheetData>
    <row r="1" spans="1:6" ht="15" thickBot="1" x14ac:dyDescent="0.35">
      <c r="A1" s="186" t="s">
        <v>431</v>
      </c>
      <c r="B1" s="187" t="s">
        <v>2</v>
      </c>
      <c r="C1" s="186" t="s">
        <v>3028</v>
      </c>
      <c r="D1" s="187" t="s">
        <v>3029</v>
      </c>
      <c r="E1" s="196" t="s">
        <v>3026</v>
      </c>
      <c r="F1" s="187" t="s">
        <v>3027</v>
      </c>
    </row>
    <row r="2" spans="1:6" ht="15" thickBot="1" x14ac:dyDescent="0.35">
      <c r="A2" s="188">
        <v>46305</v>
      </c>
      <c r="B2" s="197" t="s">
        <v>3031</v>
      </c>
      <c r="C2" s="208">
        <v>2400</v>
      </c>
      <c r="D2" s="209">
        <f>C2</f>
        <v>2400</v>
      </c>
      <c r="E2" s="204">
        <v>0</v>
      </c>
      <c r="F2" s="189">
        <f>E2</f>
        <v>0</v>
      </c>
    </row>
    <row r="3" spans="1:6" x14ac:dyDescent="0.3">
      <c r="A3" s="190">
        <v>46307</v>
      </c>
      <c r="B3" s="198" t="s">
        <v>3031</v>
      </c>
      <c r="C3" s="210">
        <v>5800</v>
      </c>
      <c r="D3" s="211">
        <f>D2+C3</f>
        <v>8200</v>
      </c>
      <c r="E3" s="205"/>
      <c r="F3" s="191">
        <f>F2+E3</f>
        <v>0</v>
      </c>
    </row>
    <row r="4" spans="1:6" ht="15" thickBot="1" x14ac:dyDescent="0.35">
      <c r="A4" s="192">
        <v>46307</v>
      </c>
      <c r="B4" s="199" t="s">
        <v>3031</v>
      </c>
      <c r="C4" s="212">
        <v>400</v>
      </c>
      <c r="D4" s="213">
        <f t="shared" ref="D4:D14" si="0">D3+C4</f>
        <v>8600</v>
      </c>
      <c r="E4" s="206"/>
      <c r="F4" s="193">
        <f t="shared" ref="F4:F14" si="1">F3+E4</f>
        <v>0</v>
      </c>
    </row>
    <row r="5" spans="1:6" x14ac:dyDescent="0.3">
      <c r="A5" s="190">
        <v>46308</v>
      </c>
      <c r="B5" s="200" t="s">
        <v>2426</v>
      </c>
      <c r="C5" s="210">
        <v>-1650</v>
      </c>
      <c r="D5" s="211">
        <f t="shared" si="0"/>
        <v>6950</v>
      </c>
      <c r="E5" s="205"/>
      <c r="F5" s="191">
        <f t="shared" si="1"/>
        <v>0</v>
      </c>
    </row>
    <row r="6" spans="1:6" x14ac:dyDescent="0.3">
      <c r="A6" s="194">
        <v>46308</v>
      </c>
      <c r="B6" s="201" t="s">
        <v>3031</v>
      </c>
      <c r="C6" s="214">
        <v>2400</v>
      </c>
      <c r="D6" s="215">
        <f t="shared" si="0"/>
        <v>9350</v>
      </c>
      <c r="E6" s="207"/>
      <c r="F6" s="195">
        <f t="shared" si="1"/>
        <v>0</v>
      </c>
    </row>
    <row r="7" spans="1:6" x14ac:dyDescent="0.3">
      <c r="A7" s="194">
        <v>46308</v>
      </c>
      <c r="B7" s="201" t="s">
        <v>2310</v>
      </c>
      <c r="C7" s="214">
        <v>-500</v>
      </c>
      <c r="D7" s="215">
        <f t="shared" si="0"/>
        <v>8850</v>
      </c>
      <c r="E7" s="207"/>
      <c r="F7" s="195">
        <f t="shared" si="1"/>
        <v>0</v>
      </c>
    </row>
    <row r="8" spans="1:6" x14ac:dyDescent="0.3">
      <c r="A8" s="194">
        <v>46308</v>
      </c>
      <c r="B8" s="201" t="s">
        <v>2765</v>
      </c>
      <c r="C8" s="214">
        <v>-900</v>
      </c>
      <c r="D8" s="215">
        <f t="shared" si="0"/>
        <v>7950</v>
      </c>
      <c r="E8" s="207"/>
      <c r="F8" s="195">
        <f t="shared" si="1"/>
        <v>0</v>
      </c>
    </row>
    <row r="9" spans="1:6" ht="15" thickBot="1" x14ac:dyDescent="0.35">
      <c r="A9" s="192">
        <v>46308</v>
      </c>
      <c r="B9" s="199" t="s">
        <v>3031</v>
      </c>
      <c r="C9" s="212">
        <v>1100</v>
      </c>
      <c r="D9" s="213">
        <f t="shared" si="0"/>
        <v>9050</v>
      </c>
      <c r="E9" s="206"/>
      <c r="F9" s="193">
        <f t="shared" si="1"/>
        <v>0</v>
      </c>
    </row>
    <row r="10" spans="1:6" x14ac:dyDescent="0.3">
      <c r="A10" s="190">
        <v>46309</v>
      </c>
      <c r="B10" s="200" t="s">
        <v>2531</v>
      </c>
      <c r="C10" s="210">
        <v>-1100</v>
      </c>
      <c r="D10" s="211">
        <f t="shared" si="0"/>
        <v>7950</v>
      </c>
      <c r="E10" s="205"/>
      <c r="F10" s="191">
        <f t="shared" si="1"/>
        <v>0</v>
      </c>
    </row>
    <row r="11" spans="1:6" x14ac:dyDescent="0.3">
      <c r="A11" s="194">
        <v>46309</v>
      </c>
      <c r="B11" s="202" t="s">
        <v>3070</v>
      </c>
      <c r="C11" s="214">
        <v>-3350</v>
      </c>
      <c r="D11" s="215">
        <f t="shared" si="0"/>
        <v>4600</v>
      </c>
      <c r="E11" s="207"/>
      <c r="F11" s="195">
        <f t="shared" si="1"/>
        <v>0</v>
      </c>
    </row>
    <row r="12" spans="1:6" x14ac:dyDescent="0.3">
      <c r="A12" s="194">
        <v>46309</v>
      </c>
      <c r="B12" s="202" t="s">
        <v>3031</v>
      </c>
      <c r="C12" s="214">
        <v>3400</v>
      </c>
      <c r="D12" s="215">
        <f t="shared" si="0"/>
        <v>8000</v>
      </c>
      <c r="E12" s="207"/>
      <c r="F12" s="195">
        <f t="shared" si="1"/>
        <v>0</v>
      </c>
    </row>
    <row r="13" spans="1:6" ht="15" thickBot="1" x14ac:dyDescent="0.35">
      <c r="A13" s="192">
        <v>46309</v>
      </c>
      <c r="B13" s="203" t="s">
        <v>3031</v>
      </c>
      <c r="C13" s="212">
        <v>1200</v>
      </c>
      <c r="D13" s="213">
        <f t="shared" si="0"/>
        <v>9200</v>
      </c>
      <c r="E13" s="206">
        <v>10000</v>
      </c>
      <c r="F13" s="193">
        <f t="shared" si="1"/>
        <v>10000</v>
      </c>
    </row>
    <row r="14" spans="1:6" x14ac:dyDescent="0.3">
      <c r="A14" s="190">
        <v>46310</v>
      </c>
      <c r="B14" s="217" t="s">
        <v>3116</v>
      </c>
      <c r="C14" s="218">
        <v>-2100</v>
      </c>
      <c r="D14" s="218">
        <f t="shared" si="0"/>
        <v>7100</v>
      </c>
      <c r="E14" s="219"/>
      <c r="F14" s="191">
        <f t="shared" si="1"/>
        <v>10000</v>
      </c>
    </row>
    <row r="15" spans="1:6" x14ac:dyDescent="0.3">
      <c r="A15" s="220">
        <v>46310</v>
      </c>
      <c r="B15" s="216" t="s">
        <v>2487</v>
      </c>
      <c r="C15" s="181">
        <v>-3000</v>
      </c>
      <c r="D15" s="181">
        <f t="shared" ref="D15:D38" si="2">D14+C15</f>
        <v>4100</v>
      </c>
      <c r="E15" s="182">
        <v>-2000</v>
      </c>
      <c r="F15" s="195">
        <f t="shared" ref="F15:F38" si="3">F14+E15</f>
        <v>8000</v>
      </c>
    </row>
    <row r="16" spans="1:6" x14ac:dyDescent="0.3">
      <c r="A16" s="220">
        <v>46310</v>
      </c>
      <c r="B16" s="216" t="s">
        <v>3031</v>
      </c>
      <c r="C16" s="181">
        <v>1000</v>
      </c>
      <c r="D16" s="181">
        <f t="shared" si="2"/>
        <v>5100</v>
      </c>
      <c r="E16" s="182"/>
      <c r="F16" s="195">
        <f t="shared" si="3"/>
        <v>8000</v>
      </c>
    </row>
    <row r="17" spans="1:6" ht="15" thickBot="1" x14ac:dyDescent="0.35">
      <c r="A17" s="221">
        <v>46310</v>
      </c>
      <c r="B17" s="222" t="s">
        <v>3031</v>
      </c>
      <c r="C17" s="223">
        <v>1000</v>
      </c>
      <c r="D17" s="223">
        <f t="shared" si="2"/>
        <v>6100</v>
      </c>
      <c r="E17" s="224"/>
      <c r="F17" s="193">
        <f t="shared" si="3"/>
        <v>8000</v>
      </c>
    </row>
    <row r="18" spans="1:6" x14ac:dyDescent="0.3">
      <c r="A18" s="190">
        <v>46311</v>
      </c>
      <c r="B18" s="225" t="s">
        <v>2454</v>
      </c>
      <c r="C18" s="218">
        <v>-1900</v>
      </c>
      <c r="D18" s="218">
        <f t="shared" si="2"/>
        <v>4200</v>
      </c>
      <c r="E18" s="219"/>
      <c r="F18" s="191">
        <f t="shared" si="3"/>
        <v>8000</v>
      </c>
    </row>
    <row r="19" spans="1:6" ht="15" thickBot="1" x14ac:dyDescent="0.35">
      <c r="A19" s="192">
        <v>46311</v>
      </c>
      <c r="B19" s="226" t="s">
        <v>3031</v>
      </c>
      <c r="C19" s="223">
        <v>3150</v>
      </c>
      <c r="D19" s="223">
        <f t="shared" si="2"/>
        <v>7350</v>
      </c>
      <c r="E19" s="224"/>
      <c r="F19" s="193">
        <f t="shared" si="3"/>
        <v>8000</v>
      </c>
    </row>
    <row r="20" spans="1:6" x14ac:dyDescent="0.3">
      <c r="A20" s="190">
        <v>46312</v>
      </c>
      <c r="B20" s="217" t="s">
        <v>2259</v>
      </c>
      <c r="C20" s="218">
        <v>-1500</v>
      </c>
      <c r="D20" s="218">
        <f t="shared" si="2"/>
        <v>5850</v>
      </c>
      <c r="E20" s="219"/>
      <c r="F20" s="191">
        <f t="shared" si="3"/>
        <v>8000</v>
      </c>
    </row>
    <row r="21" spans="1:6" x14ac:dyDescent="0.3">
      <c r="A21" s="220">
        <v>46312</v>
      </c>
      <c r="B21" s="216" t="s">
        <v>2447</v>
      </c>
      <c r="C21" s="181">
        <v>-1500</v>
      </c>
      <c r="D21" s="181">
        <f t="shared" si="2"/>
        <v>4350</v>
      </c>
      <c r="E21" s="182"/>
      <c r="F21" s="195">
        <f t="shared" si="3"/>
        <v>8000</v>
      </c>
    </row>
    <row r="22" spans="1:6" x14ac:dyDescent="0.3">
      <c r="A22" s="220">
        <v>46312</v>
      </c>
      <c r="B22" s="216" t="s">
        <v>1987</v>
      </c>
      <c r="C22" s="181">
        <v>-500</v>
      </c>
      <c r="D22" s="181">
        <f t="shared" si="2"/>
        <v>3850</v>
      </c>
      <c r="E22" s="182"/>
      <c r="F22" s="195">
        <f t="shared" si="3"/>
        <v>8000</v>
      </c>
    </row>
    <row r="23" spans="1:6" x14ac:dyDescent="0.3">
      <c r="A23" s="220">
        <v>46312</v>
      </c>
      <c r="B23" s="216" t="s">
        <v>1657</v>
      </c>
      <c r="C23" s="181">
        <v>-500</v>
      </c>
      <c r="D23" s="181">
        <f t="shared" si="2"/>
        <v>3350</v>
      </c>
      <c r="E23" s="182"/>
      <c r="F23" s="195">
        <f t="shared" si="3"/>
        <v>8000</v>
      </c>
    </row>
    <row r="24" spans="1:6" x14ac:dyDescent="0.3">
      <c r="A24" s="220">
        <v>46312</v>
      </c>
      <c r="B24" s="216" t="s">
        <v>2244</v>
      </c>
      <c r="C24" s="181">
        <v>-600</v>
      </c>
      <c r="D24" s="181">
        <f t="shared" si="2"/>
        <v>2750</v>
      </c>
      <c r="E24" s="182"/>
      <c r="F24" s="195">
        <f t="shared" si="3"/>
        <v>8000</v>
      </c>
    </row>
    <row r="25" spans="1:6" x14ac:dyDescent="0.3">
      <c r="A25" s="220">
        <v>46312</v>
      </c>
      <c r="B25" s="216" t="s">
        <v>1522</v>
      </c>
      <c r="C25" s="181">
        <v>-1000</v>
      </c>
      <c r="D25" s="181">
        <f t="shared" si="2"/>
        <v>1750</v>
      </c>
      <c r="E25" s="182"/>
      <c r="F25" s="195">
        <f t="shared" si="3"/>
        <v>8000</v>
      </c>
    </row>
    <row r="26" spans="1:6" x14ac:dyDescent="0.3">
      <c r="A26" s="220">
        <v>46312</v>
      </c>
      <c r="B26" s="216" t="s">
        <v>3031</v>
      </c>
      <c r="C26" s="181">
        <v>3700</v>
      </c>
      <c r="D26" s="181">
        <f t="shared" si="2"/>
        <v>5450</v>
      </c>
      <c r="E26" s="182"/>
      <c r="F26" s="195">
        <f t="shared" si="3"/>
        <v>8000</v>
      </c>
    </row>
    <row r="27" spans="1:6" ht="15" thickBot="1" x14ac:dyDescent="0.35">
      <c r="A27" s="221">
        <v>46312</v>
      </c>
      <c r="B27" s="222" t="s">
        <v>3031</v>
      </c>
      <c r="C27" s="223">
        <v>400</v>
      </c>
      <c r="D27" s="223">
        <f t="shared" si="2"/>
        <v>5850</v>
      </c>
      <c r="E27" s="224"/>
      <c r="F27" s="193">
        <f t="shared" si="3"/>
        <v>8000</v>
      </c>
    </row>
    <row r="28" spans="1:6" x14ac:dyDescent="0.3">
      <c r="A28" s="190">
        <v>46314</v>
      </c>
      <c r="B28" s="217" t="s">
        <v>1497</v>
      </c>
      <c r="C28" s="218">
        <v>-500</v>
      </c>
      <c r="D28" s="218">
        <f t="shared" si="2"/>
        <v>5350</v>
      </c>
      <c r="E28" s="219"/>
      <c r="F28" s="191">
        <f t="shared" si="3"/>
        <v>8000</v>
      </c>
    </row>
    <row r="29" spans="1:6" ht="15" thickBot="1" x14ac:dyDescent="0.35">
      <c r="A29" s="192">
        <v>46314</v>
      </c>
      <c r="B29" s="222" t="s">
        <v>3031</v>
      </c>
      <c r="C29" s="223">
        <v>2900</v>
      </c>
      <c r="D29" s="223">
        <f t="shared" si="2"/>
        <v>8250</v>
      </c>
      <c r="E29" s="224">
        <v>8000</v>
      </c>
      <c r="F29" s="193">
        <f t="shared" si="3"/>
        <v>16000</v>
      </c>
    </row>
    <row r="30" spans="1:6" x14ac:dyDescent="0.3">
      <c r="A30" s="190">
        <v>46315</v>
      </c>
      <c r="B30" s="217" t="s">
        <v>3224</v>
      </c>
      <c r="C30" s="218">
        <v>-1200</v>
      </c>
      <c r="D30" s="218">
        <f t="shared" si="2"/>
        <v>7050</v>
      </c>
      <c r="E30" s="219"/>
      <c r="F30" s="191">
        <f t="shared" si="3"/>
        <v>16000</v>
      </c>
    </row>
    <row r="31" spans="1:6" x14ac:dyDescent="0.3">
      <c r="A31" s="220">
        <v>46315</v>
      </c>
      <c r="B31" s="216" t="s">
        <v>277</v>
      </c>
      <c r="C31" s="181">
        <v>-800</v>
      </c>
      <c r="D31" s="181">
        <f t="shared" si="2"/>
        <v>6250</v>
      </c>
      <c r="E31" s="182"/>
      <c r="F31" s="195">
        <f t="shared" si="3"/>
        <v>16000</v>
      </c>
    </row>
    <row r="32" spans="1:6" ht="15" thickBot="1" x14ac:dyDescent="0.35">
      <c r="A32" s="221">
        <v>46315</v>
      </c>
      <c r="B32" s="222" t="s">
        <v>3031</v>
      </c>
      <c r="C32" s="223">
        <v>2650</v>
      </c>
      <c r="D32" s="223">
        <f t="shared" si="2"/>
        <v>8900</v>
      </c>
      <c r="E32" s="224"/>
      <c r="F32" s="193">
        <f t="shared" si="3"/>
        <v>16000</v>
      </c>
    </row>
    <row r="33" spans="1:6" x14ac:dyDescent="0.3">
      <c r="A33" s="190">
        <v>46316</v>
      </c>
      <c r="B33" s="217" t="s">
        <v>395</v>
      </c>
      <c r="C33" s="218">
        <v>-950</v>
      </c>
      <c r="D33" s="218">
        <f t="shared" si="2"/>
        <v>7950</v>
      </c>
      <c r="E33" s="219"/>
      <c r="F33" s="191">
        <f t="shared" si="3"/>
        <v>16000</v>
      </c>
    </row>
    <row r="34" spans="1:6" x14ac:dyDescent="0.3">
      <c r="A34" s="194">
        <v>46316</v>
      </c>
      <c r="B34" s="216" t="s">
        <v>1964</v>
      </c>
      <c r="C34" s="181">
        <v>-3050</v>
      </c>
      <c r="D34" s="181">
        <f t="shared" si="2"/>
        <v>4900</v>
      </c>
      <c r="E34" s="182"/>
      <c r="F34" s="195">
        <f t="shared" si="3"/>
        <v>16000</v>
      </c>
    </row>
    <row r="35" spans="1:6" ht="15" thickBot="1" x14ac:dyDescent="0.35">
      <c r="A35" s="192">
        <v>46316</v>
      </c>
      <c r="B35" s="222" t="s">
        <v>3031</v>
      </c>
      <c r="C35" s="223">
        <v>1600</v>
      </c>
      <c r="D35" s="223">
        <f t="shared" si="2"/>
        <v>6500</v>
      </c>
      <c r="E35" s="224"/>
      <c r="F35" s="193">
        <f t="shared" si="3"/>
        <v>16000</v>
      </c>
    </row>
    <row r="36" spans="1:6" x14ac:dyDescent="0.3">
      <c r="A36" s="183"/>
      <c r="B36" s="230"/>
      <c r="C36" s="184"/>
      <c r="D36" s="184">
        <f t="shared" si="2"/>
        <v>6500</v>
      </c>
      <c r="E36" s="185"/>
      <c r="F36" s="185">
        <f t="shared" si="3"/>
        <v>16000</v>
      </c>
    </row>
    <row r="37" spans="1:6" x14ac:dyDescent="0.3">
      <c r="A37" s="180"/>
      <c r="B37" s="179"/>
      <c r="C37" s="181"/>
      <c r="D37" s="181">
        <f t="shared" si="2"/>
        <v>6500</v>
      </c>
      <c r="E37" s="182"/>
      <c r="F37" s="182">
        <f t="shared" si="3"/>
        <v>16000</v>
      </c>
    </row>
    <row r="38" spans="1:6" x14ac:dyDescent="0.3">
      <c r="A38" s="180"/>
      <c r="B38" s="179"/>
      <c r="C38" s="181"/>
      <c r="D38" s="181">
        <f t="shared" si="2"/>
        <v>6500</v>
      </c>
      <c r="E38" s="182"/>
      <c r="F38" s="182">
        <f t="shared" si="3"/>
        <v>16000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O927"/>
  <sheetViews>
    <sheetView rightToLeft="1" zoomScale="130" zoomScaleNormal="130" workbookViewId="0">
      <pane ySplit="2" topLeftCell="A206" activePane="bottomLeft" state="frozen"/>
      <selection pane="bottomLeft" activeCell="E206" sqref="E206"/>
    </sheetView>
  </sheetViews>
  <sheetFormatPr defaultColWidth="14.44140625" defaultRowHeight="15" customHeight="1" x14ac:dyDescent="0.3"/>
  <cols>
    <col min="1" max="1" width="22.88671875" bestFit="1" customWidth="1"/>
    <col min="2" max="2" width="9.33203125" style="59" bestFit="1" customWidth="1"/>
    <col min="3" max="3" width="8.88671875" style="59" bestFit="1" customWidth="1"/>
    <col min="4" max="4" width="10" style="59" bestFit="1" customWidth="1"/>
    <col min="5" max="5" width="12.5546875" customWidth="1"/>
    <col min="6" max="6" width="9.5546875" customWidth="1"/>
    <col min="7" max="7" width="13.33203125" customWidth="1"/>
    <col min="8" max="8" width="8.109375" bestFit="1" customWidth="1"/>
    <col min="9" max="9" width="8.88671875" bestFit="1" customWidth="1"/>
    <col min="10" max="10" width="12.6640625" bestFit="1" customWidth="1"/>
    <col min="11" max="11" width="7.6640625" bestFit="1" customWidth="1"/>
    <col min="12" max="13" width="8" bestFit="1" customWidth="1"/>
    <col min="14" max="14" width="9.88671875" bestFit="1" customWidth="1"/>
    <col min="15" max="26" width="8.6640625" customWidth="1"/>
  </cols>
  <sheetData>
    <row r="1" spans="1:15" ht="14.25" customHeight="1" x14ac:dyDescent="0.3">
      <c r="A1" s="25" t="s">
        <v>11</v>
      </c>
      <c r="B1" s="55">
        <f ca="1">SUM(B3:B427)</f>
        <v>703665.01111111103</v>
      </c>
      <c r="C1" s="55">
        <f ca="1">SUM(C3:C427)</f>
        <v>-64254.960000000028</v>
      </c>
      <c r="D1" s="55">
        <f ca="1">SUM(D3:D427)</f>
        <v>171281.08333333328</v>
      </c>
      <c r="E1" s="27">
        <f ca="1">IF(B1=0,"",C1/B1)*-1</f>
        <v>9.1314700866736653E-2</v>
      </c>
    </row>
    <row r="2" spans="1:15" ht="14.25" customHeight="1" x14ac:dyDescent="0.3">
      <c r="A2" s="62" t="s">
        <v>431</v>
      </c>
      <c r="B2" s="56" t="s">
        <v>6</v>
      </c>
      <c r="C2" s="56" t="s">
        <v>28</v>
      </c>
      <c r="D2" s="56" t="s">
        <v>1796</v>
      </c>
      <c r="E2" s="28" t="s">
        <v>432</v>
      </c>
      <c r="F2" s="29" t="s">
        <v>433</v>
      </c>
      <c r="G2" s="29" t="s">
        <v>434</v>
      </c>
      <c r="H2" s="29" t="s">
        <v>435</v>
      </c>
    </row>
    <row r="3" spans="1:15" ht="14.25" customHeight="1" x14ac:dyDescent="0.3">
      <c r="A3" s="63">
        <v>46113</v>
      </c>
      <c r="B3" s="57">
        <f t="shared" ref="B3:B31" ca="1" si="0">IFERROR(SUMIFS(INDIRECT("'"&amp;TEXT(A3,"DD-MM")&amp;"'!L:L"),INDIRECT("'"&amp;TEXT(A3,"DD-MM")&amp;"'!H:H"),$B$2),"")</f>
        <v>790.33333333333314</v>
      </c>
      <c r="C3" s="57">
        <f t="shared" ref="C3:C31" ca="1" si="1">IFERROR(SUMIFS(INDIRECT("'"&amp;TEXT(A3,"DD-MM")&amp;"'!L:L"),INDIRECT("'"&amp;TEXT(A3,"DD-MM")&amp;"'!H:H"),$C$2),"")</f>
        <v>-1484.4444444444443</v>
      </c>
      <c r="D3" s="57">
        <f t="shared" ref="D3:D31" ca="1" si="2">IFERROR(SUMIFS(INDIRECT("'"&amp;TEXT(A3,"DD-MM")&amp;"'!L:L"),INDIRECT("'"&amp;TEXT(A3,"DD-MM")&amp;"'!H:H"),$D$2),"")</f>
        <v>0</v>
      </c>
      <c r="E3" s="27">
        <f ca="1">IF(B3=0,"",C3/B3)*-1</f>
        <v>1.8782510895543374</v>
      </c>
      <c r="O3">
        <f>WEEKNUM(A3,2)</f>
        <v>14</v>
      </c>
    </row>
    <row r="4" spans="1:15" ht="14.25" customHeight="1" x14ac:dyDescent="0.3">
      <c r="A4" s="63">
        <v>46114</v>
      </c>
      <c r="B4" s="57">
        <f t="shared" ca="1" si="0"/>
        <v>6153.6111111111113</v>
      </c>
      <c r="C4" s="57">
        <f t="shared" ca="1" si="1"/>
        <v>-7.2222222222222232</v>
      </c>
      <c r="D4" s="57">
        <f t="shared" ca="1" si="2"/>
        <v>77.111111111111114</v>
      </c>
      <c r="E4" s="27">
        <f t="shared" ref="E4:E31" ca="1" si="3">IFERROR(IF(B4=0,"",C4/B4)*-1,"")</f>
        <v>1.1736559382476415E-3</v>
      </c>
      <c r="O4">
        <f t="shared" ref="O4:O67" si="4">WEEKNUM(A4,2)</f>
        <v>14</v>
      </c>
    </row>
    <row r="5" spans="1:15" ht="14.25" customHeight="1" x14ac:dyDescent="0.3">
      <c r="A5" s="63">
        <v>46115</v>
      </c>
      <c r="B5" s="57">
        <f t="shared" ca="1" si="0"/>
        <v>2525.6111111111109</v>
      </c>
      <c r="C5" s="57">
        <f t="shared" ca="1" si="1"/>
        <v>-42.222222222222221</v>
      </c>
      <c r="D5" s="57">
        <f t="shared" ca="1" si="2"/>
        <v>0</v>
      </c>
      <c r="E5" s="27">
        <f t="shared" ca="1" si="3"/>
        <v>1.6717626097094214E-2</v>
      </c>
      <c r="O5">
        <f t="shared" si="4"/>
        <v>14</v>
      </c>
    </row>
    <row r="6" spans="1:15" ht="14.25" customHeight="1" x14ac:dyDescent="0.3">
      <c r="A6" s="63">
        <v>46116</v>
      </c>
      <c r="B6" s="57">
        <f t="shared" ca="1" si="0"/>
        <v>5398.9444444444453</v>
      </c>
      <c r="C6" s="57">
        <f t="shared" ca="1" si="1"/>
        <v>-1692</v>
      </c>
      <c r="D6" s="57">
        <f t="shared" ca="1" si="2"/>
        <v>0</v>
      </c>
      <c r="E6" s="27">
        <f t="shared" ca="1" si="3"/>
        <v>0.31339459359339783</v>
      </c>
      <c r="F6" s="26"/>
      <c r="G6" s="26"/>
      <c r="H6" s="31"/>
      <c r="O6">
        <f t="shared" si="4"/>
        <v>14</v>
      </c>
    </row>
    <row r="7" spans="1:15" ht="14.25" customHeight="1" x14ac:dyDescent="0.3">
      <c r="A7" s="64">
        <v>46117</v>
      </c>
      <c r="B7" s="58">
        <f t="shared" ca="1" si="0"/>
        <v>2000</v>
      </c>
      <c r="C7" s="58">
        <f t="shared" ca="1" si="1"/>
        <v>0</v>
      </c>
      <c r="D7" s="58">
        <f t="shared" ca="1" si="2"/>
        <v>0</v>
      </c>
      <c r="E7" s="32">
        <f t="shared" ca="1" si="3"/>
        <v>0</v>
      </c>
      <c r="F7" s="30">
        <f t="shared" ref="F7:G7" ca="1" si="5">SUM(B3:B7)</f>
        <v>16868.5</v>
      </c>
      <c r="G7" s="30">
        <f t="shared" ca="1" si="5"/>
        <v>-3225.8888888888887</v>
      </c>
      <c r="H7" s="33">
        <f ca="1">IF(F7=0,"",G7/F7)*-1</f>
        <v>0.19123744783999103</v>
      </c>
      <c r="O7">
        <f t="shared" si="4"/>
        <v>14</v>
      </c>
    </row>
    <row r="8" spans="1:15" ht="14.25" customHeight="1" x14ac:dyDescent="0.3">
      <c r="A8" s="63">
        <v>46118</v>
      </c>
      <c r="B8" s="57">
        <f t="shared" ca="1" si="0"/>
        <v>1946.6666666666667</v>
      </c>
      <c r="C8" s="57">
        <f t="shared" ca="1" si="1"/>
        <v>-7.2222222222222232</v>
      </c>
      <c r="D8" s="57">
        <f t="shared" ca="1" si="2"/>
        <v>0</v>
      </c>
      <c r="E8" s="27">
        <f t="shared" ca="1" si="3"/>
        <v>3.7100456621004568E-3</v>
      </c>
      <c r="O8">
        <f t="shared" si="4"/>
        <v>15</v>
      </c>
    </row>
    <row r="9" spans="1:15" ht="14.25" customHeight="1" x14ac:dyDescent="0.3">
      <c r="A9" s="63">
        <v>46119</v>
      </c>
      <c r="B9" s="57">
        <f t="shared" ca="1" si="0"/>
        <v>6921.1666666666688</v>
      </c>
      <c r="C9" s="57">
        <f t="shared" ca="1" si="1"/>
        <v>-100.55555555555556</v>
      </c>
      <c r="D9" s="57">
        <f t="shared" ca="1" si="2"/>
        <v>0</v>
      </c>
      <c r="E9" s="27">
        <f t="shared" ca="1" si="3"/>
        <v>1.4528700203080723E-2</v>
      </c>
      <c r="O9">
        <f t="shared" si="4"/>
        <v>15</v>
      </c>
    </row>
    <row r="10" spans="1:15" ht="14.25" customHeight="1" x14ac:dyDescent="0.3">
      <c r="A10" s="63">
        <v>46120</v>
      </c>
      <c r="B10" s="57">
        <f t="shared" ca="1" si="0"/>
        <v>3246.3888888888901</v>
      </c>
      <c r="C10" s="57">
        <f t="shared" ca="1" si="1"/>
        <v>-47.777777777777779</v>
      </c>
      <c r="D10" s="57">
        <f t="shared" ca="1" si="2"/>
        <v>0</v>
      </c>
      <c r="E10" s="27">
        <f t="shared" ca="1" si="3"/>
        <v>1.4717207153247192E-2</v>
      </c>
      <c r="O10">
        <f t="shared" si="4"/>
        <v>15</v>
      </c>
    </row>
    <row r="11" spans="1:15" ht="14.25" customHeight="1" x14ac:dyDescent="0.3">
      <c r="A11" s="63">
        <v>46121</v>
      </c>
      <c r="B11" s="57">
        <f t="shared" ca="1" si="0"/>
        <v>267.0000000000004</v>
      </c>
      <c r="C11" s="57">
        <f t="shared" ca="1" si="1"/>
        <v>-71.1111111111111</v>
      </c>
      <c r="D11" s="57">
        <f t="shared" ca="1" si="2"/>
        <v>400</v>
      </c>
      <c r="E11" s="27">
        <f t="shared" ca="1" si="3"/>
        <v>0.26633374947981647</v>
      </c>
      <c r="O11">
        <f t="shared" si="4"/>
        <v>15</v>
      </c>
    </row>
    <row r="12" spans="1:15" ht="14.25" customHeight="1" x14ac:dyDescent="0.3">
      <c r="A12" s="63">
        <v>46122</v>
      </c>
      <c r="B12" s="57">
        <f t="shared" ca="1" si="0"/>
        <v>1748.0555555555554</v>
      </c>
      <c r="C12" s="57">
        <f t="shared" ca="1" si="1"/>
        <v>-47.444444444444443</v>
      </c>
      <c r="D12" s="57">
        <f t="shared" ca="1" si="2"/>
        <v>0</v>
      </c>
      <c r="E12" s="27">
        <f t="shared" ca="1" si="3"/>
        <v>2.7141268075639602E-2</v>
      </c>
      <c r="O12">
        <f t="shared" si="4"/>
        <v>15</v>
      </c>
    </row>
    <row r="13" spans="1:15" ht="14.25" customHeight="1" x14ac:dyDescent="0.3">
      <c r="A13" s="63">
        <v>46123</v>
      </c>
      <c r="B13" s="57">
        <f t="shared" ca="1" si="0"/>
        <v>4789.1666666666652</v>
      </c>
      <c r="C13" s="57">
        <f t="shared" ca="1" si="1"/>
        <v>-1104</v>
      </c>
      <c r="D13" s="57">
        <f t="shared" ca="1" si="2"/>
        <v>0</v>
      </c>
      <c r="E13" s="27">
        <f t="shared" ca="1" si="3"/>
        <v>0.2305202714459719</v>
      </c>
      <c r="F13" s="26"/>
      <c r="G13" s="26"/>
      <c r="H13" s="31"/>
      <c r="O13">
        <f t="shared" si="4"/>
        <v>15</v>
      </c>
    </row>
    <row r="14" spans="1:15" ht="14.25" customHeight="1" x14ac:dyDescent="0.3">
      <c r="A14" s="64">
        <v>46124</v>
      </c>
      <c r="B14" s="58" t="str">
        <f t="shared" ca="1" si="0"/>
        <v/>
      </c>
      <c r="C14" s="58" t="str">
        <f t="shared" ca="1" si="1"/>
        <v/>
      </c>
      <c r="D14" s="58" t="str">
        <f t="shared" ca="1" si="2"/>
        <v/>
      </c>
      <c r="E14" s="27" t="str">
        <f t="shared" ca="1" si="3"/>
        <v/>
      </c>
      <c r="F14" s="30">
        <f t="shared" ref="F14:G14" ca="1" si="6">SUM(B8:B14)</f>
        <v>18918.444444444445</v>
      </c>
      <c r="G14" s="30">
        <f t="shared" ca="1" si="6"/>
        <v>-1378.1111111111111</v>
      </c>
      <c r="H14" s="33">
        <f ca="1">IF(F14=0,"",G14/F14)*-1</f>
        <v>7.2844842775421983E-2</v>
      </c>
      <c r="O14">
        <f t="shared" si="4"/>
        <v>15</v>
      </c>
    </row>
    <row r="15" spans="1:15" ht="14.25" customHeight="1" x14ac:dyDescent="0.3">
      <c r="A15" s="63">
        <v>46125</v>
      </c>
      <c r="B15" s="57">
        <f t="shared" ca="1" si="0"/>
        <v>2930.8888888888887</v>
      </c>
      <c r="C15" s="57">
        <f t="shared" ca="1" si="1"/>
        <v>-27.777777777777779</v>
      </c>
      <c r="D15" s="57">
        <f t="shared" ca="1" si="2"/>
        <v>70</v>
      </c>
      <c r="E15" s="27">
        <f t="shared" ca="1" si="3"/>
        <v>9.4775949655015561E-3</v>
      </c>
      <c r="O15">
        <f t="shared" si="4"/>
        <v>16</v>
      </c>
    </row>
    <row r="16" spans="1:15" ht="14.25" customHeight="1" x14ac:dyDescent="0.3">
      <c r="A16" s="63">
        <v>46126</v>
      </c>
      <c r="B16" s="57">
        <f t="shared" ca="1" si="0"/>
        <v>8922.0555555555529</v>
      </c>
      <c r="C16" s="57">
        <f t="shared" ca="1" si="1"/>
        <v>-26.944444444444443</v>
      </c>
      <c r="D16" s="57">
        <f t="shared" ca="1" si="2"/>
        <v>110</v>
      </c>
      <c r="E16" s="27">
        <f t="shared" ca="1" si="3"/>
        <v>3.0199816933068496E-3</v>
      </c>
      <c r="O16">
        <f t="shared" si="4"/>
        <v>16</v>
      </c>
    </row>
    <row r="17" spans="1:15" ht="14.25" customHeight="1" x14ac:dyDescent="0.3">
      <c r="A17" s="63">
        <v>46127</v>
      </c>
      <c r="B17" s="57">
        <f t="shared" ca="1" si="0"/>
        <v>6836.8333333333321</v>
      </c>
      <c r="C17" s="57">
        <f t="shared" ca="1" si="1"/>
        <v>-27.222222222222221</v>
      </c>
      <c r="D17" s="57">
        <f t="shared" ca="1" si="2"/>
        <v>90</v>
      </c>
      <c r="E17" s="27">
        <f t="shared" ca="1" si="3"/>
        <v>3.9817004298611288E-3</v>
      </c>
      <c r="O17">
        <f t="shared" si="4"/>
        <v>16</v>
      </c>
    </row>
    <row r="18" spans="1:15" ht="14.25" customHeight="1" x14ac:dyDescent="0.3">
      <c r="A18" s="63">
        <v>46128</v>
      </c>
      <c r="B18" s="57">
        <f t="shared" ca="1" si="0"/>
        <v>5540.1111111111122</v>
      </c>
      <c r="C18" s="57">
        <f t="shared" ca="1" si="1"/>
        <v>-38.333333333333329</v>
      </c>
      <c r="D18" s="57">
        <f t="shared" ca="1" si="2"/>
        <v>0</v>
      </c>
      <c r="E18" s="27">
        <f t="shared" ca="1" si="3"/>
        <v>6.9192354746194394E-3</v>
      </c>
      <c r="O18">
        <f t="shared" si="4"/>
        <v>16</v>
      </c>
    </row>
    <row r="19" spans="1:15" ht="14.25" customHeight="1" x14ac:dyDescent="0.3">
      <c r="A19" s="63">
        <v>46129</v>
      </c>
      <c r="B19" s="57">
        <f t="shared" ca="1" si="0"/>
        <v>2883.7222222222217</v>
      </c>
      <c r="C19" s="57">
        <f t="shared" ca="1" si="1"/>
        <v>-193.44444444444443</v>
      </c>
      <c r="D19" s="57">
        <f t="shared" ca="1" si="2"/>
        <v>220</v>
      </c>
      <c r="E19" s="27">
        <f t="shared" ca="1" si="3"/>
        <v>6.7081511164197513E-2</v>
      </c>
      <c r="O19">
        <f t="shared" si="4"/>
        <v>16</v>
      </c>
    </row>
    <row r="20" spans="1:15" ht="14.25" customHeight="1" x14ac:dyDescent="0.3">
      <c r="A20" s="63">
        <v>46130</v>
      </c>
      <c r="B20" s="57">
        <f t="shared" ca="1" si="0"/>
        <v>2784.833333333333</v>
      </c>
      <c r="C20" s="57">
        <f t="shared" ca="1" si="1"/>
        <v>-2403.3333333333335</v>
      </c>
      <c r="D20" s="57">
        <f t="shared" ca="1" si="2"/>
        <v>0</v>
      </c>
      <c r="E20" s="27">
        <f t="shared" ca="1" si="3"/>
        <v>0.8630079597821535</v>
      </c>
      <c r="O20">
        <f t="shared" si="4"/>
        <v>16</v>
      </c>
    </row>
    <row r="21" spans="1:15" ht="14.25" customHeight="1" x14ac:dyDescent="0.3">
      <c r="A21" s="64">
        <v>46131</v>
      </c>
      <c r="B21" s="58" t="str">
        <f t="shared" ca="1" si="0"/>
        <v/>
      </c>
      <c r="C21" s="58" t="str">
        <f t="shared" ca="1" si="1"/>
        <v/>
      </c>
      <c r="D21" s="58" t="str">
        <f t="shared" ca="1" si="2"/>
        <v/>
      </c>
      <c r="E21" s="27" t="str">
        <f t="shared" ca="1" si="3"/>
        <v/>
      </c>
      <c r="F21" s="30">
        <f t="shared" ref="F21" ca="1" si="7">SUM(B15:B21)</f>
        <v>29898.444444444442</v>
      </c>
      <c r="G21" s="30">
        <f t="shared" ref="G21" ca="1" si="8">SUM(C15:C21)</f>
        <v>-2717.0555555555557</v>
      </c>
      <c r="H21" s="33">
        <f ca="1">IF(F21=0,"",G21/F21)*-1</f>
        <v>9.0876151118973125E-2</v>
      </c>
      <c r="O21">
        <f t="shared" si="4"/>
        <v>16</v>
      </c>
    </row>
    <row r="22" spans="1:15" ht="14.25" customHeight="1" x14ac:dyDescent="0.3">
      <c r="A22" s="63">
        <v>46132</v>
      </c>
      <c r="B22" s="57">
        <f t="shared" ca="1" si="0"/>
        <v>2910.8333333333335</v>
      </c>
      <c r="C22" s="57">
        <f t="shared" ca="1" si="1"/>
        <v>-38.333333333333336</v>
      </c>
      <c r="D22" s="57">
        <f t="shared" ca="1" si="2"/>
        <v>0</v>
      </c>
      <c r="E22" s="27">
        <f t="shared" ca="1" si="3"/>
        <v>1.3169195533924993E-2</v>
      </c>
      <c r="O22">
        <f t="shared" si="4"/>
        <v>17</v>
      </c>
    </row>
    <row r="23" spans="1:15" ht="14.25" customHeight="1" x14ac:dyDescent="0.3">
      <c r="A23" s="63">
        <v>46133</v>
      </c>
      <c r="B23" s="57">
        <f t="shared" ca="1" si="0"/>
        <v>2687.0000000000009</v>
      </c>
      <c r="C23" s="57">
        <f t="shared" ca="1" si="1"/>
        <v>-26.111111111111111</v>
      </c>
      <c r="D23" s="57">
        <f t="shared" ca="1" si="2"/>
        <v>0</v>
      </c>
      <c r="E23" s="27">
        <f t="shared" ca="1" si="3"/>
        <v>9.7175701939378866E-3</v>
      </c>
      <c r="O23">
        <f t="shared" si="4"/>
        <v>17</v>
      </c>
    </row>
    <row r="24" spans="1:15" ht="14.25" customHeight="1" x14ac:dyDescent="0.3">
      <c r="A24" s="63">
        <v>46134</v>
      </c>
      <c r="B24" s="57">
        <f t="shared" ca="1" si="0"/>
        <v>2189.1111111111109</v>
      </c>
      <c r="C24" s="57">
        <f t="shared" ca="1" si="1"/>
        <v>-232.22222222222223</v>
      </c>
      <c r="D24" s="57">
        <f t="shared" ca="1" si="2"/>
        <v>0</v>
      </c>
      <c r="E24" s="27">
        <f t="shared" ca="1" si="3"/>
        <v>0.10608060095421785</v>
      </c>
      <c r="O24">
        <f t="shared" si="4"/>
        <v>17</v>
      </c>
    </row>
    <row r="25" spans="1:15" ht="14.25" customHeight="1" x14ac:dyDescent="0.3">
      <c r="A25" s="63">
        <v>46135</v>
      </c>
      <c r="B25" s="57">
        <f t="shared" ca="1" si="0"/>
        <v>5341.2222222222217</v>
      </c>
      <c r="C25" s="57">
        <f t="shared" ca="1" si="1"/>
        <v>-52.555555555555557</v>
      </c>
      <c r="D25" s="57">
        <f t="shared" ca="1" si="2"/>
        <v>0</v>
      </c>
      <c r="E25" s="27">
        <f t="shared" ca="1" si="3"/>
        <v>9.8396122402279965E-3</v>
      </c>
      <c r="O25">
        <f t="shared" si="4"/>
        <v>17</v>
      </c>
    </row>
    <row r="26" spans="1:15" ht="14.25" customHeight="1" x14ac:dyDescent="0.3">
      <c r="A26" s="63">
        <v>46136</v>
      </c>
      <c r="B26" s="57">
        <f t="shared" ca="1" si="0"/>
        <v>2210</v>
      </c>
      <c r="C26" s="57">
        <f t="shared" ca="1" si="1"/>
        <v>-35.111111111111114</v>
      </c>
      <c r="D26" s="57">
        <f t="shared" ca="1" si="2"/>
        <v>0</v>
      </c>
      <c r="E26" s="27">
        <f t="shared" ca="1" si="3"/>
        <v>1.5887380593262949E-2</v>
      </c>
      <c r="O26">
        <f t="shared" si="4"/>
        <v>17</v>
      </c>
    </row>
    <row r="27" spans="1:15" ht="14.25" customHeight="1" x14ac:dyDescent="0.3">
      <c r="A27" s="63">
        <v>46137</v>
      </c>
      <c r="B27" s="57">
        <f t="shared" ca="1" si="0"/>
        <v>5432.1666666666697</v>
      </c>
      <c r="C27" s="57">
        <f t="shared" ca="1" si="1"/>
        <v>-2243.3333333333335</v>
      </c>
      <c r="D27" s="57">
        <f t="shared" ca="1" si="2"/>
        <v>70</v>
      </c>
      <c r="E27" s="27">
        <f t="shared" ca="1" si="3"/>
        <v>0.41297211057589034</v>
      </c>
      <c r="O27">
        <f t="shared" si="4"/>
        <v>17</v>
      </c>
    </row>
    <row r="28" spans="1:15" ht="14.25" customHeight="1" x14ac:dyDescent="0.3">
      <c r="A28" s="64">
        <v>46138</v>
      </c>
      <c r="B28" s="58" t="str">
        <f t="shared" ca="1" si="0"/>
        <v/>
      </c>
      <c r="C28" s="58" t="str">
        <f t="shared" ca="1" si="1"/>
        <v/>
      </c>
      <c r="D28" s="58" t="str">
        <f t="shared" ca="1" si="2"/>
        <v/>
      </c>
      <c r="E28" s="27" t="str">
        <f t="shared" ca="1" si="3"/>
        <v/>
      </c>
      <c r="F28" s="30">
        <f t="shared" ref="F28" ca="1" si="9">SUM(B22:B28)</f>
        <v>20770.333333333336</v>
      </c>
      <c r="G28" s="30">
        <f t="shared" ref="G28" ca="1" si="10">SUM(C22:C28)</f>
        <v>-2627.666666666667</v>
      </c>
      <c r="H28" s="33">
        <f ca="1">IF(F28=0,"",G28/F28)*-1</f>
        <v>0.12651056795750348</v>
      </c>
      <c r="O28">
        <f t="shared" si="4"/>
        <v>17</v>
      </c>
    </row>
    <row r="29" spans="1:15" ht="14.25" customHeight="1" x14ac:dyDescent="0.3">
      <c r="A29" s="63">
        <v>46139</v>
      </c>
      <c r="B29" s="57">
        <f t="shared" ca="1" si="0"/>
        <v>2961.2222222222226</v>
      </c>
      <c r="C29" s="57">
        <f t="shared" ca="1" si="1"/>
        <v>-5.5555555555555554</v>
      </c>
      <c r="D29" s="57">
        <f t="shared" ca="1" si="2"/>
        <v>0</v>
      </c>
      <c r="E29" s="27">
        <f t="shared" ca="1" si="3"/>
        <v>1.8761022100484031E-3</v>
      </c>
      <c r="I29" s="47" t="s">
        <v>2052</v>
      </c>
      <c r="J29" s="49">
        <v>0.1</v>
      </c>
      <c r="O29">
        <f t="shared" si="4"/>
        <v>18</v>
      </c>
    </row>
    <row r="30" spans="1:15" ht="14.25" customHeight="1" x14ac:dyDescent="0.3">
      <c r="A30" s="63">
        <v>46140</v>
      </c>
      <c r="B30" s="57">
        <f t="shared" ca="1" si="0"/>
        <v>2708.8888888888901</v>
      </c>
      <c r="C30" s="57">
        <f t="shared" ca="1" si="1"/>
        <v>-94.833333333333343</v>
      </c>
      <c r="D30" s="57">
        <f t="shared" ca="1" si="2"/>
        <v>0</v>
      </c>
      <c r="E30" s="27">
        <f t="shared" ca="1" si="3"/>
        <v>3.5008203445447077E-2</v>
      </c>
      <c r="I30" s="48">
        <f ca="1">SUM(D3:D32)</f>
        <v>1507.1111111111111</v>
      </c>
      <c r="J30" s="48">
        <f ca="1">I30*J29</f>
        <v>150.71111111111111</v>
      </c>
      <c r="L30" s="49">
        <v>0.4</v>
      </c>
      <c r="M30" s="49">
        <v>0.08</v>
      </c>
      <c r="N30" s="54" t="s">
        <v>1261</v>
      </c>
      <c r="O30">
        <f t="shared" si="4"/>
        <v>18</v>
      </c>
    </row>
    <row r="31" spans="1:15" ht="14.25" customHeight="1" x14ac:dyDescent="0.3">
      <c r="A31" s="63">
        <v>46141</v>
      </c>
      <c r="B31" s="57">
        <f t="shared" ca="1" si="0"/>
        <v>2354.5555555555552</v>
      </c>
      <c r="C31" s="57">
        <f t="shared" ca="1" si="1"/>
        <v>-4.4444444444444446</v>
      </c>
      <c r="D31" s="57">
        <f t="shared" ca="1" si="2"/>
        <v>250</v>
      </c>
      <c r="E31" s="27">
        <f t="shared" ca="1" si="3"/>
        <v>1.8875937898164318E-3</v>
      </c>
      <c r="I31" s="47" t="s">
        <v>1041</v>
      </c>
      <c r="J31" s="47" t="s">
        <v>1042</v>
      </c>
      <c r="K31" s="47" t="s">
        <v>435</v>
      </c>
      <c r="L31" s="49">
        <v>0.4</v>
      </c>
      <c r="M31" s="49">
        <v>0.6</v>
      </c>
      <c r="N31" s="54" t="s">
        <v>1260</v>
      </c>
      <c r="O31">
        <f t="shared" si="4"/>
        <v>18</v>
      </c>
    </row>
    <row r="32" spans="1:15" ht="15.6" x14ac:dyDescent="0.3">
      <c r="A32" s="63">
        <v>46142</v>
      </c>
      <c r="B32" s="57">
        <f t="shared" ref="B32:B34" ca="1" si="11">IFERROR(SUMIFS(INDIRECT("'"&amp;TEXT(A32,"DD-MM")&amp;"'!L:L"),INDIRECT("'"&amp;TEXT(A32,"DD-MM")&amp;"'!H:H"),$B$2),"")</f>
        <v>2660.6111111111109</v>
      </c>
      <c r="C32" s="57">
        <f t="shared" ref="C32:C34" ca="1" si="12">IFERROR(SUMIFS(INDIRECT("'"&amp;TEXT(A32,"DD-MM")&amp;"'!L:L"),INDIRECT("'"&amp;TEXT(A32,"DD-MM")&amp;"'!H:H"),$C$2),"")</f>
        <v>-6296.666666666667</v>
      </c>
      <c r="D32" s="57">
        <f t="shared" ref="D32:D34" ca="1" si="13">IFERROR(SUMIFS(INDIRECT("'"&amp;TEXT(A32,"DD-MM")&amp;"'!L:L"),INDIRECT("'"&amp;TEXT(A32,"DD-MM")&amp;"'!H:H"),$D$2),"")</f>
        <v>220</v>
      </c>
      <c r="E32" s="27">
        <f t="shared" ref="E32:E34" ca="1" si="14">IFERROR(IF(B32=0,"",C32/B32)*-1,"")</f>
        <v>2.3666242091415928</v>
      </c>
      <c r="I32" s="48">
        <f ca="1">SUM(B3:B32)</f>
        <v>97140.999999999985</v>
      </c>
      <c r="J32" s="48">
        <f ca="1">SUM(C3:C32)</f>
        <v>-16350.222222222223</v>
      </c>
      <c r="K32" s="50">
        <f ca="1">IF(I32=0,"",J32/I32)*-1</f>
        <v>0.16831432888504572</v>
      </c>
      <c r="L32" s="51">
        <f ca="1">I32*L31</f>
        <v>38856.399999999994</v>
      </c>
      <c r="M32" s="51">
        <f ca="1">I32*M31</f>
        <v>58284.599999999991</v>
      </c>
      <c r="N32" t="s">
        <v>1265</v>
      </c>
      <c r="O32">
        <f t="shared" si="4"/>
        <v>18</v>
      </c>
    </row>
    <row r="33" spans="1:15" ht="14.25" customHeight="1" x14ac:dyDescent="0.3">
      <c r="A33" s="63">
        <v>46143</v>
      </c>
      <c r="B33" s="57">
        <f t="shared" ca="1" si="11"/>
        <v>2758.7222222222235</v>
      </c>
      <c r="C33" s="57">
        <f t="shared" ca="1" si="12"/>
        <v>-1400.3333333333333</v>
      </c>
      <c r="D33" s="57">
        <f t="shared" ca="1" si="13"/>
        <v>0</v>
      </c>
      <c r="E33" s="27">
        <f t="shared" ca="1" si="14"/>
        <v>0.50760215075417336</v>
      </c>
      <c r="L33" s="53">
        <f ca="1">L32*L30</f>
        <v>15542.559999999998</v>
      </c>
      <c r="M33" s="53">
        <f ca="1">M32*M30</f>
        <v>4662.7679999999991</v>
      </c>
      <c r="N33" s="53">
        <f ca="1">M33+L33+J30</f>
        <v>20356.039111111109</v>
      </c>
      <c r="O33">
        <f t="shared" si="4"/>
        <v>18</v>
      </c>
    </row>
    <row r="34" spans="1:15" ht="14.25" customHeight="1" x14ac:dyDescent="0.3">
      <c r="A34" s="63">
        <v>46144</v>
      </c>
      <c r="B34" s="57">
        <f t="shared" ca="1" si="11"/>
        <v>3609.7777777777774</v>
      </c>
      <c r="C34" s="57">
        <f t="shared" ca="1" si="12"/>
        <v>-690.88888888888891</v>
      </c>
      <c r="D34" s="57">
        <f t="shared" ca="1" si="13"/>
        <v>300</v>
      </c>
      <c r="E34" s="27">
        <f t="shared" ca="1" si="14"/>
        <v>0.19139374538291065</v>
      </c>
      <c r="O34">
        <f t="shared" si="4"/>
        <v>18</v>
      </c>
    </row>
    <row r="35" spans="1:15" ht="14.25" customHeight="1" x14ac:dyDescent="0.3">
      <c r="A35" s="63">
        <v>46145</v>
      </c>
      <c r="B35" s="58" t="str">
        <f t="shared" ref="B35:B41" ca="1" si="15">IFERROR(SUMIFS(INDIRECT("'"&amp;TEXT(A35,"DD-MM")&amp;"'!L:L"),INDIRECT("'"&amp;TEXT(A35,"DD-MM")&amp;"'!H:H"),$B$2),"")</f>
        <v/>
      </c>
      <c r="C35" s="58" t="str">
        <f t="shared" ref="C35:C41" ca="1" si="16">IFERROR(SUMIFS(INDIRECT("'"&amp;TEXT(A35,"DD-MM")&amp;"'!L:L"),INDIRECT("'"&amp;TEXT(A35,"DD-MM")&amp;"'!H:H"),$C$2),"")</f>
        <v/>
      </c>
      <c r="D35" s="58" t="str">
        <f t="shared" ref="D35:D41" ca="1" si="17">IFERROR(SUMIFS(INDIRECT("'"&amp;TEXT(A35,"DD-MM")&amp;"'!L:L"),INDIRECT("'"&amp;TEXT(A35,"DD-MM")&amp;"'!H:H"),$D$2),"")</f>
        <v/>
      </c>
      <c r="E35" s="27" t="str">
        <f t="shared" ref="E35:E41" ca="1" si="18">IFERROR(IF(B35=0,"",C35/B35)*-1,"")</f>
        <v/>
      </c>
      <c r="F35" s="30">
        <f t="shared" ref="F35" ca="1" si="19">SUM(B29:B35)</f>
        <v>17053.777777777781</v>
      </c>
      <c r="G35" s="30">
        <f t="shared" ref="G35" ca="1" si="20">SUM(C29:C35)</f>
        <v>-8492.7222222222226</v>
      </c>
      <c r="H35" s="33">
        <f ca="1">IF(F35=0,"",G35/F35)*-1</f>
        <v>0.49799653384066084</v>
      </c>
      <c r="N35" s="54" t="s">
        <v>1963</v>
      </c>
      <c r="O35">
        <f t="shared" si="4"/>
        <v>18</v>
      </c>
    </row>
    <row r="36" spans="1:15" ht="14.25" customHeight="1" x14ac:dyDescent="0.35">
      <c r="A36" s="63">
        <v>46146</v>
      </c>
      <c r="B36" s="57">
        <f t="shared" ca="1" si="15"/>
        <v>2701.2222222222217</v>
      </c>
      <c r="C36" s="57">
        <f t="shared" ca="1" si="16"/>
        <v>-25.555555555555554</v>
      </c>
      <c r="D36" s="57">
        <f t="shared" ca="1" si="17"/>
        <v>0</v>
      </c>
      <c r="E36" s="27">
        <f t="shared" ca="1" si="18"/>
        <v>9.4607379375591313E-3</v>
      </c>
      <c r="N36" s="73">
        <f ca="1">N33+J32</f>
        <v>4005.8168888888868</v>
      </c>
      <c r="O36">
        <f t="shared" si="4"/>
        <v>19</v>
      </c>
    </row>
    <row r="37" spans="1:15" ht="14.25" customHeight="1" x14ac:dyDescent="0.3">
      <c r="A37" s="63">
        <v>46147</v>
      </c>
      <c r="B37" s="57">
        <f t="shared" ca="1" si="15"/>
        <v>3718.9444444444462</v>
      </c>
      <c r="C37" s="57">
        <f t="shared" ca="1" si="16"/>
        <v>-565.11111111111109</v>
      </c>
      <c r="D37" s="57">
        <f t="shared" ca="1" si="17"/>
        <v>0</v>
      </c>
      <c r="E37" s="27">
        <f t="shared" ca="1" si="18"/>
        <v>0.15195470638323291</v>
      </c>
      <c r="O37">
        <f t="shared" si="4"/>
        <v>19</v>
      </c>
    </row>
    <row r="38" spans="1:15" ht="14.25" customHeight="1" x14ac:dyDescent="0.3">
      <c r="A38" s="63">
        <v>46148</v>
      </c>
      <c r="B38" s="57">
        <f t="shared" ca="1" si="15"/>
        <v>3047.7777777777774</v>
      </c>
      <c r="C38" s="57">
        <f t="shared" ca="1" si="16"/>
        <v>-27.777777777777779</v>
      </c>
      <c r="D38" s="57">
        <f t="shared" ca="1" si="17"/>
        <v>250</v>
      </c>
      <c r="E38" s="27">
        <f t="shared" ca="1" si="18"/>
        <v>9.1141086401749921E-3</v>
      </c>
      <c r="O38">
        <f t="shared" si="4"/>
        <v>19</v>
      </c>
    </row>
    <row r="39" spans="1:15" ht="14.25" customHeight="1" x14ac:dyDescent="0.3">
      <c r="A39" s="63">
        <v>46149</v>
      </c>
      <c r="B39" s="57">
        <f t="shared" ca="1" si="15"/>
        <v>2322.9444444444453</v>
      </c>
      <c r="C39" s="57">
        <f t="shared" ca="1" si="16"/>
        <v>-302.22222222222223</v>
      </c>
      <c r="D39" s="57">
        <f t="shared" ca="1" si="17"/>
        <v>0</v>
      </c>
      <c r="E39" s="27">
        <f t="shared" ca="1" si="18"/>
        <v>0.13010307799009874</v>
      </c>
      <c r="O39">
        <f t="shared" si="4"/>
        <v>19</v>
      </c>
    </row>
    <row r="40" spans="1:15" ht="14.25" customHeight="1" x14ac:dyDescent="0.3">
      <c r="A40" s="63">
        <v>46150</v>
      </c>
      <c r="B40" s="57">
        <f t="shared" ca="1" si="15"/>
        <v>5232.9444444444471</v>
      </c>
      <c r="C40" s="57">
        <f t="shared" ca="1" si="16"/>
        <v>-689.44444444444446</v>
      </c>
      <c r="D40" s="57">
        <f t="shared" ca="1" si="17"/>
        <v>0</v>
      </c>
      <c r="E40" s="27">
        <f t="shared" ca="1" si="18"/>
        <v>0.13175076704213681</v>
      </c>
      <c r="O40">
        <f t="shared" si="4"/>
        <v>19</v>
      </c>
    </row>
    <row r="41" spans="1:15" ht="14.25" customHeight="1" x14ac:dyDescent="0.3">
      <c r="A41" s="63">
        <v>46151</v>
      </c>
      <c r="B41" s="57">
        <f t="shared" ca="1" si="15"/>
        <v>7344.5000000000009</v>
      </c>
      <c r="C41" s="57">
        <f t="shared" ca="1" si="16"/>
        <v>-1120.7777777777778</v>
      </c>
      <c r="D41" s="57">
        <f t="shared" ca="1" si="17"/>
        <v>100</v>
      </c>
      <c r="E41" s="27">
        <f t="shared" ca="1" si="18"/>
        <v>0.1526009636840871</v>
      </c>
      <c r="O41">
        <f t="shared" si="4"/>
        <v>19</v>
      </c>
    </row>
    <row r="42" spans="1:15" ht="14.25" customHeight="1" x14ac:dyDescent="0.3">
      <c r="A42" s="63">
        <v>46152</v>
      </c>
      <c r="B42" s="58" t="str">
        <f t="shared" ref="B42:B105" ca="1" si="21">IFERROR(SUMIFS(INDIRECT("'"&amp;TEXT(A42,"DD-MM")&amp;"'!L:L"),INDIRECT("'"&amp;TEXT(A42,"DD-MM")&amp;"'!H:H"),$B$2),"")</f>
        <v/>
      </c>
      <c r="C42" s="58" t="str">
        <f t="shared" ref="C42:C105" ca="1" si="22">IFERROR(SUMIFS(INDIRECT("'"&amp;TEXT(A42,"DD-MM")&amp;"'!L:L"),INDIRECT("'"&amp;TEXT(A42,"DD-MM")&amp;"'!H:H"),$C$2),"")</f>
        <v/>
      </c>
      <c r="D42" s="58" t="str">
        <f t="shared" ref="D42:D105" ca="1" si="23">IFERROR(SUMIFS(INDIRECT("'"&amp;TEXT(A42,"DD-MM")&amp;"'!L:L"),INDIRECT("'"&amp;TEXT(A42,"DD-MM")&amp;"'!H:H"),$D$2),"")</f>
        <v/>
      </c>
      <c r="E42" s="27" t="str">
        <f t="shared" ref="E42:E105" ca="1" si="24">IFERROR(IF(B42=0,"",C42/B42)*-1,"")</f>
        <v/>
      </c>
      <c r="F42" s="30">
        <f t="shared" ref="F42" ca="1" si="25">SUM(B36:B42)</f>
        <v>24368.333333333336</v>
      </c>
      <c r="G42" s="30">
        <f t="shared" ref="G42" ca="1" si="26">SUM(C36:C42)</f>
        <v>-2730.8888888888891</v>
      </c>
      <c r="H42" s="33">
        <f ca="1">IF(F42=0,"",G42/F42)*-1</f>
        <v>0.11206711807217928</v>
      </c>
      <c r="O42">
        <f t="shared" si="4"/>
        <v>19</v>
      </c>
    </row>
    <row r="43" spans="1:15" ht="14.25" customHeight="1" x14ac:dyDescent="0.3">
      <c r="A43" s="63">
        <v>46153</v>
      </c>
      <c r="B43" s="57">
        <f t="shared" ca="1" si="21"/>
        <v>3846.9444444444439</v>
      </c>
      <c r="C43" s="57">
        <f t="shared" ca="1" si="22"/>
        <v>-636.66666666666663</v>
      </c>
      <c r="D43" s="57">
        <f t="shared" ca="1" si="23"/>
        <v>700</v>
      </c>
      <c r="E43" s="27">
        <f t="shared" ca="1" si="24"/>
        <v>0.16549931402989387</v>
      </c>
      <c r="O43">
        <f t="shared" si="4"/>
        <v>20</v>
      </c>
    </row>
    <row r="44" spans="1:15" ht="14.25" customHeight="1" x14ac:dyDescent="0.3">
      <c r="A44" s="63">
        <v>46154</v>
      </c>
      <c r="B44" s="57">
        <f t="shared" ca="1" si="21"/>
        <v>4097.8888888888887</v>
      </c>
      <c r="C44" s="57">
        <f t="shared" ca="1" si="22"/>
        <v>-270</v>
      </c>
      <c r="D44" s="57">
        <f t="shared" ca="1" si="23"/>
        <v>300</v>
      </c>
      <c r="E44" s="27">
        <f t="shared" ca="1" si="24"/>
        <v>6.5887584393047913E-2</v>
      </c>
      <c r="O44">
        <f t="shared" si="4"/>
        <v>20</v>
      </c>
    </row>
    <row r="45" spans="1:15" ht="14.25" customHeight="1" x14ac:dyDescent="0.3">
      <c r="A45" s="63">
        <v>46155</v>
      </c>
      <c r="B45" s="57">
        <f t="shared" ca="1" si="21"/>
        <v>4924.5555555555557</v>
      </c>
      <c r="C45" s="57">
        <f t="shared" ca="1" si="22"/>
        <v>-33.888888888888886</v>
      </c>
      <c r="D45" s="57">
        <f t="shared" ca="1" si="23"/>
        <v>250</v>
      </c>
      <c r="E45" s="27">
        <f t="shared" ca="1" si="24"/>
        <v>6.8816136820017589E-3</v>
      </c>
      <c r="O45">
        <f t="shared" si="4"/>
        <v>20</v>
      </c>
    </row>
    <row r="46" spans="1:15" ht="14.25" customHeight="1" x14ac:dyDescent="0.3">
      <c r="A46" s="63">
        <v>46156</v>
      </c>
      <c r="B46" s="57">
        <f t="shared" ca="1" si="21"/>
        <v>3749.0000000000005</v>
      </c>
      <c r="C46" s="57">
        <f t="shared" ca="1" si="22"/>
        <v>-76.666666666666657</v>
      </c>
      <c r="D46" s="57">
        <f t="shared" ca="1" si="23"/>
        <v>250</v>
      </c>
      <c r="E46" s="27">
        <f t="shared" ca="1" si="24"/>
        <v>2.0449897750511242E-2</v>
      </c>
      <c r="O46">
        <f t="shared" si="4"/>
        <v>20</v>
      </c>
    </row>
    <row r="47" spans="1:15" ht="14.25" customHeight="1" x14ac:dyDescent="0.3">
      <c r="A47" s="63">
        <v>46157</v>
      </c>
      <c r="B47" s="57">
        <f t="shared" ca="1" si="21"/>
        <v>4550.3888888888887</v>
      </c>
      <c r="C47" s="57">
        <f t="shared" ca="1" si="22"/>
        <v>-30.555555555555557</v>
      </c>
      <c r="D47" s="57">
        <f t="shared" ca="1" si="23"/>
        <v>150</v>
      </c>
      <c r="E47" s="27">
        <f t="shared" ca="1" si="24"/>
        <v>6.714932789627261E-3</v>
      </c>
      <c r="O47">
        <f t="shared" si="4"/>
        <v>20</v>
      </c>
    </row>
    <row r="48" spans="1:15" ht="14.25" customHeight="1" x14ac:dyDescent="0.3">
      <c r="A48" s="63">
        <v>46158</v>
      </c>
      <c r="B48" s="57">
        <f t="shared" ca="1" si="21"/>
        <v>8073</v>
      </c>
      <c r="C48" s="57">
        <f t="shared" ca="1" si="22"/>
        <v>-1172.2222222222222</v>
      </c>
      <c r="D48" s="57">
        <f t="shared" ca="1" si="23"/>
        <v>0</v>
      </c>
      <c r="E48" s="27">
        <f t="shared" ca="1" si="24"/>
        <v>0.14520280220763312</v>
      </c>
      <c r="O48">
        <f t="shared" si="4"/>
        <v>20</v>
      </c>
    </row>
    <row r="49" spans="1:15" ht="14.25" customHeight="1" x14ac:dyDescent="0.3">
      <c r="A49" s="63">
        <v>46159</v>
      </c>
      <c r="B49" s="58" t="str">
        <f t="shared" ca="1" si="21"/>
        <v/>
      </c>
      <c r="C49" s="58" t="str">
        <f t="shared" ca="1" si="22"/>
        <v/>
      </c>
      <c r="D49" s="58" t="str">
        <f t="shared" ca="1" si="23"/>
        <v/>
      </c>
      <c r="E49" s="27" t="str">
        <f t="shared" ca="1" si="24"/>
        <v/>
      </c>
      <c r="F49" s="30">
        <f t="shared" ref="F49" ca="1" si="27">SUM(B43:B49)</f>
        <v>29241.777777777774</v>
      </c>
      <c r="G49" s="30">
        <f t="shared" ref="G49" ca="1" si="28">SUM(C43:C49)</f>
        <v>-2220</v>
      </c>
      <c r="H49" s="33">
        <f ca="1">IF(F49=0,"",G49/F49)*-1</f>
        <v>7.5918776788156991E-2</v>
      </c>
      <c r="O49">
        <f t="shared" si="4"/>
        <v>20</v>
      </c>
    </row>
    <row r="50" spans="1:15" ht="14.25" customHeight="1" x14ac:dyDescent="0.3">
      <c r="A50" s="63">
        <v>46160</v>
      </c>
      <c r="B50" s="57">
        <f t="shared" ca="1" si="21"/>
        <v>4677.0555555555557</v>
      </c>
      <c r="C50" s="57">
        <f t="shared" ca="1" si="22"/>
        <v>-127.33333333333333</v>
      </c>
      <c r="D50" s="57">
        <f t="shared" ca="1" si="23"/>
        <v>0</v>
      </c>
      <c r="E50" s="27">
        <f t="shared" ca="1" si="24"/>
        <v>2.7225106013992657E-2</v>
      </c>
      <c r="O50">
        <f t="shared" si="4"/>
        <v>21</v>
      </c>
    </row>
    <row r="51" spans="1:15" ht="14.25" customHeight="1" x14ac:dyDescent="0.3">
      <c r="A51" s="63">
        <v>46161</v>
      </c>
      <c r="B51" s="57">
        <f t="shared" ca="1" si="21"/>
        <v>2507.7777777777783</v>
      </c>
      <c r="C51" s="57">
        <f t="shared" ca="1" si="22"/>
        <v>-46.111111111111114</v>
      </c>
      <c r="D51" s="57">
        <f t="shared" ca="1" si="23"/>
        <v>0</v>
      </c>
      <c r="E51" s="27">
        <f t="shared" ca="1" si="24"/>
        <v>1.8387239698715106E-2</v>
      </c>
      <c r="O51">
        <f t="shared" si="4"/>
        <v>21</v>
      </c>
    </row>
    <row r="52" spans="1:15" ht="14.25" customHeight="1" x14ac:dyDescent="0.3">
      <c r="A52" s="63">
        <v>46162</v>
      </c>
      <c r="B52" s="57">
        <f t="shared" ca="1" si="21"/>
        <v>3365.3888888888896</v>
      </c>
      <c r="C52" s="57">
        <f t="shared" ca="1" si="22"/>
        <v>-17.777777777777779</v>
      </c>
      <c r="D52" s="57">
        <f t="shared" ca="1" si="23"/>
        <v>110</v>
      </c>
      <c r="E52" s="27">
        <f t="shared" ca="1" si="24"/>
        <v>5.282532974561301E-3</v>
      </c>
      <c r="O52">
        <f t="shared" si="4"/>
        <v>21</v>
      </c>
    </row>
    <row r="53" spans="1:15" ht="14.25" customHeight="1" x14ac:dyDescent="0.3">
      <c r="A53" s="63">
        <v>46163</v>
      </c>
      <c r="B53" s="57">
        <f t="shared" ca="1" si="21"/>
        <v>2871.4444444444448</v>
      </c>
      <c r="C53" s="57">
        <f t="shared" ca="1" si="22"/>
        <v>-52.777777777777779</v>
      </c>
      <c r="D53" s="57">
        <f t="shared" ca="1" si="23"/>
        <v>0</v>
      </c>
      <c r="E53" s="27">
        <f t="shared" ca="1" si="24"/>
        <v>1.8380219014820259E-2</v>
      </c>
      <c r="O53">
        <f t="shared" si="4"/>
        <v>21</v>
      </c>
    </row>
    <row r="54" spans="1:15" ht="14.25" customHeight="1" x14ac:dyDescent="0.3">
      <c r="A54" s="63">
        <v>46164</v>
      </c>
      <c r="B54" s="57">
        <f t="shared" ca="1" si="21"/>
        <v>2056.333333333333</v>
      </c>
      <c r="C54" s="57">
        <f t="shared" ca="1" si="22"/>
        <v>-5.7777777777777777</v>
      </c>
      <c r="D54" s="57">
        <f t="shared" ca="1" si="23"/>
        <v>0</v>
      </c>
      <c r="E54" s="27">
        <f t="shared" ca="1" si="24"/>
        <v>2.8097476630464151E-3</v>
      </c>
      <c r="O54">
        <f t="shared" si="4"/>
        <v>21</v>
      </c>
    </row>
    <row r="55" spans="1:15" ht="14.25" customHeight="1" x14ac:dyDescent="0.3">
      <c r="A55" s="63">
        <v>46165</v>
      </c>
      <c r="B55" s="57">
        <f t="shared" ca="1" si="21"/>
        <v>13513.888888888891</v>
      </c>
      <c r="C55" s="57">
        <f t="shared" ca="1" si="22"/>
        <v>-1026.6666666666665</v>
      </c>
      <c r="D55" s="57">
        <f t="shared" ca="1" si="23"/>
        <v>0</v>
      </c>
      <c r="E55" s="27">
        <f t="shared" ca="1" si="24"/>
        <v>7.5971223021582712E-2</v>
      </c>
      <c r="O55">
        <f t="shared" si="4"/>
        <v>21</v>
      </c>
    </row>
    <row r="56" spans="1:15" ht="14.25" customHeight="1" x14ac:dyDescent="0.3">
      <c r="A56" s="63">
        <v>46166</v>
      </c>
      <c r="B56" s="58" t="str">
        <f t="shared" ca="1" si="21"/>
        <v/>
      </c>
      <c r="C56" s="58" t="str">
        <f t="shared" ca="1" si="22"/>
        <v/>
      </c>
      <c r="D56" s="58" t="str">
        <f t="shared" ca="1" si="23"/>
        <v/>
      </c>
      <c r="E56" s="27" t="str">
        <f t="shared" ca="1" si="24"/>
        <v/>
      </c>
      <c r="F56" s="30">
        <f t="shared" ref="F56" ca="1" si="29">SUM(B50:B56)</f>
        <v>28991.888888888891</v>
      </c>
      <c r="G56" s="30">
        <f t="shared" ref="G56" ca="1" si="30">SUM(C50:C56)</f>
        <v>-1276.4444444444443</v>
      </c>
      <c r="H56" s="33">
        <f ca="1">IF(F56=0,"",G56/F56)*-1</f>
        <v>4.4027639914612129E-2</v>
      </c>
      <c r="O56">
        <f t="shared" si="4"/>
        <v>21</v>
      </c>
    </row>
    <row r="57" spans="1:15" ht="14.25" customHeight="1" x14ac:dyDescent="0.3">
      <c r="A57" s="63">
        <v>46167</v>
      </c>
      <c r="B57" s="57">
        <f t="shared" ca="1" si="21"/>
        <v>8496.7222222222226</v>
      </c>
      <c r="C57" s="57">
        <f t="shared" ca="1" si="22"/>
        <v>-163.22222222222226</v>
      </c>
      <c r="D57" s="57">
        <f t="shared" ca="1" si="23"/>
        <v>100</v>
      </c>
      <c r="E57" s="27">
        <f t="shared" ca="1" si="24"/>
        <v>1.9210022165410193E-2</v>
      </c>
      <c r="O57">
        <f t="shared" si="4"/>
        <v>22</v>
      </c>
    </row>
    <row r="58" spans="1:15" ht="14.25" customHeight="1" x14ac:dyDescent="0.3">
      <c r="A58" s="63">
        <v>46168</v>
      </c>
      <c r="B58" s="57">
        <f t="shared" ca="1" si="21"/>
        <v>11924.444444444445</v>
      </c>
      <c r="C58" s="57">
        <f t="shared" ca="1" si="22"/>
        <v>-150</v>
      </c>
      <c r="D58" s="57">
        <f t="shared" ca="1" si="23"/>
        <v>0</v>
      </c>
      <c r="E58" s="27">
        <f t="shared" ca="1" si="24"/>
        <v>1.2579202385389489E-2</v>
      </c>
      <c r="O58">
        <f t="shared" si="4"/>
        <v>22</v>
      </c>
    </row>
    <row r="59" spans="1:15" ht="14.25" customHeight="1" x14ac:dyDescent="0.3">
      <c r="A59" s="63">
        <v>46169</v>
      </c>
      <c r="B59" s="57" t="str">
        <f t="shared" ca="1" si="21"/>
        <v/>
      </c>
      <c r="C59" s="57" t="str">
        <f t="shared" ca="1" si="22"/>
        <v/>
      </c>
      <c r="D59" s="57" t="str">
        <f t="shared" ca="1" si="23"/>
        <v/>
      </c>
      <c r="E59" s="27" t="str">
        <f t="shared" ca="1" si="24"/>
        <v/>
      </c>
      <c r="O59">
        <f t="shared" si="4"/>
        <v>22</v>
      </c>
    </row>
    <row r="60" spans="1:15" ht="14.25" customHeight="1" x14ac:dyDescent="0.3">
      <c r="A60" s="63">
        <v>46170</v>
      </c>
      <c r="B60" s="57" t="str">
        <f t="shared" ca="1" si="21"/>
        <v/>
      </c>
      <c r="C60" s="57" t="str">
        <f t="shared" ca="1" si="22"/>
        <v/>
      </c>
      <c r="D60" s="57" t="str">
        <f t="shared" ca="1" si="23"/>
        <v/>
      </c>
      <c r="E60" s="27" t="str">
        <f t="shared" ca="1" si="24"/>
        <v/>
      </c>
      <c r="I60" s="47" t="s">
        <v>2053</v>
      </c>
      <c r="J60" s="49">
        <v>0.1</v>
      </c>
      <c r="O60">
        <f t="shared" si="4"/>
        <v>22</v>
      </c>
    </row>
    <row r="61" spans="1:15" ht="14.25" customHeight="1" x14ac:dyDescent="0.3">
      <c r="A61" s="63">
        <v>46171</v>
      </c>
      <c r="B61" s="57">
        <f t="shared" ca="1" si="21"/>
        <v>4840.5555555555557</v>
      </c>
      <c r="C61" s="57">
        <f t="shared" ca="1" si="22"/>
        <v>-30</v>
      </c>
      <c r="D61" s="57">
        <f t="shared" ca="1" si="23"/>
        <v>0</v>
      </c>
      <c r="E61" s="27">
        <f t="shared" ca="1" si="24"/>
        <v>6.1976357167450938E-3</v>
      </c>
      <c r="I61" s="48">
        <f ca="1">SUM(D33:D63)</f>
        <v>2984</v>
      </c>
      <c r="J61" s="48">
        <f ca="1">I61*J60</f>
        <v>298.40000000000003</v>
      </c>
      <c r="L61" s="49">
        <v>0.4</v>
      </c>
      <c r="M61" s="49">
        <v>0.08</v>
      </c>
      <c r="N61" s="54" t="s">
        <v>1261</v>
      </c>
      <c r="O61">
        <f t="shared" si="4"/>
        <v>22</v>
      </c>
    </row>
    <row r="62" spans="1:15" ht="14.25" customHeight="1" x14ac:dyDescent="0.3">
      <c r="A62" s="63">
        <v>46172</v>
      </c>
      <c r="B62" s="57">
        <f t="shared" ca="1" si="21"/>
        <v>2365.1666666666661</v>
      </c>
      <c r="C62" s="57">
        <f t="shared" ca="1" si="22"/>
        <v>-5237.4444444444443</v>
      </c>
      <c r="D62" s="57">
        <f t="shared" ca="1" si="23"/>
        <v>474</v>
      </c>
      <c r="E62" s="27">
        <f t="shared" ca="1" si="24"/>
        <v>2.2144081929861654</v>
      </c>
      <c r="I62" s="47" t="s">
        <v>1437</v>
      </c>
      <c r="J62" s="47" t="s">
        <v>1438</v>
      </c>
      <c r="K62" s="47" t="s">
        <v>435</v>
      </c>
      <c r="L62" s="49">
        <v>0.4</v>
      </c>
      <c r="M62" s="49">
        <v>0.6</v>
      </c>
      <c r="N62" s="54" t="s">
        <v>1260</v>
      </c>
      <c r="O62">
        <f t="shared" si="4"/>
        <v>22</v>
      </c>
    </row>
    <row r="63" spans="1:15" ht="14.25" customHeight="1" x14ac:dyDescent="0.3">
      <c r="A63" s="63">
        <v>46173</v>
      </c>
      <c r="B63" s="58" t="str">
        <f t="shared" ca="1" si="21"/>
        <v/>
      </c>
      <c r="C63" s="58" t="str">
        <f t="shared" ca="1" si="22"/>
        <v/>
      </c>
      <c r="D63" s="58" t="str">
        <f t="shared" ca="1" si="23"/>
        <v/>
      </c>
      <c r="E63" s="27" t="str">
        <f t="shared" ca="1" si="24"/>
        <v/>
      </c>
      <c r="F63" s="30">
        <f t="shared" ref="F63" ca="1" si="31">SUM(B57:B63)</f>
        <v>27626.888888888891</v>
      </c>
      <c r="G63" s="30">
        <f t="shared" ref="G63" ca="1" si="32">SUM(C57:C63)</f>
        <v>-5580.666666666667</v>
      </c>
      <c r="H63" s="33">
        <f ca="1">IF(F63=0,"",G63/F63)*-1</f>
        <v>0.20200127090354808</v>
      </c>
      <c r="I63" s="48">
        <f ca="1">SUM(B33:B63)</f>
        <v>116597.38888888889</v>
      </c>
      <c r="J63" s="48">
        <f ca="1">SUM(C33:C63)</f>
        <v>-13899.222222222223</v>
      </c>
      <c r="K63" s="50">
        <f ca="1">IF(I63=0,"",J63/I63)*-1</f>
        <v>0.11920697671426796</v>
      </c>
      <c r="L63" s="51">
        <f ca="1">I63*L62</f>
        <v>46638.955555555556</v>
      </c>
      <c r="M63" s="51">
        <f ca="1">I63*M62</f>
        <v>69958.433333333334</v>
      </c>
      <c r="N63" t="s">
        <v>1265</v>
      </c>
      <c r="O63">
        <f t="shared" si="4"/>
        <v>22</v>
      </c>
    </row>
    <row r="64" spans="1:15" ht="14.25" customHeight="1" x14ac:dyDescent="0.3">
      <c r="A64" s="63">
        <v>46174</v>
      </c>
      <c r="B64" s="57">
        <f t="shared" ca="1" si="21"/>
        <v>4096.7222222222226</v>
      </c>
      <c r="C64" s="57">
        <f t="shared" ca="1" si="22"/>
        <v>-299.44444444444446</v>
      </c>
      <c r="D64" s="57">
        <f t="shared" ca="1" si="23"/>
        <v>200</v>
      </c>
      <c r="E64" s="27">
        <f t="shared" ca="1" si="24"/>
        <v>7.3093665667674695E-2</v>
      </c>
      <c r="L64" s="53">
        <f ca="1">L63*L61</f>
        <v>18655.582222222223</v>
      </c>
      <c r="M64" s="53">
        <f ca="1">M63*M61</f>
        <v>5596.6746666666668</v>
      </c>
      <c r="N64" s="53">
        <f ca="1">M64+L64+J61</f>
        <v>24550.656888888891</v>
      </c>
      <c r="O64">
        <f t="shared" si="4"/>
        <v>23</v>
      </c>
    </row>
    <row r="65" spans="1:15" ht="14.25" customHeight="1" x14ac:dyDescent="0.3">
      <c r="A65" s="63">
        <v>46175</v>
      </c>
      <c r="B65" s="57">
        <f t="shared" ca="1" si="21"/>
        <v>3245.8333333333348</v>
      </c>
      <c r="C65" s="57">
        <f t="shared" ca="1" si="22"/>
        <v>-66.444444444444443</v>
      </c>
      <c r="D65" s="57">
        <f t="shared" ca="1" si="23"/>
        <v>0</v>
      </c>
      <c r="E65" s="27">
        <f t="shared" ca="1" si="24"/>
        <v>2.0470688917415481E-2</v>
      </c>
      <c r="O65">
        <f t="shared" si="4"/>
        <v>23</v>
      </c>
    </row>
    <row r="66" spans="1:15" ht="14.25" customHeight="1" x14ac:dyDescent="0.3">
      <c r="A66" s="63">
        <v>46176</v>
      </c>
      <c r="B66" s="57">
        <f t="shared" ca="1" si="21"/>
        <v>4758.2222222222235</v>
      </c>
      <c r="C66" s="57">
        <f t="shared" ca="1" si="22"/>
        <v>-28.888888888888886</v>
      </c>
      <c r="D66" s="57">
        <f t="shared" ca="1" si="23"/>
        <v>120</v>
      </c>
      <c r="E66" s="27">
        <f t="shared" ca="1" si="24"/>
        <v>6.0713618531664463E-3</v>
      </c>
      <c r="N66" s="54" t="s">
        <v>1963</v>
      </c>
      <c r="O66">
        <f t="shared" si="4"/>
        <v>23</v>
      </c>
    </row>
    <row r="67" spans="1:15" ht="14.25" customHeight="1" x14ac:dyDescent="0.35">
      <c r="A67" s="63">
        <v>46177</v>
      </c>
      <c r="B67" s="57">
        <f t="shared" ca="1" si="21"/>
        <v>5254.3333333333312</v>
      </c>
      <c r="C67" s="57">
        <f t="shared" ca="1" si="22"/>
        <v>-48.833333333333329</v>
      </c>
      <c r="D67" s="57">
        <f t="shared" ca="1" si="23"/>
        <v>6825</v>
      </c>
      <c r="E67" s="27">
        <f t="shared" ca="1" si="24"/>
        <v>9.2939161327158567E-3</v>
      </c>
      <c r="N67" s="73">
        <f ca="1">N64+J63</f>
        <v>10651.434666666668</v>
      </c>
      <c r="O67">
        <f t="shared" si="4"/>
        <v>23</v>
      </c>
    </row>
    <row r="68" spans="1:15" ht="14.25" customHeight="1" x14ac:dyDescent="0.3">
      <c r="A68" s="63">
        <v>46178</v>
      </c>
      <c r="B68" s="57">
        <f t="shared" ca="1" si="21"/>
        <v>5949.5000000000018</v>
      </c>
      <c r="C68" s="57">
        <f t="shared" ca="1" si="22"/>
        <v>-8.8888888888888893</v>
      </c>
      <c r="D68" s="57">
        <f t="shared" ca="1" si="23"/>
        <v>475</v>
      </c>
      <c r="E68" s="27">
        <f t="shared" ca="1" si="24"/>
        <v>1.4940564566583556E-3</v>
      </c>
      <c r="O68">
        <f t="shared" ref="O68:O131" si="33">WEEKNUM(A68,2)</f>
        <v>23</v>
      </c>
    </row>
    <row r="69" spans="1:15" ht="14.25" customHeight="1" x14ac:dyDescent="0.3">
      <c r="A69" s="63">
        <v>46179</v>
      </c>
      <c r="B69" s="57">
        <f t="shared" ca="1" si="21"/>
        <v>4282.5555555555557</v>
      </c>
      <c r="C69" s="57">
        <f t="shared" ca="1" si="22"/>
        <v>-206.66666666666666</v>
      </c>
      <c r="D69" s="57">
        <f t="shared" ca="1" si="23"/>
        <v>77.222222222222229</v>
      </c>
      <c r="E69" s="27">
        <f t="shared" ca="1" si="24"/>
        <v>4.8257790000778351E-2</v>
      </c>
      <c r="O69">
        <f t="shared" si="33"/>
        <v>23</v>
      </c>
    </row>
    <row r="70" spans="1:15" ht="14.25" customHeight="1" x14ac:dyDescent="0.3">
      <c r="A70" s="63">
        <v>46180</v>
      </c>
      <c r="B70" s="58" t="str">
        <f t="shared" ca="1" si="21"/>
        <v/>
      </c>
      <c r="C70" s="58" t="str">
        <f t="shared" ca="1" si="22"/>
        <v/>
      </c>
      <c r="D70" s="58" t="str">
        <f t="shared" ca="1" si="23"/>
        <v/>
      </c>
      <c r="E70" s="27" t="str">
        <f t="shared" ca="1" si="24"/>
        <v/>
      </c>
      <c r="F70" s="30">
        <f t="shared" ref="F70" ca="1" si="34">SUM(B64:B70)</f>
        <v>27587.166666666672</v>
      </c>
      <c r="G70" s="30">
        <f t="shared" ref="G70" ca="1" si="35">SUM(C64:C70)</f>
        <v>-659.16666666666674</v>
      </c>
      <c r="H70" s="33">
        <f ca="1">IF(F70=0,"",G70/F70)*-1</f>
        <v>2.3893960355962612E-2</v>
      </c>
      <c r="O70">
        <f t="shared" si="33"/>
        <v>23</v>
      </c>
    </row>
    <row r="71" spans="1:15" ht="14.25" customHeight="1" x14ac:dyDescent="0.3">
      <c r="A71" s="63">
        <v>46181</v>
      </c>
      <c r="B71" s="57">
        <f t="shared" ca="1" si="21"/>
        <v>3873.8888888888896</v>
      </c>
      <c r="C71" s="57">
        <f t="shared" ca="1" si="22"/>
        <v>-74.722222222222214</v>
      </c>
      <c r="D71" s="57">
        <f t="shared" ca="1" si="23"/>
        <v>440</v>
      </c>
      <c r="E71" s="27">
        <f t="shared" ca="1" si="24"/>
        <v>1.9288684927577796E-2</v>
      </c>
      <c r="O71">
        <f t="shared" si="33"/>
        <v>24</v>
      </c>
    </row>
    <row r="72" spans="1:15" ht="14.25" customHeight="1" x14ac:dyDescent="0.3">
      <c r="A72" s="63">
        <v>46182</v>
      </c>
      <c r="B72" s="57">
        <f t="shared" ca="1" si="21"/>
        <v>8438.6666666666679</v>
      </c>
      <c r="C72" s="57">
        <f t="shared" ca="1" si="22"/>
        <v>-27.222222222222221</v>
      </c>
      <c r="D72" s="57">
        <f t="shared" ca="1" si="23"/>
        <v>0</v>
      </c>
      <c r="E72" s="27">
        <f t="shared" ca="1" si="24"/>
        <v>3.2258913993785214E-3</v>
      </c>
      <c r="O72">
        <f t="shared" si="33"/>
        <v>24</v>
      </c>
    </row>
    <row r="73" spans="1:15" ht="14.25" customHeight="1" x14ac:dyDescent="0.3">
      <c r="A73" s="63">
        <v>46183</v>
      </c>
      <c r="B73" s="57">
        <f t="shared" ca="1" si="21"/>
        <v>4677.166666666667</v>
      </c>
      <c r="C73" s="57">
        <f t="shared" ca="1" si="22"/>
        <v>-30</v>
      </c>
      <c r="D73" s="57">
        <f t="shared" ca="1" si="23"/>
        <v>471.11111111111114</v>
      </c>
      <c r="E73" s="27">
        <f t="shared" ca="1" si="24"/>
        <v>6.4141396144389408E-3</v>
      </c>
      <c r="O73">
        <f t="shared" si="33"/>
        <v>24</v>
      </c>
    </row>
    <row r="74" spans="1:15" ht="14.25" customHeight="1" x14ac:dyDescent="0.3">
      <c r="A74" s="63">
        <v>46184</v>
      </c>
      <c r="B74" s="57">
        <f t="shared" ca="1" si="21"/>
        <v>4170.5</v>
      </c>
      <c r="C74" s="57">
        <f t="shared" ca="1" si="22"/>
        <v>-45.555555555555557</v>
      </c>
      <c r="D74" s="57">
        <f t="shared" ca="1" si="23"/>
        <v>0</v>
      </c>
      <c r="E74" s="27">
        <f t="shared" ca="1" si="24"/>
        <v>1.0923283912134171E-2</v>
      </c>
      <c r="O74">
        <f t="shared" si="33"/>
        <v>24</v>
      </c>
    </row>
    <row r="75" spans="1:15" ht="14.25" customHeight="1" x14ac:dyDescent="0.3">
      <c r="A75" s="63">
        <v>46185</v>
      </c>
      <c r="B75" s="57">
        <f t="shared" ca="1" si="21"/>
        <v>4176.833333333333</v>
      </c>
      <c r="C75" s="57">
        <f t="shared" ca="1" si="22"/>
        <v>-27.777777777777779</v>
      </c>
      <c r="D75" s="57">
        <f t="shared" ca="1" si="23"/>
        <v>0</v>
      </c>
      <c r="E75" s="27">
        <f t="shared" ca="1" si="24"/>
        <v>6.6504395940571682E-3</v>
      </c>
      <c r="O75">
        <f t="shared" si="33"/>
        <v>24</v>
      </c>
    </row>
    <row r="76" spans="1:15" ht="14.25" customHeight="1" x14ac:dyDescent="0.3">
      <c r="A76" s="63">
        <v>46186</v>
      </c>
      <c r="B76" s="57">
        <f t="shared" ca="1" si="21"/>
        <v>11051.833333333332</v>
      </c>
      <c r="C76" s="57">
        <f t="shared" ca="1" si="22"/>
        <v>-26.666666666666668</v>
      </c>
      <c r="D76" s="57">
        <f t="shared" ca="1" si="23"/>
        <v>250</v>
      </c>
      <c r="E76" s="27">
        <f t="shared" ca="1" si="24"/>
        <v>2.4128726757249933E-3</v>
      </c>
      <c r="O76">
        <f t="shared" si="33"/>
        <v>24</v>
      </c>
    </row>
    <row r="77" spans="1:15" ht="14.25" customHeight="1" x14ac:dyDescent="0.3">
      <c r="A77" s="63">
        <v>46187</v>
      </c>
      <c r="B77" s="58" t="str">
        <f t="shared" ca="1" si="21"/>
        <v/>
      </c>
      <c r="C77" s="58" t="str">
        <f t="shared" ca="1" si="22"/>
        <v/>
      </c>
      <c r="D77" s="58" t="str">
        <f t="shared" ca="1" si="23"/>
        <v/>
      </c>
      <c r="E77" s="27" t="str">
        <f t="shared" ca="1" si="24"/>
        <v/>
      </c>
      <c r="F77" s="30">
        <f t="shared" ref="F77" ca="1" si="36">SUM(B71:B77)</f>
        <v>36388.888888888891</v>
      </c>
      <c r="G77" s="30">
        <f t="shared" ref="G77" ca="1" si="37">SUM(C71:C77)</f>
        <v>-231.94444444444443</v>
      </c>
      <c r="H77" s="33">
        <f ca="1">IF(F77=0,"",G77/F77)*-1</f>
        <v>6.3740458015267166E-3</v>
      </c>
      <c r="O77">
        <f t="shared" si="33"/>
        <v>24</v>
      </c>
    </row>
    <row r="78" spans="1:15" ht="14.25" customHeight="1" x14ac:dyDescent="0.3">
      <c r="A78" s="63">
        <v>46188</v>
      </c>
      <c r="B78" s="57">
        <f t="shared" ca="1" si="21"/>
        <v>1501.2222222222224</v>
      </c>
      <c r="C78" s="57">
        <f t="shared" ca="1" si="22"/>
        <v>-48</v>
      </c>
      <c r="D78" s="57">
        <f t="shared" ca="1" si="23"/>
        <v>1660</v>
      </c>
      <c r="E78" s="27">
        <f t="shared" ca="1" si="24"/>
        <v>3.1973947154170672E-2</v>
      </c>
      <c r="O78">
        <f t="shared" si="33"/>
        <v>25</v>
      </c>
    </row>
    <row r="79" spans="1:15" ht="14.25" customHeight="1" x14ac:dyDescent="0.3">
      <c r="A79" s="63">
        <v>46189</v>
      </c>
      <c r="B79" s="57">
        <f t="shared" ca="1" si="21"/>
        <v>5480.6111111111131</v>
      </c>
      <c r="C79" s="57">
        <f t="shared" ca="1" si="22"/>
        <v>-3.3333333333333335</v>
      </c>
      <c r="D79" s="57">
        <f t="shared" ca="1" si="23"/>
        <v>0</v>
      </c>
      <c r="E79" s="27">
        <f t="shared" ca="1" si="24"/>
        <v>6.0820468114869571E-4</v>
      </c>
      <c r="O79">
        <f t="shared" si="33"/>
        <v>25</v>
      </c>
    </row>
    <row r="80" spans="1:15" ht="14.25" customHeight="1" x14ac:dyDescent="0.3">
      <c r="A80" s="63">
        <v>46190</v>
      </c>
      <c r="B80" s="57">
        <f t="shared" ca="1" si="21"/>
        <v>4569.8333333333348</v>
      </c>
      <c r="C80" s="57">
        <f t="shared" ca="1" si="22"/>
        <v>-40.555555555555557</v>
      </c>
      <c r="D80" s="57">
        <f t="shared" ca="1" si="23"/>
        <v>0</v>
      </c>
      <c r="E80" s="27">
        <f t="shared" ca="1" si="24"/>
        <v>8.8746246520052981E-3</v>
      </c>
      <c r="O80">
        <f t="shared" si="33"/>
        <v>25</v>
      </c>
    </row>
    <row r="81" spans="1:15" ht="14.25" customHeight="1" x14ac:dyDescent="0.3">
      <c r="A81" s="63">
        <v>46191</v>
      </c>
      <c r="B81" s="57">
        <f t="shared" ca="1" si="21"/>
        <v>3001.4444444444453</v>
      </c>
      <c r="C81" s="57">
        <f t="shared" ca="1" si="22"/>
        <v>-80</v>
      </c>
      <c r="D81" s="57">
        <f t="shared" ca="1" si="23"/>
        <v>160</v>
      </c>
      <c r="E81" s="27">
        <f t="shared" ca="1" si="24"/>
        <v>2.6653833339503195E-2</v>
      </c>
      <c r="O81">
        <f t="shared" si="33"/>
        <v>25</v>
      </c>
    </row>
    <row r="82" spans="1:15" ht="14.25" customHeight="1" x14ac:dyDescent="0.3">
      <c r="A82" s="63">
        <v>46192</v>
      </c>
      <c r="B82" s="57">
        <f t="shared" ca="1" si="21"/>
        <v>6812.2777777777774</v>
      </c>
      <c r="C82" s="57">
        <f t="shared" ca="1" si="22"/>
        <v>-6.1111111111111116</v>
      </c>
      <c r="D82" s="57">
        <f t="shared" ca="1" si="23"/>
        <v>970</v>
      </c>
      <c r="E82" s="27">
        <f t="shared" ca="1" si="24"/>
        <v>8.9707309514683471E-4</v>
      </c>
      <c r="O82">
        <f t="shared" si="33"/>
        <v>25</v>
      </c>
    </row>
    <row r="83" spans="1:15" ht="14.25" customHeight="1" x14ac:dyDescent="0.3">
      <c r="A83" s="63">
        <v>46193</v>
      </c>
      <c r="B83" s="57">
        <f t="shared" ca="1" si="21"/>
        <v>4742.3888888888905</v>
      </c>
      <c r="C83" s="57">
        <f t="shared" ca="1" si="22"/>
        <v>-5073.333333333333</v>
      </c>
      <c r="D83" s="57">
        <f t="shared" ca="1" si="23"/>
        <v>0</v>
      </c>
      <c r="E83" s="27">
        <f t="shared" ca="1" si="24"/>
        <v>1.069784332790553</v>
      </c>
      <c r="O83">
        <f t="shared" si="33"/>
        <v>25</v>
      </c>
    </row>
    <row r="84" spans="1:15" ht="14.25" customHeight="1" x14ac:dyDescent="0.3">
      <c r="A84" s="63">
        <v>46194</v>
      </c>
      <c r="B84" s="58" t="str">
        <f t="shared" ca="1" si="21"/>
        <v/>
      </c>
      <c r="C84" s="58" t="str">
        <f t="shared" ca="1" si="22"/>
        <v/>
      </c>
      <c r="D84" s="58" t="str">
        <f t="shared" ca="1" si="23"/>
        <v/>
      </c>
      <c r="E84" s="27" t="str">
        <f t="shared" ca="1" si="24"/>
        <v/>
      </c>
      <c r="F84" s="30">
        <f t="shared" ref="F84" ca="1" si="38">SUM(B78:B84)</f>
        <v>26107.777777777785</v>
      </c>
      <c r="G84" s="30">
        <f t="shared" ref="G84" ca="1" si="39">SUM(C78:C84)</f>
        <v>-5251.333333333333</v>
      </c>
      <c r="H84" s="33">
        <f ca="1">IF(F84=0,"",G84/F84)*-1</f>
        <v>0.2011405711367408</v>
      </c>
      <c r="O84">
        <f t="shared" si="33"/>
        <v>25</v>
      </c>
    </row>
    <row r="85" spans="1:15" ht="14.25" customHeight="1" x14ac:dyDescent="0.3">
      <c r="A85" s="63">
        <v>46195</v>
      </c>
      <c r="B85" s="57">
        <f t="shared" ca="1" si="21"/>
        <v>1691.8888888888889</v>
      </c>
      <c r="C85" s="57">
        <f t="shared" ca="1" si="22"/>
        <v>-217.77777777777777</v>
      </c>
      <c r="D85" s="57">
        <f t="shared" ca="1" si="23"/>
        <v>0</v>
      </c>
      <c r="E85" s="27">
        <f t="shared" ca="1" si="24"/>
        <v>0.12871872332041767</v>
      </c>
      <c r="O85">
        <f t="shared" si="33"/>
        <v>26</v>
      </c>
    </row>
    <row r="86" spans="1:15" ht="14.25" customHeight="1" x14ac:dyDescent="0.3">
      <c r="A86" s="63">
        <v>46196</v>
      </c>
      <c r="B86" s="57">
        <f t="shared" ca="1" si="21"/>
        <v>2994.0000000000005</v>
      </c>
      <c r="C86" s="57">
        <f t="shared" ca="1" si="22"/>
        <v>-365.55555555555554</v>
      </c>
      <c r="D86" s="57">
        <f t="shared" ca="1" si="23"/>
        <v>1575</v>
      </c>
      <c r="E86" s="27">
        <f t="shared" ca="1" si="24"/>
        <v>0.12209604393973129</v>
      </c>
      <c r="O86">
        <f t="shared" si="33"/>
        <v>26</v>
      </c>
    </row>
    <row r="87" spans="1:15" ht="14.25" customHeight="1" x14ac:dyDescent="0.3">
      <c r="A87" s="63">
        <v>46197</v>
      </c>
      <c r="B87" s="57">
        <f t="shared" ca="1" si="21"/>
        <v>1466.1111111111113</v>
      </c>
      <c r="C87" s="57">
        <f t="shared" ca="1" si="22"/>
        <v>-47.777777777777771</v>
      </c>
      <c r="D87" s="57">
        <f t="shared" ca="1" si="23"/>
        <v>1428.5555555555557</v>
      </c>
      <c r="E87" s="27">
        <f t="shared" ca="1" si="24"/>
        <v>3.2588101553618784E-2</v>
      </c>
      <c r="O87">
        <f t="shared" si="33"/>
        <v>26</v>
      </c>
    </row>
    <row r="88" spans="1:15" ht="14.25" customHeight="1" x14ac:dyDescent="0.3">
      <c r="A88" s="63">
        <v>46198</v>
      </c>
      <c r="B88" s="57">
        <f t="shared" ca="1" si="21"/>
        <v>3967.4444444444448</v>
      </c>
      <c r="C88" s="57">
        <f t="shared" ca="1" si="22"/>
        <v>-2525.5555555555557</v>
      </c>
      <c r="D88" s="57">
        <f t="shared" ca="1" si="23"/>
        <v>2425</v>
      </c>
      <c r="E88" s="27">
        <f t="shared" ca="1" si="24"/>
        <v>0.63656986025149132</v>
      </c>
      <c r="O88">
        <f t="shared" si="33"/>
        <v>26</v>
      </c>
    </row>
    <row r="89" spans="1:15" ht="14.25" customHeight="1" x14ac:dyDescent="0.3">
      <c r="A89" s="63">
        <v>46199</v>
      </c>
      <c r="B89" s="57">
        <f t="shared" ca="1" si="21"/>
        <v>1005.7222222222221</v>
      </c>
      <c r="C89" s="57">
        <f t="shared" ca="1" si="22"/>
        <v>-30</v>
      </c>
      <c r="D89" s="57">
        <f t="shared" ca="1" si="23"/>
        <v>0</v>
      </c>
      <c r="E89" s="27">
        <f t="shared" ca="1" si="24"/>
        <v>2.9829310059106232E-2</v>
      </c>
      <c r="O89">
        <f t="shared" si="33"/>
        <v>26</v>
      </c>
    </row>
    <row r="90" spans="1:15" ht="14.25" customHeight="1" x14ac:dyDescent="0.3">
      <c r="A90" s="63">
        <v>46200</v>
      </c>
      <c r="B90" s="57">
        <f t="shared" ca="1" si="21"/>
        <v>3667.166666666667</v>
      </c>
      <c r="C90" s="57">
        <f t="shared" ca="1" si="22"/>
        <v>-65</v>
      </c>
      <c r="D90" s="57">
        <f t="shared" ca="1" si="23"/>
        <v>1700</v>
      </c>
      <c r="E90" s="27">
        <f t="shared" ca="1" si="24"/>
        <v>1.7724855701495248E-2</v>
      </c>
      <c r="I90" s="47" t="s">
        <v>2054</v>
      </c>
      <c r="J90" s="49">
        <v>0.1</v>
      </c>
      <c r="O90">
        <f t="shared" si="33"/>
        <v>26</v>
      </c>
    </row>
    <row r="91" spans="1:15" ht="14.25" customHeight="1" x14ac:dyDescent="0.3">
      <c r="A91" s="63">
        <v>46201</v>
      </c>
      <c r="B91" s="58" t="str">
        <f t="shared" ca="1" si="21"/>
        <v/>
      </c>
      <c r="C91" s="58" t="str">
        <f t="shared" ca="1" si="22"/>
        <v/>
      </c>
      <c r="D91" s="58" t="str">
        <f t="shared" ca="1" si="23"/>
        <v/>
      </c>
      <c r="E91" s="27" t="str">
        <f t="shared" ca="1" si="24"/>
        <v/>
      </c>
      <c r="F91" s="30">
        <f t="shared" ref="F91" ca="1" si="40">SUM(B85:B91)</f>
        <v>14792.333333333336</v>
      </c>
      <c r="G91" s="30">
        <f t="shared" ref="G91" ca="1" si="41">SUM(C85:C91)</f>
        <v>-3251.666666666667</v>
      </c>
      <c r="H91" s="33">
        <f ca="1">IF(F91=0,"",G91/F91)*-1</f>
        <v>0.2198210784866034</v>
      </c>
      <c r="I91" s="48">
        <f ca="1">SUM(D64:D93)</f>
        <v>24524.555555555558</v>
      </c>
      <c r="J91" s="48">
        <f ca="1">I91*J90</f>
        <v>2452.4555555555557</v>
      </c>
      <c r="L91" s="49">
        <v>0.4</v>
      </c>
      <c r="M91" s="49">
        <v>0.08</v>
      </c>
      <c r="N91" s="54" t="s">
        <v>1261</v>
      </c>
      <c r="O91">
        <f t="shared" si="33"/>
        <v>26</v>
      </c>
    </row>
    <row r="92" spans="1:15" ht="14.25" customHeight="1" x14ac:dyDescent="0.3">
      <c r="A92" s="63">
        <v>46202</v>
      </c>
      <c r="B92" s="57">
        <f t="shared" ca="1" si="21"/>
        <v>2805</v>
      </c>
      <c r="C92" s="57">
        <f t="shared" ca="1" si="22"/>
        <v>-56.333333333333336</v>
      </c>
      <c r="D92" s="57">
        <f t="shared" ca="1" si="23"/>
        <v>4137.4444444444443</v>
      </c>
      <c r="E92" s="27">
        <f t="shared" ca="1" si="24"/>
        <v>2.0083184789067142E-2</v>
      </c>
      <c r="I92" s="47" t="s">
        <v>2048</v>
      </c>
      <c r="J92" s="47" t="s">
        <v>2049</v>
      </c>
      <c r="K92" s="47" t="s">
        <v>435</v>
      </c>
      <c r="L92" s="49">
        <v>0.4</v>
      </c>
      <c r="M92" s="49">
        <v>0.6</v>
      </c>
      <c r="N92" s="54" t="s">
        <v>1260</v>
      </c>
      <c r="O92">
        <f t="shared" si="33"/>
        <v>27</v>
      </c>
    </row>
    <row r="93" spans="1:15" ht="14.25" customHeight="1" x14ac:dyDescent="0.3">
      <c r="A93" s="63">
        <v>46203</v>
      </c>
      <c r="B93" s="57">
        <f t="shared" ca="1" si="21"/>
        <v>2686.166666666667</v>
      </c>
      <c r="C93" s="57">
        <f t="shared" ca="1" si="22"/>
        <v>-4095.6666666666665</v>
      </c>
      <c r="D93" s="57">
        <f t="shared" ca="1" si="23"/>
        <v>1610.2222222222222</v>
      </c>
      <c r="E93" s="27">
        <f t="shared" ca="1" si="24"/>
        <v>1.5247254451821057</v>
      </c>
      <c r="I93" s="48">
        <f ca="1">SUM(B64:B93)</f>
        <v>110367.33333333333</v>
      </c>
      <c r="J93" s="48">
        <f ca="1">SUM(C64:C93)</f>
        <v>-13546.111111111109</v>
      </c>
      <c r="K93" s="50">
        <f ca="1">IF(I93=0,"",J93/I93)*-1</f>
        <v>0.12273659879231576</v>
      </c>
      <c r="L93" s="51">
        <f ca="1">I93*L92</f>
        <v>44146.933333333334</v>
      </c>
      <c r="M93" s="51">
        <f ca="1">I93*M92</f>
        <v>66220.399999999994</v>
      </c>
      <c r="N93" t="s">
        <v>1265</v>
      </c>
      <c r="O93">
        <f t="shared" si="33"/>
        <v>27</v>
      </c>
    </row>
    <row r="94" spans="1:15" ht="14.25" customHeight="1" x14ac:dyDescent="0.3">
      <c r="A94" s="63">
        <v>46204</v>
      </c>
      <c r="B94" s="57">
        <f t="shared" ca="1" si="21"/>
        <v>2795.7222222222222</v>
      </c>
      <c r="C94" s="57">
        <f t="shared" ca="1" si="22"/>
        <v>-640.55555555555554</v>
      </c>
      <c r="D94" s="57">
        <f t="shared" ca="1" si="23"/>
        <v>572.22222222222217</v>
      </c>
      <c r="E94" s="27">
        <f t="shared" ca="1" si="24"/>
        <v>0.22911988553941537</v>
      </c>
      <c r="L94" s="53">
        <f ca="1">L93*L91</f>
        <v>17658.773333333334</v>
      </c>
      <c r="M94" s="53">
        <f ca="1">M93*M91</f>
        <v>5297.6319999999996</v>
      </c>
      <c r="N94" s="53">
        <f ca="1">M94+L94+J91</f>
        <v>25408.860888888892</v>
      </c>
      <c r="O94">
        <f t="shared" si="33"/>
        <v>27</v>
      </c>
    </row>
    <row r="95" spans="1:15" ht="14.25" customHeight="1" x14ac:dyDescent="0.3">
      <c r="A95" s="63">
        <v>46205</v>
      </c>
      <c r="B95" s="57">
        <f t="shared" ca="1" si="21"/>
        <v>5157.2222222222208</v>
      </c>
      <c r="C95" s="57">
        <f t="shared" ca="1" si="22"/>
        <v>-610.66666666666674</v>
      </c>
      <c r="D95" s="57">
        <f t="shared" ca="1" si="23"/>
        <v>536</v>
      </c>
      <c r="E95" s="27">
        <f t="shared" ca="1" si="24"/>
        <v>0.11840999676828616</v>
      </c>
      <c r="O95">
        <f t="shared" si="33"/>
        <v>27</v>
      </c>
    </row>
    <row r="96" spans="1:15" ht="14.25" customHeight="1" x14ac:dyDescent="0.3">
      <c r="A96" s="63">
        <v>46206</v>
      </c>
      <c r="B96" s="57">
        <f t="shared" ca="1" si="21"/>
        <v>7802.3333333333312</v>
      </c>
      <c r="C96" s="57">
        <f t="shared" ca="1" si="22"/>
        <v>-173.88888888888889</v>
      </c>
      <c r="D96" s="57">
        <f t="shared" ca="1" si="23"/>
        <v>1144.1666666666665</v>
      </c>
      <c r="E96" s="27">
        <f t="shared" ca="1" si="24"/>
        <v>2.2286780307885112E-2</v>
      </c>
      <c r="N96" s="54" t="s">
        <v>1963</v>
      </c>
      <c r="O96">
        <f t="shared" si="33"/>
        <v>27</v>
      </c>
    </row>
    <row r="97" spans="1:15" ht="14.25" customHeight="1" x14ac:dyDescent="0.35">
      <c r="A97" s="63">
        <v>46207</v>
      </c>
      <c r="B97" s="57">
        <f t="shared" ca="1" si="21"/>
        <v>7935.2222222222235</v>
      </c>
      <c r="C97" s="57">
        <f t="shared" ca="1" si="22"/>
        <v>-26.666666666666664</v>
      </c>
      <c r="D97" s="57">
        <f t="shared" ca="1" si="23"/>
        <v>893.75</v>
      </c>
      <c r="E97" s="27">
        <f t="shared" ca="1" si="24"/>
        <v>3.3605444081941265E-3</v>
      </c>
      <c r="N97" s="73">
        <f ca="1">N94+J93</f>
        <v>11862.749777777783</v>
      </c>
      <c r="O97">
        <f t="shared" si="33"/>
        <v>27</v>
      </c>
    </row>
    <row r="98" spans="1:15" ht="14.25" customHeight="1" x14ac:dyDescent="0.3">
      <c r="A98" s="63">
        <v>46208</v>
      </c>
      <c r="B98" s="58" t="str">
        <f t="shared" ca="1" si="21"/>
        <v/>
      </c>
      <c r="C98" s="58" t="str">
        <f t="shared" ca="1" si="22"/>
        <v/>
      </c>
      <c r="D98" s="58" t="str">
        <f t="shared" ca="1" si="23"/>
        <v/>
      </c>
      <c r="E98" s="27" t="str">
        <f t="shared" ca="1" si="24"/>
        <v/>
      </c>
      <c r="F98" s="30">
        <f t="shared" ref="F98" ca="1" si="42">SUM(B92:B98)</f>
        <v>29181.666666666664</v>
      </c>
      <c r="G98" s="30">
        <f t="shared" ref="G98" ca="1" si="43">SUM(C92:C98)</f>
        <v>-5603.7777777777783</v>
      </c>
      <c r="H98" s="33">
        <f ca="1">IF(F98=0,"",G98/F98)*-1</f>
        <v>0.19203076513031397</v>
      </c>
      <c r="O98">
        <f t="shared" si="33"/>
        <v>27</v>
      </c>
    </row>
    <row r="99" spans="1:15" ht="14.25" customHeight="1" x14ac:dyDescent="0.3">
      <c r="A99" s="63">
        <v>46209</v>
      </c>
      <c r="B99" s="57">
        <f t="shared" ca="1" si="21"/>
        <v>4167.4444444444443</v>
      </c>
      <c r="C99" s="57">
        <f t="shared" ca="1" si="22"/>
        <v>-23.888888888888889</v>
      </c>
      <c r="D99" s="57">
        <f t="shared" ca="1" si="23"/>
        <v>145</v>
      </c>
      <c r="E99" s="27">
        <f t="shared" ca="1" si="24"/>
        <v>5.7322633108486416E-3</v>
      </c>
      <c r="O99">
        <f t="shared" si="33"/>
        <v>28</v>
      </c>
    </row>
    <row r="100" spans="1:15" ht="14.25" customHeight="1" x14ac:dyDescent="0.3">
      <c r="A100" s="63">
        <v>46210</v>
      </c>
      <c r="B100" s="57">
        <f t="shared" ca="1" si="21"/>
        <v>3866.3333333333339</v>
      </c>
      <c r="C100" s="57">
        <f t="shared" ca="1" si="22"/>
        <v>-71.666666666666657</v>
      </c>
      <c r="D100" s="57">
        <f t="shared" ca="1" si="23"/>
        <v>200</v>
      </c>
      <c r="E100" s="27">
        <f t="shared" ca="1" si="24"/>
        <v>1.8536080696611772E-2</v>
      </c>
      <c r="O100">
        <f t="shared" si="33"/>
        <v>28</v>
      </c>
    </row>
    <row r="101" spans="1:15" ht="14.25" customHeight="1" x14ac:dyDescent="0.3">
      <c r="A101" s="63">
        <v>46211</v>
      </c>
      <c r="B101" s="57">
        <f t="shared" ca="1" si="21"/>
        <v>3821.5555555555552</v>
      </c>
      <c r="C101" s="57">
        <f t="shared" ca="1" si="22"/>
        <v>-23.333333333333332</v>
      </c>
      <c r="D101" s="57">
        <f t="shared" ca="1" si="23"/>
        <v>720</v>
      </c>
      <c r="E101" s="27">
        <f t="shared" ca="1" si="24"/>
        <v>6.1057161132755718E-3</v>
      </c>
      <c r="O101">
        <f t="shared" si="33"/>
        <v>28</v>
      </c>
    </row>
    <row r="102" spans="1:15" ht="14.25" customHeight="1" x14ac:dyDescent="0.3">
      <c r="A102" s="63">
        <v>46212</v>
      </c>
      <c r="B102" s="57">
        <f t="shared" ca="1" si="21"/>
        <v>2679.0555555555557</v>
      </c>
      <c r="C102" s="57">
        <f t="shared" ca="1" si="22"/>
        <v>-28.333333333333336</v>
      </c>
      <c r="D102" s="57">
        <f t="shared" ca="1" si="23"/>
        <v>2046.9444444444443</v>
      </c>
      <c r="E102" s="27">
        <f t="shared" ca="1" si="24"/>
        <v>1.0575866287870933E-2</v>
      </c>
      <c r="O102">
        <f t="shared" si="33"/>
        <v>28</v>
      </c>
    </row>
    <row r="103" spans="1:15" ht="14.25" customHeight="1" x14ac:dyDescent="0.3">
      <c r="A103" s="63">
        <v>46213</v>
      </c>
      <c r="B103" s="57">
        <f t="shared" ca="1" si="21"/>
        <v>5404</v>
      </c>
      <c r="C103" s="57">
        <f t="shared" ca="1" si="22"/>
        <v>-34.444444444444443</v>
      </c>
      <c r="D103" s="57">
        <f t="shared" ca="1" si="23"/>
        <v>1154</v>
      </c>
      <c r="E103" s="27">
        <f t="shared" ca="1" si="24"/>
        <v>6.3738794308742493E-3</v>
      </c>
      <c r="O103">
        <f t="shared" si="33"/>
        <v>28</v>
      </c>
    </row>
    <row r="104" spans="1:15" ht="14.25" customHeight="1" x14ac:dyDescent="0.3">
      <c r="A104" s="63">
        <v>46214</v>
      </c>
      <c r="B104" s="57">
        <f t="shared" ca="1" si="21"/>
        <v>3105.4999999999991</v>
      </c>
      <c r="C104" s="57">
        <f t="shared" ca="1" si="22"/>
        <v>-38.333333333333329</v>
      </c>
      <c r="D104" s="57">
        <f t="shared" ca="1" si="23"/>
        <v>2994</v>
      </c>
      <c r="E104" s="27">
        <f t="shared" ca="1" si="24"/>
        <v>1.2343691300381047E-2</v>
      </c>
      <c r="O104">
        <f t="shared" si="33"/>
        <v>28</v>
      </c>
    </row>
    <row r="105" spans="1:15" ht="14.25" customHeight="1" x14ac:dyDescent="0.3">
      <c r="A105" s="63">
        <v>46215</v>
      </c>
      <c r="B105" s="58" t="str">
        <f t="shared" ca="1" si="21"/>
        <v/>
      </c>
      <c r="C105" s="58" t="str">
        <f t="shared" ca="1" si="22"/>
        <v/>
      </c>
      <c r="D105" s="58" t="str">
        <f t="shared" ca="1" si="23"/>
        <v/>
      </c>
      <c r="E105" s="27" t="str">
        <f t="shared" ca="1" si="24"/>
        <v/>
      </c>
      <c r="F105" s="30">
        <f t="shared" ref="F105" ca="1" si="44">SUM(B99:B105)</f>
        <v>23043.888888888891</v>
      </c>
      <c r="G105" s="30">
        <f t="shared" ref="G105" ca="1" si="45">SUM(C99:C105)</f>
        <v>-219.99999999999994</v>
      </c>
      <c r="H105" s="33">
        <f ca="1">IF(F105=0,"",G105/F105)*-1</f>
        <v>9.5469996865883908E-3</v>
      </c>
      <c r="O105">
        <f t="shared" si="33"/>
        <v>28</v>
      </c>
    </row>
    <row r="106" spans="1:15" ht="14.25" customHeight="1" x14ac:dyDescent="0.3">
      <c r="A106" s="63">
        <v>46216</v>
      </c>
      <c r="B106" s="57">
        <f t="shared" ref="B106:B126" ca="1" si="46">IFERROR(SUMIFS(INDIRECT("'"&amp;TEXT(A106,"DD-MM")&amp;"'!L:L"),INDIRECT("'"&amp;TEXT(A106,"DD-MM")&amp;"'!H:H"),$B$2),"")</f>
        <v>11601.222222222219</v>
      </c>
      <c r="C106" s="57">
        <f t="shared" ref="C106:C126" ca="1" si="47">IFERROR(SUMIFS(INDIRECT("'"&amp;TEXT(A106,"DD-MM")&amp;"'!L:L"),INDIRECT("'"&amp;TEXT(A106,"DD-MM")&amp;"'!H:H"),$C$2),"")</f>
        <v>-74.444444444444443</v>
      </c>
      <c r="D106" s="57">
        <f t="shared" ref="D106:D126" ca="1" si="48">IFERROR(SUMIFS(INDIRECT("'"&amp;TEXT(A106,"DD-MM")&amp;"'!L:L"),INDIRECT("'"&amp;TEXT(A106,"DD-MM")&amp;"'!H:H"),$D$2),"")</f>
        <v>2385.5</v>
      </c>
      <c r="E106" s="27">
        <f t="shared" ref="E106:E126" ca="1" si="49">IFERROR(IF(B106=0,"",C106/B106)*-1,"")</f>
        <v>6.4169484058193118E-3</v>
      </c>
      <c r="O106">
        <f t="shared" si="33"/>
        <v>29</v>
      </c>
    </row>
    <row r="107" spans="1:15" ht="14.25" customHeight="1" x14ac:dyDescent="0.3">
      <c r="A107" s="63">
        <v>46217</v>
      </c>
      <c r="B107" s="57">
        <f t="shared" ca="1" si="46"/>
        <v>1927.7222222222219</v>
      </c>
      <c r="C107" s="57">
        <f t="shared" ca="1" si="47"/>
        <v>-17.222222222222221</v>
      </c>
      <c r="D107" s="57">
        <f t="shared" ca="1" si="48"/>
        <v>790</v>
      </c>
      <c r="E107" s="27">
        <f t="shared" ca="1" si="49"/>
        <v>8.9339750425084311E-3</v>
      </c>
      <c r="O107">
        <f t="shared" si="33"/>
        <v>29</v>
      </c>
    </row>
    <row r="108" spans="1:15" ht="14.25" customHeight="1" x14ac:dyDescent="0.3">
      <c r="A108" s="63">
        <v>46218</v>
      </c>
      <c r="B108" s="57">
        <f t="shared" ca="1" si="46"/>
        <v>3060.4444444444457</v>
      </c>
      <c r="C108" s="57">
        <f t="shared" ca="1" si="47"/>
        <v>-49.333333333333329</v>
      </c>
      <c r="D108" s="57">
        <f t="shared" ca="1" si="48"/>
        <v>1602</v>
      </c>
      <c r="E108" s="27">
        <f t="shared" ca="1" si="49"/>
        <v>1.6119663084519308E-2</v>
      </c>
      <c r="O108">
        <f t="shared" si="33"/>
        <v>29</v>
      </c>
    </row>
    <row r="109" spans="1:15" ht="14.25" customHeight="1" x14ac:dyDescent="0.3">
      <c r="A109" s="63">
        <v>46219</v>
      </c>
      <c r="B109" s="57">
        <f t="shared" ca="1" si="46"/>
        <v>3034.6666666666679</v>
      </c>
      <c r="C109" s="57">
        <f t="shared" ca="1" si="47"/>
        <v>-42.777777777777779</v>
      </c>
      <c r="D109" s="57">
        <f t="shared" ca="1" si="48"/>
        <v>2011</v>
      </c>
      <c r="E109" s="27">
        <f t="shared" ca="1" si="49"/>
        <v>1.4096367896895133E-2</v>
      </c>
      <c r="O109">
        <f t="shared" si="33"/>
        <v>29</v>
      </c>
    </row>
    <row r="110" spans="1:15" ht="14.25" customHeight="1" x14ac:dyDescent="0.3">
      <c r="A110" s="63">
        <v>46220</v>
      </c>
      <c r="B110" s="57">
        <f t="shared" ca="1" si="46"/>
        <v>2292.3333333333335</v>
      </c>
      <c r="C110" s="57">
        <f t="shared" ca="1" si="47"/>
        <v>-7.2222222222222232</v>
      </c>
      <c r="D110" s="57">
        <f t="shared" ca="1" si="48"/>
        <v>1243.2222222222222</v>
      </c>
      <c r="E110" s="27">
        <f t="shared" ca="1" si="49"/>
        <v>3.1505986137366103E-3</v>
      </c>
      <c r="O110">
        <f t="shared" si="33"/>
        <v>29</v>
      </c>
    </row>
    <row r="111" spans="1:15" ht="14.25" customHeight="1" x14ac:dyDescent="0.3">
      <c r="A111" s="63">
        <v>46221</v>
      </c>
      <c r="B111" s="57">
        <f t="shared" ca="1" si="46"/>
        <v>7950.1111111111104</v>
      </c>
      <c r="C111" s="57">
        <f t="shared" ca="1" si="47"/>
        <v>-23.888888888888889</v>
      </c>
      <c r="D111" s="57">
        <f t="shared" ca="1" si="48"/>
        <v>1433</v>
      </c>
      <c r="E111" s="27">
        <f t="shared" ca="1" si="49"/>
        <v>3.004849687635393E-3</v>
      </c>
      <c r="O111">
        <f t="shared" si="33"/>
        <v>29</v>
      </c>
    </row>
    <row r="112" spans="1:15" ht="14.25" customHeight="1" x14ac:dyDescent="0.3">
      <c r="A112" s="63">
        <v>46222</v>
      </c>
      <c r="B112" s="58" t="str">
        <f t="shared" ca="1" si="46"/>
        <v/>
      </c>
      <c r="C112" s="58" t="str">
        <f t="shared" ca="1" si="47"/>
        <v/>
      </c>
      <c r="D112" s="58" t="str">
        <f t="shared" ca="1" si="48"/>
        <v/>
      </c>
      <c r="E112" s="27" t="str">
        <f t="shared" ca="1" si="49"/>
        <v/>
      </c>
      <c r="F112" s="30">
        <f t="shared" ref="F112" ca="1" si="50">SUM(B106:B112)</f>
        <v>29866.499999999996</v>
      </c>
      <c r="G112" s="30">
        <f t="shared" ref="G112" ca="1" si="51">SUM(C106:C112)</f>
        <v>-214.88888888888889</v>
      </c>
      <c r="H112" s="33">
        <f ca="1">IF(F112=0,"",G112/F112)*-1</f>
        <v>7.1949806267520098E-3</v>
      </c>
      <c r="O112">
        <f t="shared" si="33"/>
        <v>29</v>
      </c>
    </row>
    <row r="113" spans="1:15" ht="14.25" customHeight="1" x14ac:dyDescent="0.3">
      <c r="A113" s="63">
        <v>46223</v>
      </c>
      <c r="B113" s="57">
        <f t="shared" ca="1" si="46"/>
        <v>2463.3333333333326</v>
      </c>
      <c r="C113" s="57">
        <f t="shared" ca="1" si="47"/>
        <v>-175</v>
      </c>
      <c r="D113" s="57">
        <f t="shared" ca="1" si="48"/>
        <v>1626.2222222222222</v>
      </c>
      <c r="E113" s="27">
        <f t="shared" ca="1" si="49"/>
        <v>7.1041948579161046E-2</v>
      </c>
      <c r="O113">
        <f t="shared" si="33"/>
        <v>30</v>
      </c>
    </row>
    <row r="114" spans="1:15" ht="14.25" customHeight="1" x14ac:dyDescent="0.3">
      <c r="A114" s="63">
        <v>46224</v>
      </c>
      <c r="B114" s="57">
        <f t="shared" ca="1" si="46"/>
        <v>3413.1111111111113</v>
      </c>
      <c r="C114" s="57">
        <f t="shared" ca="1" si="47"/>
        <v>-48.888888888888886</v>
      </c>
      <c r="D114" s="57">
        <f t="shared" ca="1" si="48"/>
        <v>933</v>
      </c>
      <c r="E114" s="27">
        <f t="shared" ca="1" si="49"/>
        <v>1.4323849208932871E-2</v>
      </c>
      <c r="O114">
        <f t="shared" si="33"/>
        <v>30</v>
      </c>
    </row>
    <row r="115" spans="1:15" ht="14.25" customHeight="1" x14ac:dyDescent="0.3">
      <c r="A115" s="63">
        <v>46225</v>
      </c>
      <c r="B115" s="57">
        <f t="shared" ca="1" si="46"/>
        <v>3383</v>
      </c>
      <c r="C115" s="57">
        <f t="shared" ca="1" si="47"/>
        <v>-50.555555555555557</v>
      </c>
      <c r="D115" s="57">
        <f t="shared" ca="1" si="48"/>
        <v>244</v>
      </c>
      <c r="E115" s="27">
        <f t="shared" ca="1" si="49"/>
        <v>1.4944001051006668E-2</v>
      </c>
      <c r="O115">
        <f t="shared" si="33"/>
        <v>30</v>
      </c>
    </row>
    <row r="116" spans="1:15" ht="14.25" customHeight="1" x14ac:dyDescent="0.3">
      <c r="A116" s="63">
        <v>46226</v>
      </c>
      <c r="B116" s="57">
        <f t="shared" ca="1" si="46"/>
        <v>5623.3333333333312</v>
      </c>
      <c r="C116" s="57">
        <f t="shared" ca="1" si="47"/>
        <v>-65.944444444444443</v>
      </c>
      <c r="D116" s="57">
        <f t="shared" ca="1" si="48"/>
        <v>2084.1111111111113</v>
      </c>
      <c r="E116" s="27">
        <f t="shared" ca="1" si="49"/>
        <v>1.1726931436475008E-2</v>
      </c>
      <c r="O116">
        <f t="shared" si="33"/>
        <v>30</v>
      </c>
    </row>
    <row r="117" spans="1:15" ht="14.25" customHeight="1" x14ac:dyDescent="0.3">
      <c r="A117" s="63">
        <v>46227</v>
      </c>
      <c r="B117" s="57">
        <f t="shared" ca="1" si="46"/>
        <v>2174.333333333333</v>
      </c>
      <c r="C117" s="57">
        <f t="shared" ca="1" si="47"/>
        <v>-193.28555555555556</v>
      </c>
      <c r="D117" s="57">
        <f t="shared" ca="1" si="48"/>
        <v>4313.1111111111113</v>
      </c>
      <c r="E117" s="27">
        <f t="shared" ca="1" si="49"/>
        <v>8.8894169349481342E-2</v>
      </c>
      <c r="O117">
        <f t="shared" si="33"/>
        <v>30</v>
      </c>
    </row>
    <row r="118" spans="1:15" ht="14.25" customHeight="1" x14ac:dyDescent="0.3">
      <c r="A118" s="63">
        <v>46228</v>
      </c>
      <c r="B118" s="57">
        <f t="shared" ca="1" si="46"/>
        <v>3582.8333333333326</v>
      </c>
      <c r="C118" s="57">
        <f t="shared" ca="1" si="47"/>
        <v>-24.444444444444443</v>
      </c>
      <c r="D118" s="57">
        <f t="shared" ca="1" si="48"/>
        <v>260</v>
      </c>
      <c r="E118" s="27">
        <f t="shared" ca="1" si="49"/>
        <v>6.8226574250670642E-3</v>
      </c>
      <c r="O118">
        <f t="shared" si="33"/>
        <v>30</v>
      </c>
    </row>
    <row r="119" spans="1:15" ht="14.25" customHeight="1" x14ac:dyDescent="0.3">
      <c r="A119" s="63">
        <v>46229</v>
      </c>
      <c r="B119" s="58" t="str">
        <f t="shared" ca="1" si="46"/>
        <v/>
      </c>
      <c r="C119" s="58" t="str">
        <f t="shared" ca="1" si="47"/>
        <v/>
      </c>
      <c r="D119" s="58" t="str">
        <f t="shared" ca="1" si="48"/>
        <v/>
      </c>
      <c r="E119" s="27" t="str">
        <f t="shared" ca="1" si="49"/>
        <v/>
      </c>
      <c r="F119" s="30">
        <f t="shared" ref="F119" ca="1" si="52">SUM(B113:B119)</f>
        <v>20639.944444444438</v>
      </c>
      <c r="G119" s="30">
        <f t="shared" ref="G119" ca="1" si="53">SUM(C113:C119)</f>
        <v>-558.11888888888893</v>
      </c>
      <c r="H119" s="33">
        <f ca="1">IF(F119=0,"",G119/F119)*-1</f>
        <v>2.7040716625529256E-2</v>
      </c>
      <c r="O119">
        <f t="shared" si="33"/>
        <v>30</v>
      </c>
    </row>
    <row r="120" spans="1:15" ht="14.25" customHeight="1" x14ac:dyDescent="0.3">
      <c r="A120" s="63">
        <v>46230</v>
      </c>
      <c r="B120" s="57">
        <f t="shared" ca="1" si="46"/>
        <v>6074.1666666666661</v>
      </c>
      <c r="C120" s="57">
        <f t="shared" ca="1" si="47"/>
        <v>-73</v>
      </c>
      <c r="D120" s="57">
        <f t="shared" ca="1" si="48"/>
        <v>1103</v>
      </c>
      <c r="E120" s="27">
        <f t="shared" ca="1" si="49"/>
        <v>1.2018109480038416E-2</v>
      </c>
      <c r="O120">
        <f t="shared" si="33"/>
        <v>31</v>
      </c>
    </row>
    <row r="121" spans="1:15" ht="14.25" customHeight="1" x14ac:dyDescent="0.3">
      <c r="A121" s="63">
        <v>46231</v>
      </c>
      <c r="B121" s="57">
        <f t="shared" ca="1" si="46"/>
        <v>3085.4444444444453</v>
      </c>
      <c r="C121" s="57">
        <f t="shared" ca="1" si="47"/>
        <v>-48.333333333333329</v>
      </c>
      <c r="D121" s="57">
        <f t="shared" ca="1" si="48"/>
        <v>6405</v>
      </c>
      <c r="E121" s="27">
        <f t="shared" ca="1" si="49"/>
        <v>1.5664950124239255E-2</v>
      </c>
      <c r="I121" s="47" t="s">
        <v>2135</v>
      </c>
      <c r="J121" s="49">
        <v>0.1</v>
      </c>
      <c r="O121">
        <f t="shared" si="33"/>
        <v>31</v>
      </c>
    </row>
    <row r="122" spans="1:15" ht="14.25" customHeight="1" x14ac:dyDescent="0.3">
      <c r="A122" s="63">
        <v>46232</v>
      </c>
      <c r="B122" s="57">
        <f t="shared" ca="1" si="46"/>
        <v>3086.0555555555557</v>
      </c>
      <c r="C122" s="57">
        <f t="shared" ca="1" si="47"/>
        <v>-296.33333333333331</v>
      </c>
      <c r="D122" s="57">
        <f t="shared" ca="1" si="48"/>
        <v>387</v>
      </c>
      <c r="E122" s="27">
        <f t="shared" ca="1" si="49"/>
        <v>9.6023330753028852E-2</v>
      </c>
      <c r="I122" s="48">
        <f ca="1">SUM(D94:D124)</f>
        <v>42331.138888888891</v>
      </c>
      <c r="J122" s="48">
        <f ca="1">I122*J121</f>
        <v>4233.1138888888891</v>
      </c>
      <c r="L122" s="49">
        <v>0.4</v>
      </c>
      <c r="M122" s="49">
        <v>0.08</v>
      </c>
      <c r="N122" s="54" t="s">
        <v>1261</v>
      </c>
      <c r="O122">
        <f t="shared" si="33"/>
        <v>31</v>
      </c>
    </row>
    <row r="123" spans="1:15" ht="14.25" customHeight="1" x14ac:dyDescent="0.3">
      <c r="A123" s="63">
        <v>46233</v>
      </c>
      <c r="B123" s="57">
        <f t="shared" ca="1" si="46"/>
        <v>3874.4444444444448</v>
      </c>
      <c r="C123" s="57">
        <f t="shared" ca="1" si="47"/>
        <v>-30.555555555555554</v>
      </c>
      <c r="D123" s="57">
        <f t="shared" ca="1" si="48"/>
        <v>2491.8888888888887</v>
      </c>
      <c r="E123" s="27">
        <f t="shared" ca="1" si="49"/>
        <v>7.8864353312302835E-3</v>
      </c>
      <c r="I123" s="47" t="s">
        <v>2133</v>
      </c>
      <c r="J123" s="47" t="s">
        <v>2134</v>
      </c>
      <c r="K123" s="47" t="s">
        <v>435</v>
      </c>
      <c r="L123" s="49">
        <v>0.4</v>
      </c>
      <c r="M123" s="49">
        <v>0.6</v>
      </c>
      <c r="N123" s="54" t="s">
        <v>1260</v>
      </c>
      <c r="O123">
        <f t="shared" si="33"/>
        <v>31</v>
      </c>
    </row>
    <row r="124" spans="1:15" ht="14.25" customHeight="1" x14ac:dyDescent="0.3">
      <c r="A124" s="63">
        <v>46234</v>
      </c>
      <c r="B124" s="57">
        <f t="shared" ca="1" si="46"/>
        <v>1283.0555555555552</v>
      </c>
      <c r="C124" s="57">
        <f t="shared" ca="1" si="47"/>
        <v>-59.44444444444445</v>
      </c>
      <c r="D124" s="57">
        <f t="shared" ca="1" si="48"/>
        <v>2613</v>
      </c>
      <c r="E124" s="27">
        <f t="shared" ca="1" si="49"/>
        <v>4.6330374539943729E-2</v>
      </c>
      <c r="I124" s="48">
        <f ca="1">SUM(B94:B124)</f>
        <v>114643.99999999997</v>
      </c>
      <c r="J124" s="48">
        <f ca="1">SUM(C94:C124)</f>
        <v>-2952.4522222222217</v>
      </c>
      <c r="K124" s="50">
        <f ca="1">IF(I124=0,"",J124/I124)*-1</f>
        <v>2.5753220597870125E-2</v>
      </c>
      <c r="L124" s="51">
        <f ca="1">I124*L123</f>
        <v>45857.599999999991</v>
      </c>
      <c r="M124" s="51">
        <f ca="1">I124*M123</f>
        <v>68786.39999999998</v>
      </c>
      <c r="N124" t="s">
        <v>1265</v>
      </c>
      <c r="O124">
        <f t="shared" si="33"/>
        <v>31</v>
      </c>
    </row>
    <row r="125" spans="1:15" ht="14.25" customHeight="1" x14ac:dyDescent="0.3">
      <c r="A125" s="63">
        <v>46235</v>
      </c>
      <c r="B125" s="57">
        <f t="shared" ca="1" si="46"/>
        <v>5950.3333333333321</v>
      </c>
      <c r="C125" s="57">
        <f t="shared" ca="1" si="47"/>
        <v>-26.111111111111111</v>
      </c>
      <c r="D125" s="57">
        <f t="shared" ca="1" si="48"/>
        <v>698</v>
      </c>
      <c r="E125" s="27">
        <f t="shared" ca="1" si="49"/>
        <v>4.3881761992792196E-3</v>
      </c>
      <c r="L125" s="53">
        <f ca="1">L124*L122</f>
        <v>18343.039999999997</v>
      </c>
      <c r="M125" s="53">
        <f ca="1">M124*M122</f>
        <v>5502.9119999999984</v>
      </c>
      <c r="N125" s="53">
        <f ca="1">M125+L125+J122</f>
        <v>28079.065888888887</v>
      </c>
      <c r="O125">
        <f t="shared" si="33"/>
        <v>31</v>
      </c>
    </row>
    <row r="126" spans="1:15" ht="14.25" customHeight="1" x14ac:dyDescent="0.3">
      <c r="A126" s="63">
        <v>46236</v>
      </c>
      <c r="B126" s="58" t="str">
        <f t="shared" ca="1" si="46"/>
        <v/>
      </c>
      <c r="C126" s="58" t="str">
        <f t="shared" ca="1" si="47"/>
        <v/>
      </c>
      <c r="D126" s="58" t="str">
        <f t="shared" ca="1" si="48"/>
        <v/>
      </c>
      <c r="E126" s="27" t="str">
        <f t="shared" ca="1" si="49"/>
        <v/>
      </c>
      <c r="F126" s="30">
        <f t="shared" ref="F126" ca="1" si="54">SUM(B120:B126)</f>
        <v>23353.5</v>
      </c>
      <c r="G126" s="30">
        <f t="shared" ref="G126" ca="1" si="55">SUM(C120:C126)</f>
        <v>-533.77777777777771</v>
      </c>
      <c r="H126" s="33">
        <f ca="1">IF(F126=0,"",G126/F126)*-1</f>
        <v>2.2856435985089074E-2</v>
      </c>
      <c r="O126">
        <f t="shared" si="33"/>
        <v>31</v>
      </c>
    </row>
    <row r="127" spans="1:15" ht="14.25" customHeight="1" x14ac:dyDescent="0.3">
      <c r="A127" s="63">
        <v>46237</v>
      </c>
      <c r="B127" s="57">
        <f t="shared" ref="B127:B190" ca="1" si="56">IFERROR(SUMIFS(INDIRECT("'"&amp;TEXT(A127,"DD-MM")&amp;"'!L:L"),INDIRECT("'"&amp;TEXT(A127,"DD-MM")&amp;"'!H:H"),$B$2),"")</f>
        <v>5225.666666666667</v>
      </c>
      <c r="C127" s="57">
        <f t="shared" ref="C127:C190" ca="1" si="57">IFERROR(SUMIFS(INDIRECT("'"&amp;TEXT(A127,"DD-MM")&amp;"'!L:L"),INDIRECT("'"&amp;TEXT(A127,"DD-MM")&amp;"'!H:H"),$C$2),"")</f>
        <v>-281.66666666666663</v>
      </c>
      <c r="D127" s="57">
        <f t="shared" ref="D127:D190" ca="1" si="58">IFERROR(SUMIFS(INDIRECT("'"&amp;TEXT(A127,"DD-MM")&amp;"'!L:L"),INDIRECT("'"&amp;TEXT(A127,"DD-MM")&amp;"'!H:H"),$D$2),"")</f>
        <v>100</v>
      </c>
      <c r="E127" s="27">
        <f t="shared" ref="E127:E140" ca="1" si="59">IFERROR(IF(B127=0,"",C127/B127)*-1,"")</f>
        <v>5.3900618740830505E-2</v>
      </c>
      <c r="N127" s="54" t="s">
        <v>1963</v>
      </c>
      <c r="O127">
        <f t="shared" si="33"/>
        <v>32</v>
      </c>
    </row>
    <row r="128" spans="1:15" ht="14.25" customHeight="1" x14ac:dyDescent="0.35">
      <c r="A128" s="63">
        <v>46238</v>
      </c>
      <c r="B128" s="57">
        <f t="shared" ca="1" si="56"/>
        <v>5041.2777777777783</v>
      </c>
      <c r="C128" s="57">
        <f t="shared" ca="1" si="57"/>
        <v>-26.666666666666668</v>
      </c>
      <c r="D128" s="57">
        <f t="shared" ca="1" si="58"/>
        <v>635</v>
      </c>
      <c r="E128" s="27">
        <f t="shared" ca="1" si="59"/>
        <v>5.2896642165235885E-3</v>
      </c>
      <c r="N128" s="73">
        <f ca="1">N125+J124</f>
        <v>25126.613666666664</v>
      </c>
      <c r="O128">
        <f t="shared" si="33"/>
        <v>32</v>
      </c>
    </row>
    <row r="129" spans="1:15" ht="14.25" customHeight="1" x14ac:dyDescent="0.3">
      <c r="A129" s="63">
        <v>46239</v>
      </c>
      <c r="B129" s="57">
        <f t="shared" ca="1" si="56"/>
        <v>2925.5000000000014</v>
      </c>
      <c r="C129" s="57">
        <f t="shared" ca="1" si="57"/>
        <v>-3.8888888888888893</v>
      </c>
      <c r="D129" s="57">
        <f t="shared" ca="1" si="58"/>
        <v>1192</v>
      </c>
      <c r="E129" s="27">
        <f t="shared" ca="1" si="59"/>
        <v>1.3293074308285378E-3</v>
      </c>
      <c r="O129">
        <f t="shared" si="33"/>
        <v>32</v>
      </c>
    </row>
    <row r="130" spans="1:15" ht="14.25" customHeight="1" x14ac:dyDescent="0.3">
      <c r="A130" s="63">
        <v>46240</v>
      </c>
      <c r="B130" s="57">
        <f t="shared" ca="1" si="56"/>
        <v>2736.5</v>
      </c>
      <c r="C130" s="57">
        <f t="shared" ca="1" si="57"/>
        <v>-26.111111111111111</v>
      </c>
      <c r="D130" s="57">
        <f t="shared" ca="1" si="58"/>
        <v>390.11111111111109</v>
      </c>
      <c r="E130" s="27">
        <f t="shared" ca="1" si="59"/>
        <v>9.5417910144750991E-3</v>
      </c>
      <c r="O130">
        <f t="shared" si="33"/>
        <v>32</v>
      </c>
    </row>
    <row r="131" spans="1:15" ht="14.25" customHeight="1" x14ac:dyDescent="0.3">
      <c r="A131" s="63">
        <v>46241</v>
      </c>
      <c r="B131" s="57">
        <f t="shared" ca="1" si="56"/>
        <v>4412.8888888888896</v>
      </c>
      <c r="C131" s="57">
        <f t="shared" ca="1" si="57"/>
        <v>-537.77777777777783</v>
      </c>
      <c r="D131" s="57">
        <f t="shared" ca="1" si="58"/>
        <v>800</v>
      </c>
      <c r="E131" s="27">
        <f t="shared" ca="1" si="59"/>
        <v>0.12186524322691106</v>
      </c>
      <c r="O131">
        <f t="shared" si="33"/>
        <v>32</v>
      </c>
    </row>
    <row r="132" spans="1:15" ht="14.25" customHeight="1" x14ac:dyDescent="0.3">
      <c r="A132" s="63">
        <v>46242</v>
      </c>
      <c r="B132" s="57">
        <f t="shared" ca="1" si="56"/>
        <v>3594.2777777777787</v>
      </c>
      <c r="C132" s="57">
        <f t="shared" ca="1" si="57"/>
        <v>-180.55555555555557</v>
      </c>
      <c r="D132" s="57">
        <f t="shared" ca="1" si="58"/>
        <v>641.77777777777783</v>
      </c>
      <c r="E132" s="27">
        <f t="shared" ca="1" si="59"/>
        <v>5.0234168508586169E-2</v>
      </c>
      <c r="O132">
        <f t="shared" ref="O132:O195" si="60">WEEKNUM(A132,2)</f>
        <v>32</v>
      </c>
    </row>
    <row r="133" spans="1:15" ht="14.25" customHeight="1" x14ac:dyDescent="0.3">
      <c r="A133" s="63">
        <v>46243</v>
      </c>
      <c r="B133" s="58" t="str">
        <f t="shared" ca="1" si="56"/>
        <v/>
      </c>
      <c r="C133" s="58" t="str">
        <f t="shared" ca="1" si="57"/>
        <v/>
      </c>
      <c r="D133" s="58" t="str">
        <f t="shared" ca="1" si="58"/>
        <v/>
      </c>
      <c r="E133" s="27" t="str">
        <f t="shared" ca="1" si="59"/>
        <v/>
      </c>
      <c r="F133" s="30">
        <f t="shared" ref="F133" ca="1" si="61">SUM(B127:B133)</f>
        <v>23936.111111111113</v>
      </c>
      <c r="G133" s="30">
        <f t="shared" ref="G133" ca="1" si="62">SUM(C127:C133)</f>
        <v>-1056.6666666666667</v>
      </c>
      <c r="H133" s="33">
        <f ca="1">IF(F133=0,"",G133/F133)*-1</f>
        <v>4.4145294185911572E-2</v>
      </c>
      <c r="O133">
        <f t="shared" si="60"/>
        <v>32</v>
      </c>
    </row>
    <row r="134" spans="1:15" ht="14.25" customHeight="1" x14ac:dyDescent="0.3">
      <c r="A134" s="63">
        <v>46244</v>
      </c>
      <c r="B134" s="57">
        <f t="shared" ca="1" si="56"/>
        <v>2879.2222222222217</v>
      </c>
      <c r="C134" s="57">
        <f t="shared" ca="1" si="57"/>
        <v>-87.222222222222229</v>
      </c>
      <c r="D134" s="57">
        <f t="shared" ca="1" si="58"/>
        <v>854.11111111111109</v>
      </c>
      <c r="E134" s="27">
        <f t="shared" ca="1" si="59"/>
        <v>3.0293674989387575E-2</v>
      </c>
      <c r="O134">
        <f t="shared" si="60"/>
        <v>33</v>
      </c>
    </row>
    <row r="135" spans="1:15" ht="14.25" customHeight="1" x14ac:dyDescent="0.3">
      <c r="A135" s="63">
        <v>46245</v>
      </c>
      <c r="B135" s="57">
        <f t="shared" ca="1" si="56"/>
        <v>2105.1111111111113</v>
      </c>
      <c r="C135" s="57">
        <f t="shared" ca="1" si="57"/>
        <v>-426.11111111111114</v>
      </c>
      <c r="D135" s="57">
        <f t="shared" ca="1" si="58"/>
        <v>1281.6666666666667</v>
      </c>
      <c r="E135" s="27">
        <f t="shared" ca="1" si="59"/>
        <v>0.20241739681199197</v>
      </c>
      <c r="O135">
        <f t="shared" si="60"/>
        <v>33</v>
      </c>
    </row>
    <row r="136" spans="1:15" ht="14.25" customHeight="1" x14ac:dyDescent="0.3">
      <c r="A136" s="63">
        <v>46246</v>
      </c>
      <c r="B136" s="57">
        <f t="shared" ca="1" si="56"/>
        <v>3390.8333333333335</v>
      </c>
      <c r="C136" s="57">
        <f t="shared" ca="1" si="57"/>
        <v>-73.8888888888889</v>
      </c>
      <c r="D136" s="57">
        <f t="shared" ca="1" si="58"/>
        <v>733.33333333333326</v>
      </c>
      <c r="E136" s="27">
        <f t="shared" ca="1" si="59"/>
        <v>2.1790775784386009E-2</v>
      </c>
      <c r="O136">
        <f t="shared" si="60"/>
        <v>33</v>
      </c>
    </row>
    <row r="137" spans="1:15" ht="14.25" customHeight="1" x14ac:dyDescent="0.3">
      <c r="A137" s="63">
        <v>46247</v>
      </c>
      <c r="B137" s="57">
        <f t="shared" ca="1" si="56"/>
        <v>2408.3888888888887</v>
      </c>
      <c r="C137" s="57">
        <f t="shared" ca="1" si="57"/>
        <v>-454.22222222222223</v>
      </c>
      <c r="D137" s="57">
        <f t="shared" ca="1" si="58"/>
        <v>997.77777777777783</v>
      </c>
      <c r="E137" s="27">
        <f t="shared" ca="1" si="59"/>
        <v>0.1886000322945261</v>
      </c>
      <c r="O137">
        <f t="shared" si="60"/>
        <v>33</v>
      </c>
    </row>
    <row r="138" spans="1:15" ht="14.25" customHeight="1" x14ac:dyDescent="0.3">
      <c r="A138" s="63">
        <v>46248</v>
      </c>
      <c r="B138" s="57">
        <f t="shared" ca="1" si="56"/>
        <v>2828.4444444444443</v>
      </c>
      <c r="C138" s="57">
        <f t="shared" ca="1" si="57"/>
        <v>-28.333333333333332</v>
      </c>
      <c r="D138" s="57">
        <f t="shared" ca="1" si="58"/>
        <v>2970</v>
      </c>
      <c r="E138" s="27">
        <f t="shared" ca="1" si="59"/>
        <v>1.0017284726587052E-2</v>
      </c>
      <c r="O138">
        <f t="shared" si="60"/>
        <v>33</v>
      </c>
    </row>
    <row r="139" spans="1:15" ht="14.25" customHeight="1" x14ac:dyDescent="0.3">
      <c r="A139" s="63">
        <v>46249</v>
      </c>
      <c r="B139" s="57">
        <f t="shared" ca="1" si="56"/>
        <v>3226.5555555555557</v>
      </c>
      <c r="C139" s="57">
        <f t="shared" ca="1" si="57"/>
        <v>-45.555555555555557</v>
      </c>
      <c r="D139" s="57">
        <f t="shared" ca="1" si="58"/>
        <v>915</v>
      </c>
      <c r="E139" s="27">
        <f t="shared" ca="1" si="59"/>
        <v>1.4118943489789593E-2</v>
      </c>
      <c r="O139">
        <f t="shared" si="60"/>
        <v>33</v>
      </c>
    </row>
    <row r="140" spans="1:15" ht="14.25" customHeight="1" x14ac:dyDescent="0.3">
      <c r="A140" s="63">
        <v>46250</v>
      </c>
      <c r="B140" s="58" t="str">
        <f t="shared" ca="1" si="56"/>
        <v/>
      </c>
      <c r="C140" s="58" t="str">
        <f t="shared" ca="1" si="57"/>
        <v/>
      </c>
      <c r="D140" s="58" t="str">
        <f t="shared" ca="1" si="58"/>
        <v/>
      </c>
      <c r="E140" s="27" t="str">
        <f t="shared" ca="1" si="59"/>
        <v/>
      </c>
      <c r="F140" s="30">
        <f t="shared" ref="F140" ca="1" si="63">SUM(B134:B140)</f>
        <v>16838.555555555555</v>
      </c>
      <c r="G140" s="30">
        <f t="shared" ref="G140" ca="1" si="64">SUM(C134:C140)</f>
        <v>-1115.3333333333335</v>
      </c>
      <c r="H140" s="33">
        <f ca="1">IF(F140=0,"",G140/F140)*-1</f>
        <v>6.6236877008452835E-2</v>
      </c>
      <c r="O140">
        <f t="shared" si="60"/>
        <v>33</v>
      </c>
    </row>
    <row r="141" spans="1:15" ht="14.25" customHeight="1" x14ac:dyDescent="0.3">
      <c r="A141" s="63">
        <v>46251</v>
      </c>
      <c r="B141" s="57">
        <f t="shared" ca="1" si="56"/>
        <v>3257.8333333333326</v>
      </c>
      <c r="C141" s="57">
        <f t="shared" ca="1" si="57"/>
        <v>-45.555555555555557</v>
      </c>
      <c r="D141" s="57">
        <f t="shared" ca="1" si="58"/>
        <v>1567</v>
      </c>
      <c r="E141" s="27">
        <f t="shared" ref="E141:E190" ca="1" si="65">IFERROR(IF(B141=0,"",C141/B141)*-1,"")</f>
        <v>1.3983390460599243E-2</v>
      </c>
      <c r="O141">
        <f t="shared" si="60"/>
        <v>34</v>
      </c>
    </row>
    <row r="142" spans="1:15" ht="14.25" customHeight="1" x14ac:dyDescent="0.3">
      <c r="A142" s="63">
        <v>46252</v>
      </c>
      <c r="B142" s="57">
        <f t="shared" ca="1" si="56"/>
        <v>3252.7777777777774</v>
      </c>
      <c r="C142" s="57">
        <f t="shared" ca="1" si="57"/>
        <v>-51.666666666666671</v>
      </c>
      <c r="D142" s="57">
        <f t="shared" ca="1" si="58"/>
        <v>1078</v>
      </c>
      <c r="E142" s="27">
        <f t="shared" ca="1" si="65"/>
        <v>1.5883859948761746E-2</v>
      </c>
      <c r="O142">
        <f t="shared" si="60"/>
        <v>34</v>
      </c>
    </row>
    <row r="143" spans="1:15" ht="14.25" customHeight="1" x14ac:dyDescent="0.3">
      <c r="A143" s="63">
        <v>46253</v>
      </c>
      <c r="B143" s="57">
        <f t="shared" ca="1" si="56"/>
        <v>3488.1666666666665</v>
      </c>
      <c r="C143" s="57">
        <f t="shared" ca="1" si="57"/>
        <v>-121.94444444444444</v>
      </c>
      <c r="D143" s="57">
        <f t="shared" ca="1" si="58"/>
        <v>990</v>
      </c>
      <c r="E143" s="27">
        <f t="shared" ca="1" si="65"/>
        <v>3.4959466131524043E-2</v>
      </c>
      <c r="O143">
        <f t="shared" si="60"/>
        <v>34</v>
      </c>
    </row>
    <row r="144" spans="1:15" ht="14.25" customHeight="1" x14ac:dyDescent="0.3">
      <c r="A144" s="63">
        <v>46254</v>
      </c>
      <c r="B144" s="57">
        <f t="shared" ca="1" si="56"/>
        <v>8519.3333333333339</v>
      </c>
      <c r="C144" s="57">
        <f t="shared" ca="1" si="57"/>
        <v>-564.44444444444446</v>
      </c>
      <c r="D144" s="57">
        <f t="shared" ca="1" si="58"/>
        <v>4578</v>
      </c>
      <c r="E144" s="27">
        <f t="shared" ca="1" si="65"/>
        <v>6.6254532175183234E-2</v>
      </c>
      <c r="O144">
        <f t="shared" si="60"/>
        <v>34</v>
      </c>
    </row>
    <row r="145" spans="1:15" ht="14.25" customHeight="1" x14ac:dyDescent="0.3">
      <c r="A145" s="63">
        <v>46255</v>
      </c>
      <c r="B145" s="57">
        <f t="shared" ca="1" si="56"/>
        <v>1933.1111111111111</v>
      </c>
      <c r="C145" s="57">
        <f t="shared" ca="1" si="57"/>
        <v>-34</v>
      </c>
      <c r="D145" s="57">
        <f t="shared" ca="1" si="58"/>
        <v>499</v>
      </c>
      <c r="E145" s="27">
        <f t="shared" ca="1" si="65"/>
        <v>1.7588228532015176E-2</v>
      </c>
      <c r="O145">
        <f t="shared" si="60"/>
        <v>34</v>
      </c>
    </row>
    <row r="146" spans="1:15" ht="14.25" customHeight="1" x14ac:dyDescent="0.3">
      <c r="A146" s="63">
        <v>46256</v>
      </c>
      <c r="B146" s="57">
        <f t="shared" ca="1" si="56"/>
        <v>7089.5555555555547</v>
      </c>
      <c r="C146" s="57">
        <f t="shared" ca="1" si="57"/>
        <v>-872.33333333333326</v>
      </c>
      <c r="D146" s="57">
        <f t="shared" ca="1" si="58"/>
        <v>743</v>
      </c>
      <c r="E146" s="27">
        <f t="shared" ca="1" si="65"/>
        <v>0.12304485471585745</v>
      </c>
      <c r="O146">
        <f t="shared" si="60"/>
        <v>34</v>
      </c>
    </row>
    <row r="147" spans="1:15" ht="14.25" customHeight="1" x14ac:dyDescent="0.3">
      <c r="A147" s="63">
        <v>46257</v>
      </c>
      <c r="B147" s="58" t="str">
        <f t="shared" ca="1" si="56"/>
        <v/>
      </c>
      <c r="C147" s="58" t="str">
        <f t="shared" ca="1" si="57"/>
        <v/>
      </c>
      <c r="D147" s="58" t="str">
        <f t="shared" ca="1" si="58"/>
        <v/>
      </c>
      <c r="E147" s="27" t="str">
        <f t="shared" ca="1" si="65"/>
        <v/>
      </c>
      <c r="F147" s="30">
        <f t="shared" ref="F147" ca="1" si="66">SUM(B141:B147)</f>
        <v>27540.777777777774</v>
      </c>
      <c r="G147" s="30">
        <f t="shared" ref="G147" ca="1" si="67">SUM(C141:C147)</f>
        <v>-1689.9444444444443</v>
      </c>
      <c r="H147" s="33">
        <f ca="1">IF(F147=0,"",G147/F147)*-1</f>
        <v>6.1361536630531704E-2</v>
      </c>
      <c r="O147">
        <f t="shared" si="60"/>
        <v>34</v>
      </c>
    </row>
    <row r="148" spans="1:15" ht="14.25" customHeight="1" x14ac:dyDescent="0.3">
      <c r="A148" s="63">
        <v>46258</v>
      </c>
      <c r="B148" s="57">
        <f t="shared" ca="1" si="56"/>
        <v>3987.2777777777787</v>
      </c>
      <c r="C148" s="57">
        <f t="shared" ca="1" si="57"/>
        <v>-56.111111111111114</v>
      </c>
      <c r="D148" s="57">
        <f t="shared" ca="1" si="58"/>
        <v>1721</v>
      </c>
      <c r="E148" s="27">
        <f t="shared" ca="1" si="65"/>
        <v>1.4072536261163978E-2</v>
      </c>
      <c r="O148">
        <f t="shared" si="60"/>
        <v>35</v>
      </c>
    </row>
    <row r="149" spans="1:15" ht="14.25" customHeight="1" x14ac:dyDescent="0.3">
      <c r="A149" s="63">
        <v>46259</v>
      </c>
      <c r="B149" s="57">
        <f t="shared" ca="1" si="56"/>
        <v>2859.666666666667</v>
      </c>
      <c r="C149" s="57">
        <f t="shared" ca="1" si="57"/>
        <v>-41.111111111111114</v>
      </c>
      <c r="D149" s="57">
        <f t="shared" ca="1" si="58"/>
        <v>625</v>
      </c>
      <c r="E149" s="27">
        <f t="shared" ca="1" si="65"/>
        <v>1.4376189921125227E-2</v>
      </c>
      <c r="O149">
        <f t="shared" si="60"/>
        <v>35</v>
      </c>
    </row>
    <row r="150" spans="1:15" ht="14.25" customHeight="1" x14ac:dyDescent="0.3">
      <c r="A150" s="63">
        <v>46260</v>
      </c>
      <c r="B150" s="57">
        <f t="shared" ca="1" si="56"/>
        <v>2014.4444444444443</v>
      </c>
      <c r="C150" s="57">
        <f t="shared" ca="1" si="57"/>
        <v>-426.11111111111114</v>
      </c>
      <c r="D150" s="57">
        <f t="shared" ca="1" si="58"/>
        <v>1708</v>
      </c>
      <c r="E150" s="27">
        <f t="shared" ca="1" si="65"/>
        <v>0.21152785438499727</v>
      </c>
      <c r="O150">
        <f t="shared" si="60"/>
        <v>35</v>
      </c>
    </row>
    <row r="151" spans="1:15" ht="14.25" customHeight="1" x14ac:dyDescent="0.3">
      <c r="A151" s="63">
        <v>46261</v>
      </c>
      <c r="B151" s="57">
        <f t="shared" ca="1" si="56"/>
        <v>2767.9444444444448</v>
      </c>
      <c r="C151" s="57">
        <f t="shared" ca="1" si="57"/>
        <v>-47.222222222222229</v>
      </c>
      <c r="D151" s="57">
        <f t="shared" ca="1" si="58"/>
        <v>1270</v>
      </c>
      <c r="E151" s="27">
        <f t="shared" ca="1" si="65"/>
        <v>1.7060393794030869E-2</v>
      </c>
      <c r="O151">
        <f t="shared" si="60"/>
        <v>35</v>
      </c>
    </row>
    <row r="152" spans="1:15" ht="14.25" customHeight="1" x14ac:dyDescent="0.3">
      <c r="A152" s="63">
        <v>46262</v>
      </c>
      <c r="B152" s="57">
        <f t="shared" ca="1" si="56"/>
        <v>2452.1111111111113</v>
      </c>
      <c r="C152" s="57">
        <f t="shared" ca="1" si="57"/>
        <v>-38.8888888888889</v>
      </c>
      <c r="D152" s="57">
        <f t="shared" ca="1" si="58"/>
        <v>1150.6666666666667</v>
      </c>
      <c r="E152" s="27">
        <f t="shared" ca="1" si="65"/>
        <v>1.5859350219765284E-2</v>
      </c>
      <c r="I152" s="47" t="s">
        <v>2262</v>
      </c>
      <c r="J152" s="49">
        <v>0.1</v>
      </c>
      <c r="O152">
        <f t="shared" si="60"/>
        <v>35</v>
      </c>
    </row>
    <row r="153" spans="1:15" ht="14.25" customHeight="1" x14ac:dyDescent="0.3">
      <c r="A153" s="63">
        <v>46263</v>
      </c>
      <c r="B153" s="57">
        <f t="shared" ca="1" si="56"/>
        <v>6405.9444444444425</v>
      </c>
      <c r="C153" s="57">
        <f t="shared" ca="1" si="57"/>
        <v>-157.2222222222222</v>
      </c>
      <c r="D153" s="57">
        <f t="shared" ca="1" si="58"/>
        <v>1978.8888888888889</v>
      </c>
      <c r="E153" s="27">
        <f t="shared" ca="1" si="65"/>
        <v>2.4543176043084987E-2</v>
      </c>
      <c r="I153" s="48">
        <f ca="1">SUM(D125:D155)</f>
        <v>30417.333333333336</v>
      </c>
      <c r="J153" s="48">
        <f ca="1">I153*J152</f>
        <v>3041.7333333333336</v>
      </c>
      <c r="L153" s="49">
        <v>0.4</v>
      </c>
      <c r="M153" s="49">
        <v>0.08</v>
      </c>
      <c r="N153" s="54" t="s">
        <v>1261</v>
      </c>
      <c r="O153">
        <f t="shared" si="60"/>
        <v>35</v>
      </c>
    </row>
    <row r="154" spans="1:15" ht="14.25" customHeight="1" x14ac:dyDescent="0.3">
      <c r="A154" s="63">
        <v>46264</v>
      </c>
      <c r="B154" s="58" t="str">
        <f t="shared" ca="1" si="56"/>
        <v/>
      </c>
      <c r="C154" s="58" t="str">
        <f t="shared" ca="1" si="57"/>
        <v/>
      </c>
      <c r="D154" s="58" t="str">
        <f t="shared" ca="1" si="58"/>
        <v/>
      </c>
      <c r="E154" s="27" t="str">
        <f t="shared" ca="1" si="65"/>
        <v/>
      </c>
      <c r="F154" s="30">
        <f t="shared" ref="F154" ca="1" si="68">SUM(B148:B154)</f>
        <v>20487.388888888891</v>
      </c>
      <c r="G154" s="30">
        <f t="shared" ref="G154" ca="1" si="69">SUM(C148:C154)</f>
        <v>-766.66666666666674</v>
      </c>
      <c r="H154" s="33">
        <f ca="1">IF(F154=0,"",G154/F154)*-1</f>
        <v>3.7421394733345444E-2</v>
      </c>
      <c r="I154" s="47" t="s">
        <v>2263</v>
      </c>
      <c r="J154" s="47" t="s">
        <v>2264</v>
      </c>
      <c r="K154" s="47" t="s">
        <v>435</v>
      </c>
      <c r="L154" s="49">
        <v>0.4</v>
      </c>
      <c r="M154" s="49">
        <v>0.6</v>
      </c>
      <c r="N154" s="54" t="s">
        <v>1260</v>
      </c>
      <c r="O154">
        <f t="shared" si="60"/>
        <v>35</v>
      </c>
    </row>
    <row r="155" spans="1:15" ht="14.25" customHeight="1" x14ac:dyDescent="0.3">
      <c r="A155" s="63">
        <v>46265</v>
      </c>
      <c r="B155" s="57">
        <f t="shared" ca="1" si="56"/>
        <v>7504.0000000000009</v>
      </c>
      <c r="C155" s="57">
        <f t="shared" ca="1" si="57"/>
        <v>-377.77777777777777</v>
      </c>
      <c r="D155" s="57">
        <f t="shared" ca="1" si="58"/>
        <v>300</v>
      </c>
      <c r="E155" s="27">
        <f t="shared" ca="1" si="65"/>
        <v>5.034352049277422E-2</v>
      </c>
      <c r="I155" s="48">
        <f ca="1">SUM(B125:B155)</f>
        <v>102257.16666666666</v>
      </c>
      <c r="J155" s="48">
        <f ca="1">SUM(C125:C155)</f>
        <v>-5032.5000000000009</v>
      </c>
      <c r="K155" s="50">
        <f ca="1">IF(I155=0,"",J155/I155)*-1</f>
        <v>4.9214154509137922E-2</v>
      </c>
      <c r="L155" s="51">
        <f ca="1">I155*L154</f>
        <v>40902.866666666669</v>
      </c>
      <c r="M155" s="51">
        <f ca="1">I155*M154</f>
        <v>61354.299999999988</v>
      </c>
      <c r="N155" t="s">
        <v>1265</v>
      </c>
      <c r="O155">
        <f t="shared" si="60"/>
        <v>36</v>
      </c>
    </row>
    <row r="156" spans="1:15" ht="14.25" customHeight="1" x14ac:dyDescent="0.3">
      <c r="A156" s="63">
        <v>46266</v>
      </c>
      <c r="B156" s="57">
        <f t="shared" ca="1" si="56"/>
        <v>2193.2222222222222</v>
      </c>
      <c r="C156" s="57">
        <f t="shared" ca="1" si="57"/>
        <v>-922.77777777777794</v>
      </c>
      <c r="D156" s="57">
        <f t="shared" ca="1" si="58"/>
        <v>2046</v>
      </c>
      <c r="E156" s="27">
        <f t="shared" ca="1" si="65"/>
        <v>0.4207406656872183</v>
      </c>
      <c r="L156" s="53">
        <f ca="1">L155*L153</f>
        <v>16361.146666666667</v>
      </c>
      <c r="M156" s="53">
        <f ca="1">M155*M153</f>
        <v>4908.3439999999991</v>
      </c>
      <c r="N156" s="53">
        <f ca="1">M156+L156+J153</f>
        <v>24311.223999999998</v>
      </c>
      <c r="O156">
        <f t="shared" si="60"/>
        <v>36</v>
      </c>
    </row>
    <row r="157" spans="1:15" ht="14.25" customHeight="1" x14ac:dyDescent="0.3">
      <c r="A157" s="63">
        <v>46267</v>
      </c>
      <c r="B157" s="57">
        <f t="shared" ca="1" si="56"/>
        <v>7278.8888888888869</v>
      </c>
      <c r="C157" s="57">
        <f t="shared" ca="1" si="57"/>
        <v>-801.66666666666663</v>
      </c>
      <c r="D157" s="57">
        <f t="shared" ca="1" si="58"/>
        <v>1657</v>
      </c>
      <c r="E157" s="27">
        <f t="shared" ca="1" si="65"/>
        <v>0.11013585712105024</v>
      </c>
      <c r="O157">
        <f t="shared" si="60"/>
        <v>36</v>
      </c>
    </row>
    <row r="158" spans="1:15" ht="14.25" customHeight="1" x14ac:dyDescent="0.3">
      <c r="A158" s="63">
        <v>46268</v>
      </c>
      <c r="B158" s="57">
        <f t="shared" ca="1" si="56"/>
        <v>3764.5555555555547</v>
      </c>
      <c r="C158" s="57">
        <f t="shared" ca="1" si="57"/>
        <v>-87.777777777777771</v>
      </c>
      <c r="D158" s="57">
        <f t="shared" ca="1" si="58"/>
        <v>616</v>
      </c>
      <c r="E158" s="27">
        <f t="shared" ca="1" si="65"/>
        <v>2.3316903279123995E-2</v>
      </c>
      <c r="N158" s="54" t="s">
        <v>1963</v>
      </c>
      <c r="O158">
        <f t="shared" si="60"/>
        <v>36</v>
      </c>
    </row>
    <row r="159" spans="1:15" ht="14.25" customHeight="1" x14ac:dyDescent="0.35">
      <c r="A159" s="63">
        <v>46269</v>
      </c>
      <c r="B159" s="57">
        <f t="shared" ca="1" si="56"/>
        <v>8938.5555555555511</v>
      </c>
      <c r="C159" s="57">
        <f t="shared" ca="1" si="57"/>
        <v>-67.777777777777771</v>
      </c>
      <c r="D159" s="57">
        <f t="shared" ca="1" si="58"/>
        <v>671</v>
      </c>
      <c r="E159" s="27">
        <f t="shared" ca="1" si="65"/>
        <v>7.5826320434571864E-3</v>
      </c>
      <c r="N159" s="73">
        <f ca="1">N156+J155</f>
        <v>19278.723999999998</v>
      </c>
      <c r="O159">
        <f t="shared" si="60"/>
        <v>36</v>
      </c>
    </row>
    <row r="160" spans="1:15" ht="14.25" customHeight="1" x14ac:dyDescent="0.3">
      <c r="A160" s="63">
        <v>46270</v>
      </c>
      <c r="B160" s="57">
        <f t="shared" ca="1" si="56"/>
        <v>3389.8888888888882</v>
      </c>
      <c r="C160" s="57">
        <f t="shared" ca="1" si="57"/>
        <v>-53.888888888888886</v>
      </c>
      <c r="D160" s="57">
        <f t="shared" ca="1" si="58"/>
        <v>1280.3333333333335</v>
      </c>
      <c r="E160" s="27">
        <f t="shared" ca="1" si="65"/>
        <v>1.5896948441443511E-2</v>
      </c>
      <c r="O160">
        <f t="shared" si="60"/>
        <v>36</v>
      </c>
    </row>
    <row r="161" spans="1:15" ht="14.25" customHeight="1" x14ac:dyDescent="0.3">
      <c r="A161" s="63">
        <v>46271</v>
      </c>
      <c r="B161" s="58" t="str">
        <f t="shared" ca="1" si="56"/>
        <v/>
      </c>
      <c r="C161" s="58" t="str">
        <f t="shared" ca="1" si="57"/>
        <v/>
      </c>
      <c r="D161" s="58" t="str">
        <f t="shared" ca="1" si="58"/>
        <v/>
      </c>
      <c r="E161" s="27" t="str">
        <f t="shared" ca="1" si="65"/>
        <v/>
      </c>
      <c r="F161" s="30">
        <f t="shared" ref="F161" ca="1" si="70">SUM(B155:B161)</f>
        <v>33069.111111111102</v>
      </c>
      <c r="G161" s="30">
        <f t="shared" ref="G161" ca="1" si="71">SUM(C155:C161)</f>
        <v>-2311.6666666666665</v>
      </c>
      <c r="H161" s="33">
        <f ca="1">IF(F161=0,"",G161/F161)*-1</f>
        <v>6.9904106551263029E-2</v>
      </c>
      <c r="O161">
        <f t="shared" si="60"/>
        <v>36</v>
      </c>
    </row>
    <row r="162" spans="1:15" ht="14.25" customHeight="1" x14ac:dyDescent="0.3">
      <c r="A162" s="63">
        <v>46272</v>
      </c>
      <c r="B162" s="57">
        <f t="shared" ca="1" si="56"/>
        <v>2537.4444444444448</v>
      </c>
      <c r="C162" s="57">
        <f t="shared" ca="1" si="57"/>
        <v>-66.618888888888904</v>
      </c>
      <c r="D162" s="57">
        <f t="shared" ca="1" si="58"/>
        <v>1672</v>
      </c>
      <c r="E162" s="27">
        <f t="shared" ca="1" si="65"/>
        <v>2.6254324123133513E-2</v>
      </c>
      <c r="O162">
        <f t="shared" si="60"/>
        <v>37</v>
      </c>
    </row>
    <row r="163" spans="1:15" ht="14.25" customHeight="1" x14ac:dyDescent="0.3">
      <c r="A163" s="63">
        <v>46273</v>
      </c>
      <c r="B163" s="57">
        <f t="shared" ca="1" si="56"/>
        <v>1795.6111111111122</v>
      </c>
      <c r="C163" s="57">
        <f t="shared" ca="1" si="57"/>
        <v>-54.44444444444445</v>
      </c>
      <c r="D163" s="57">
        <f t="shared" ca="1" si="58"/>
        <v>705</v>
      </c>
      <c r="E163" s="27">
        <f t="shared" ca="1" si="65"/>
        <v>3.0320844033291033E-2</v>
      </c>
      <c r="O163">
        <f t="shared" si="60"/>
        <v>37</v>
      </c>
    </row>
    <row r="164" spans="1:15" ht="14.25" customHeight="1" x14ac:dyDescent="0.3">
      <c r="A164" s="63">
        <v>46274</v>
      </c>
      <c r="B164" s="57">
        <f t="shared" ca="1" si="56"/>
        <v>2131.9444444444448</v>
      </c>
      <c r="C164" s="57">
        <f t="shared" ca="1" si="57"/>
        <v>-70</v>
      </c>
      <c r="D164" s="57">
        <f t="shared" ca="1" si="58"/>
        <v>616.88888888888891</v>
      </c>
      <c r="E164" s="27">
        <f t="shared" ca="1" si="65"/>
        <v>3.2833876221498366E-2</v>
      </c>
      <c r="O164">
        <f t="shared" si="60"/>
        <v>37</v>
      </c>
    </row>
    <row r="165" spans="1:15" ht="14.25" customHeight="1" x14ac:dyDescent="0.3">
      <c r="A165" s="63">
        <v>46275</v>
      </c>
      <c r="B165" s="57">
        <f t="shared" ca="1" si="56"/>
        <v>4311.8888888888905</v>
      </c>
      <c r="C165" s="57">
        <f t="shared" ca="1" si="57"/>
        <v>-57.444444444444443</v>
      </c>
      <c r="D165" s="57">
        <f t="shared" ca="1" si="58"/>
        <v>848</v>
      </c>
      <c r="E165" s="27">
        <f t="shared" ca="1" si="65"/>
        <v>1.3322338753317694E-2</v>
      </c>
      <c r="O165">
        <f t="shared" si="60"/>
        <v>37</v>
      </c>
    </row>
    <row r="166" spans="1:15" ht="14.25" customHeight="1" x14ac:dyDescent="0.3">
      <c r="A166" s="63">
        <v>46276</v>
      </c>
      <c r="B166" s="57">
        <f t="shared" ca="1" si="56"/>
        <v>2312.833333333333</v>
      </c>
      <c r="C166" s="57">
        <f t="shared" ca="1" si="57"/>
        <v>-202.22222222222223</v>
      </c>
      <c r="D166" s="57">
        <f t="shared" ca="1" si="58"/>
        <v>1832.3333333333333</v>
      </c>
      <c r="E166" s="27">
        <f t="shared" ca="1" si="65"/>
        <v>8.7434844226658037E-2</v>
      </c>
      <c r="O166">
        <f t="shared" si="60"/>
        <v>37</v>
      </c>
    </row>
    <row r="167" spans="1:15" ht="14.25" customHeight="1" x14ac:dyDescent="0.3">
      <c r="A167" s="63">
        <v>46277</v>
      </c>
      <c r="B167" s="57">
        <f t="shared" ca="1" si="56"/>
        <v>5636.8888888888878</v>
      </c>
      <c r="C167" s="57">
        <f t="shared" ca="1" si="57"/>
        <v>-140</v>
      </c>
      <c r="D167" s="57">
        <f t="shared" ca="1" si="58"/>
        <v>444</v>
      </c>
      <c r="E167" s="27">
        <f t="shared" ca="1" si="65"/>
        <v>2.4836395174643228E-2</v>
      </c>
      <c r="O167">
        <f t="shared" si="60"/>
        <v>37</v>
      </c>
    </row>
    <row r="168" spans="1:15" ht="14.25" customHeight="1" x14ac:dyDescent="0.3">
      <c r="A168" s="63">
        <v>46278</v>
      </c>
      <c r="B168" s="58" t="str">
        <f t="shared" ca="1" si="56"/>
        <v/>
      </c>
      <c r="C168" s="58" t="str">
        <f t="shared" ca="1" si="57"/>
        <v/>
      </c>
      <c r="D168" s="58" t="str">
        <f t="shared" ca="1" si="58"/>
        <v/>
      </c>
      <c r="E168" s="27" t="str">
        <f t="shared" ca="1" si="65"/>
        <v/>
      </c>
      <c r="F168" s="30">
        <f t="shared" ref="F168" ca="1" si="72">SUM(B162:B168)</f>
        <v>18726.611111111113</v>
      </c>
      <c r="G168" s="30">
        <f t="shared" ref="G168" ca="1" si="73">SUM(C162:C168)</f>
        <v>-590.73</v>
      </c>
      <c r="H168" s="33">
        <f ca="1">IF(F168=0,"",G168/F168)*-1</f>
        <v>3.1544949403552278E-2</v>
      </c>
      <c r="O168">
        <f t="shared" si="60"/>
        <v>37</v>
      </c>
    </row>
    <row r="169" spans="1:15" ht="14.25" customHeight="1" x14ac:dyDescent="0.3">
      <c r="A169" s="63">
        <v>46279</v>
      </c>
      <c r="B169" s="57">
        <f t="shared" ca="1" si="56"/>
        <v>5519.1111111111086</v>
      </c>
      <c r="C169" s="57">
        <f t="shared" ca="1" si="57"/>
        <v>-196.11111111111111</v>
      </c>
      <c r="D169" s="57">
        <f t="shared" ca="1" si="58"/>
        <v>1886.7777777777778</v>
      </c>
      <c r="E169" s="27">
        <f t="shared" ca="1" si="65"/>
        <v>3.5533097117088117E-2</v>
      </c>
      <c r="O169">
        <f t="shared" si="60"/>
        <v>38</v>
      </c>
    </row>
    <row r="170" spans="1:15" ht="14.25" customHeight="1" x14ac:dyDescent="0.3">
      <c r="A170" s="63">
        <v>46280</v>
      </c>
      <c r="B170" s="57">
        <f t="shared" ca="1" si="56"/>
        <v>2524.2222222222226</v>
      </c>
      <c r="C170" s="57">
        <f t="shared" ca="1" si="57"/>
        <v>-593.66666666666674</v>
      </c>
      <c r="D170" s="57">
        <f t="shared" ca="1" si="58"/>
        <v>1283.3333333333335</v>
      </c>
      <c r="E170" s="27">
        <f t="shared" ca="1" si="65"/>
        <v>0.23518795668632803</v>
      </c>
      <c r="O170">
        <f t="shared" si="60"/>
        <v>38</v>
      </c>
    </row>
    <row r="171" spans="1:15" ht="14.25" customHeight="1" x14ac:dyDescent="0.3">
      <c r="A171" s="63">
        <v>46281</v>
      </c>
      <c r="B171" s="57">
        <f t="shared" ca="1" si="56"/>
        <v>2813.6666666666665</v>
      </c>
      <c r="C171" s="57">
        <f t="shared" ca="1" si="57"/>
        <v>-417.77777777777777</v>
      </c>
      <c r="D171" s="57">
        <f t="shared" ca="1" si="58"/>
        <v>1349</v>
      </c>
      <c r="E171" s="27">
        <f t="shared" ca="1" si="65"/>
        <v>0.14848161750187577</v>
      </c>
      <c r="O171">
        <f t="shared" si="60"/>
        <v>38</v>
      </c>
    </row>
    <row r="172" spans="1:15" ht="14.25" customHeight="1" x14ac:dyDescent="0.3">
      <c r="A172" s="63">
        <v>46282</v>
      </c>
      <c r="B172" s="57">
        <f t="shared" ca="1" si="56"/>
        <v>5342.9444444444407</v>
      </c>
      <c r="C172" s="57">
        <f t="shared" ca="1" si="57"/>
        <v>-50</v>
      </c>
      <c r="D172" s="57">
        <f t="shared" ca="1" si="58"/>
        <v>1868.6666666666665</v>
      </c>
      <c r="E172" s="27">
        <f t="shared" ca="1" si="65"/>
        <v>9.3581358593368275E-3</v>
      </c>
      <c r="O172">
        <f t="shared" si="60"/>
        <v>38</v>
      </c>
    </row>
    <row r="173" spans="1:15" ht="14.25" customHeight="1" x14ac:dyDescent="0.3">
      <c r="A173" s="63">
        <v>46283</v>
      </c>
      <c r="B173" s="57">
        <f t="shared" ca="1" si="56"/>
        <v>7189.0000000000009</v>
      </c>
      <c r="C173" s="57">
        <f t="shared" ca="1" si="57"/>
        <v>-350.8888888888888</v>
      </c>
      <c r="D173" s="57">
        <f t="shared" ca="1" si="58"/>
        <v>985</v>
      </c>
      <c r="E173" s="27">
        <f t="shared" ca="1" si="65"/>
        <v>4.8809137416732332E-2</v>
      </c>
      <c r="O173">
        <f t="shared" si="60"/>
        <v>38</v>
      </c>
    </row>
    <row r="174" spans="1:15" ht="14.25" customHeight="1" x14ac:dyDescent="0.3">
      <c r="A174" s="63">
        <v>46284</v>
      </c>
      <c r="B174" s="57">
        <f t="shared" ca="1" si="56"/>
        <v>4401.2222222222235</v>
      </c>
      <c r="C174" s="57">
        <f t="shared" ca="1" si="57"/>
        <v>-577.33333333333337</v>
      </c>
      <c r="D174" s="57">
        <f t="shared" ca="1" si="58"/>
        <v>530</v>
      </c>
      <c r="E174" s="27">
        <f t="shared" ca="1" si="65"/>
        <v>0.13117568352225389</v>
      </c>
      <c r="O174">
        <f t="shared" si="60"/>
        <v>38</v>
      </c>
    </row>
    <row r="175" spans="1:15" ht="14.25" customHeight="1" x14ac:dyDescent="0.3">
      <c r="A175" s="63">
        <v>46285</v>
      </c>
      <c r="B175" s="58" t="str">
        <f t="shared" ca="1" si="56"/>
        <v/>
      </c>
      <c r="C175" s="58" t="str">
        <f t="shared" ca="1" si="57"/>
        <v/>
      </c>
      <c r="D175" s="58" t="str">
        <f t="shared" ca="1" si="58"/>
        <v/>
      </c>
      <c r="E175" s="27" t="str">
        <f t="shared" ca="1" si="65"/>
        <v/>
      </c>
      <c r="F175" s="30">
        <f t="shared" ref="F175" ca="1" si="74">SUM(B169:B175)</f>
        <v>27790.166666666661</v>
      </c>
      <c r="G175" s="30">
        <f t="shared" ref="G175" ca="1" si="75">SUM(C169:C175)</f>
        <v>-2185.7777777777778</v>
      </c>
      <c r="H175" s="33">
        <f ca="1">IF(F175=0,"",G175/F175)*-1</f>
        <v>7.8652920797324416E-2</v>
      </c>
      <c r="O175">
        <f t="shared" si="60"/>
        <v>38</v>
      </c>
    </row>
    <row r="176" spans="1:15" ht="14.25" customHeight="1" x14ac:dyDescent="0.3">
      <c r="A176" s="63">
        <v>46286</v>
      </c>
      <c r="B176" s="57">
        <f t="shared" ca="1" si="56"/>
        <v>3204.4444444444448</v>
      </c>
      <c r="C176" s="57">
        <f t="shared" ca="1" si="57"/>
        <v>-37.111111111111114</v>
      </c>
      <c r="D176" s="57">
        <f t="shared" ca="1" si="58"/>
        <v>1717.7777777777778</v>
      </c>
      <c r="E176" s="27">
        <f t="shared" ca="1" si="65"/>
        <v>1.1581137309292649E-2</v>
      </c>
      <c r="O176">
        <f t="shared" si="60"/>
        <v>39</v>
      </c>
    </row>
    <row r="177" spans="1:15" ht="14.25" customHeight="1" x14ac:dyDescent="0.3">
      <c r="A177" s="63">
        <v>46287</v>
      </c>
      <c r="B177" s="57">
        <f t="shared" ca="1" si="56"/>
        <v>2425.1666666666661</v>
      </c>
      <c r="C177" s="57">
        <f t="shared" ca="1" si="57"/>
        <v>-290.55555555555554</v>
      </c>
      <c r="D177" s="57">
        <f t="shared" ca="1" si="58"/>
        <v>1656</v>
      </c>
      <c r="E177" s="27">
        <f t="shared" ca="1" si="65"/>
        <v>0.1198084896799762</v>
      </c>
      <c r="O177">
        <f t="shared" si="60"/>
        <v>39</v>
      </c>
    </row>
    <row r="178" spans="1:15" ht="14.25" customHeight="1" x14ac:dyDescent="0.3">
      <c r="A178" s="63">
        <v>46288</v>
      </c>
      <c r="B178" s="57">
        <f t="shared" ca="1" si="56"/>
        <v>3611.3333333333339</v>
      </c>
      <c r="C178" s="57">
        <f t="shared" ca="1" si="57"/>
        <v>-198.33333333333334</v>
      </c>
      <c r="D178" s="57">
        <f t="shared" ca="1" si="58"/>
        <v>957</v>
      </c>
      <c r="E178" s="27">
        <f t="shared" ca="1" si="65"/>
        <v>5.4919697249400032E-2</v>
      </c>
      <c r="O178">
        <f t="shared" si="60"/>
        <v>39</v>
      </c>
    </row>
    <row r="179" spans="1:15" ht="14.25" customHeight="1" x14ac:dyDescent="0.3">
      <c r="A179" s="63">
        <v>46289</v>
      </c>
      <c r="B179" s="57">
        <f t="shared" ca="1" si="56"/>
        <v>3079.8888888888891</v>
      </c>
      <c r="C179" s="57">
        <f t="shared" ca="1" si="57"/>
        <v>-242.66666666666666</v>
      </c>
      <c r="D179" s="57">
        <f t="shared" ca="1" si="58"/>
        <v>1427.2222222222222</v>
      </c>
      <c r="E179" s="27">
        <f t="shared" ca="1" si="65"/>
        <v>7.8790721165987218E-2</v>
      </c>
      <c r="O179">
        <f t="shared" si="60"/>
        <v>39</v>
      </c>
    </row>
    <row r="180" spans="1:15" ht="14.25" customHeight="1" x14ac:dyDescent="0.3">
      <c r="A180" s="63">
        <v>46290</v>
      </c>
      <c r="B180" s="57">
        <f t="shared" ca="1" si="56"/>
        <v>2895.0000000000014</v>
      </c>
      <c r="C180" s="57">
        <f t="shared" ca="1" si="57"/>
        <v>-110.33333333333333</v>
      </c>
      <c r="D180" s="57">
        <f t="shared" ca="1" si="58"/>
        <v>127</v>
      </c>
      <c r="E180" s="27">
        <f t="shared" ca="1" si="65"/>
        <v>3.8111686816350007E-2</v>
      </c>
      <c r="O180">
        <f t="shared" si="60"/>
        <v>39</v>
      </c>
    </row>
    <row r="181" spans="1:15" ht="14.25" customHeight="1" x14ac:dyDescent="0.3">
      <c r="A181" s="63">
        <v>46291</v>
      </c>
      <c r="B181" s="57">
        <f t="shared" ca="1" si="56"/>
        <v>6527.3444444444449</v>
      </c>
      <c r="C181" s="57">
        <f t="shared" ca="1" si="57"/>
        <v>-523.11111111111109</v>
      </c>
      <c r="D181" s="57">
        <f t="shared" ca="1" si="58"/>
        <v>3263.1111111111113</v>
      </c>
      <c r="E181" s="27">
        <f t="shared" ca="1" si="65"/>
        <v>8.0141490243607658E-2</v>
      </c>
      <c r="O181">
        <f t="shared" si="60"/>
        <v>39</v>
      </c>
    </row>
    <row r="182" spans="1:15" ht="14.25" customHeight="1" x14ac:dyDescent="0.3">
      <c r="A182" s="63">
        <v>46292</v>
      </c>
      <c r="B182" s="58" t="str">
        <f t="shared" ca="1" si="56"/>
        <v/>
      </c>
      <c r="C182" s="58" t="str">
        <f t="shared" ca="1" si="57"/>
        <v/>
      </c>
      <c r="D182" s="58" t="str">
        <f t="shared" ca="1" si="58"/>
        <v/>
      </c>
      <c r="E182" s="27" t="str">
        <f t="shared" ca="1" si="65"/>
        <v/>
      </c>
      <c r="F182" s="30">
        <f t="shared" ref="F182" ca="1" si="76">SUM(B176:B182)</f>
        <v>21743.177777777782</v>
      </c>
      <c r="G182" s="30">
        <f t="shared" ref="G182" ca="1" si="77">SUM(C176:C182)</f>
        <v>-1402.1111111111111</v>
      </c>
      <c r="H182" s="33">
        <f ca="1">IF(F182=0,"",G182/F182)*-1</f>
        <v>6.44851054174847E-2</v>
      </c>
      <c r="I182" s="47" t="s">
        <v>2406</v>
      </c>
      <c r="J182" s="49">
        <v>0.1</v>
      </c>
      <c r="O182">
        <f t="shared" si="60"/>
        <v>39</v>
      </c>
    </row>
    <row r="183" spans="1:15" ht="14.25" customHeight="1" x14ac:dyDescent="0.3">
      <c r="A183" s="63">
        <v>46293</v>
      </c>
      <c r="B183" s="57">
        <f t="shared" ca="1" si="56"/>
        <v>2331.3888888888887</v>
      </c>
      <c r="C183" s="57">
        <f t="shared" ca="1" si="57"/>
        <v>-464.4444444444444</v>
      </c>
      <c r="D183" s="57">
        <f t="shared" ca="1" si="58"/>
        <v>562.22222222222217</v>
      </c>
      <c r="E183" s="27">
        <f t="shared" ca="1" si="65"/>
        <v>0.19921363040629095</v>
      </c>
      <c r="I183" s="48">
        <f ca="1">SUM(D156:D185)</f>
        <v>32095.722222222223</v>
      </c>
      <c r="J183" s="48">
        <f ca="1">I183*J182</f>
        <v>3209.5722222222225</v>
      </c>
      <c r="L183" s="49">
        <v>0.4</v>
      </c>
      <c r="M183" s="49">
        <v>0.08</v>
      </c>
      <c r="N183" s="54" t="s">
        <v>1261</v>
      </c>
      <c r="O183">
        <f t="shared" si="60"/>
        <v>40</v>
      </c>
    </row>
    <row r="184" spans="1:15" ht="14.25" customHeight="1" x14ac:dyDescent="0.3">
      <c r="A184" s="63">
        <v>46294</v>
      </c>
      <c r="B184" s="57">
        <f t="shared" ca="1" si="56"/>
        <v>2286.0555555555566</v>
      </c>
      <c r="C184" s="57">
        <f t="shared" ca="1" si="57"/>
        <v>-49.555555555555557</v>
      </c>
      <c r="D184" s="57">
        <f t="shared" ca="1" si="58"/>
        <v>1393.8333333333333</v>
      </c>
      <c r="E184" s="27">
        <f t="shared" ca="1" si="65"/>
        <v>2.1677319011397595E-2</v>
      </c>
      <c r="I184" s="47" t="s">
        <v>2404</v>
      </c>
      <c r="J184" s="47" t="s">
        <v>2405</v>
      </c>
      <c r="K184" s="47" t="s">
        <v>435</v>
      </c>
      <c r="L184" s="49">
        <v>0.4</v>
      </c>
      <c r="M184" s="49">
        <v>0.6</v>
      </c>
      <c r="N184" s="54" t="s">
        <v>1260</v>
      </c>
      <c r="O184">
        <f t="shared" si="60"/>
        <v>40</v>
      </c>
    </row>
    <row r="185" spans="1:15" ht="14.25" customHeight="1" x14ac:dyDescent="0.3">
      <c r="A185" s="63">
        <v>46295</v>
      </c>
      <c r="B185" s="57">
        <f t="shared" ca="1" si="56"/>
        <v>3094.6666666666679</v>
      </c>
      <c r="C185" s="57">
        <f t="shared" ca="1" si="57"/>
        <v>-83.333333333333343</v>
      </c>
      <c r="D185" s="57">
        <f t="shared" ca="1" si="58"/>
        <v>700.22222222222217</v>
      </c>
      <c r="E185" s="27">
        <f t="shared" ca="1" si="65"/>
        <v>2.6928048255062467E-2</v>
      </c>
      <c r="I185" s="48">
        <f ca="1">SUM(B156:B185)</f>
        <v>101537.17777777779</v>
      </c>
      <c r="J185" s="48">
        <f ca="1">SUM(C156:C185)</f>
        <v>-6709.8411111111118</v>
      </c>
      <c r="K185" s="50">
        <f ca="1">IF(I185=0,"",J185/I185)*-1</f>
        <v>6.6082604007333498E-2</v>
      </c>
      <c r="L185" s="51">
        <f ca="1">I185*L184</f>
        <v>40614.871111111119</v>
      </c>
      <c r="M185" s="51">
        <f ca="1">I185*M184</f>
        <v>60922.306666666671</v>
      </c>
      <c r="N185" t="s">
        <v>1265</v>
      </c>
      <c r="O185">
        <f t="shared" si="60"/>
        <v>40</v>
      </c>
    </row>
    <row r="186" spans="1:15" ht="14.25" customHeight="1" x14ac:dyDescent="0.3">
      <c r="A186" s="63">
        <v>46296</v>
      </c>
      <c r="B186" s="57">
        <f t="shared" ca="1" si="56"/>
        <v>3547.0555555555561</v>
      </c>
      <c r="C186" s="57">
        <f t="shared" ca="1" si="57"/>
        <v>-475.55555555555554</v>
      </c>
      <c r="D186" s="57">
        <f t="shared" ca="1" si="58"/>
        <v>2329</v>
      </c>
      <c r="E186" s="27">
        <f t="shared" ca="1" si="65"/>
        <v>0.13407051231851141</v>
      </c>
      <c r="L186" s="53">
        <f ca="1">L185*L183</f>
        <v>16245.948444444448</v>
      </c>
      <c r="M186" s="53">
        <f ca="1">M185*M183</f>
        <v>4873.7845333333335</v>
      </c>
      <c r="N186" s="53">
        <f ca="1">M186+L186+J183</f>
        <v>24329.305200000003</v>
      </c>
      <c r="O186">
        <f t="shared" si="60"/>
        <v>40</v>
      </c>
    </row>
    <row r="187" spans="1:15" ht="14.25" customHeight="1" x14ac:dyDescent="0.3">
      <c r="A187" s="63">
        <v>46297</v>
      </c>
      <c r="B187" s="57">
        <f t="shared" ca="1" si="56"/>
        <v>3792.8888888888887</v>
      </c>
      <c r="C187" s="57">
        <f t="shared" ca="1" si="57"/>
        <v>-227.33333333333331</v>
      </c>
      <c r="D187" s="57">
        <f t="shared" ca="1" si="58"/>
        <v>510</v>
      </c>
      <c r="E187" s="27">
        <f t="shared" ca="1" si="65"/>
        <v>5.9936723693461445E-2</v>
      </c>
      <c r="O187">
        <f t="shared" si="60"/>
        <v>40</v>
      </c>
    </row>
    <row r="188" spans="1:15" ht="14.25" customHeight="1" x14ac:dyDescent="0.3">
      <c r="A188" s="63">
        <v>46298</v>
      </c>
      <c r="B188" s="57">
        <f t="shared" ca="1" si="56"/>
        <v>3807.6666666666688</v>
      </c>
      <c r="C188" s="57">
        <f t="shared" ca="1" si="57"/>
        <v>-101.66666666666669</v>
      </c>
      <c r="D188" s="57">
        <f t="shared" ca="1" si="58"/>
        <v>2048.7222222222222</v>
      </c>
      <c r="E188" s="27">
        <f t="shared" ca="1" si="65"/>
        <v>2.6700516501794613E-2</v>
      </c>
      <c r="N188" s="54" t="s">
        <v>1963</v>
      </c>
      <c r="O188">
        <f t="shared" si="60"/>
        <v>40</v>
      </c>
    </row>
    <row r="189" spans="1:15" ht="14.25" customHeight="1" x14ac:dyDescent="0.35">
      <c r="A189" s="63">
        <v>46299</v>
      </c>
      <c r="B189" s="58" t="str">
        <f t="shared" ca="1" si="56"/>
        <v/>
      </c>
      <c r="C189" s="58" t="str">
        <f t="shared" ca="1" si="57"/>
        <v/>
      </c>
      <c r="D189" s="58" t="str">
        <f t="shared" ca="1" si="58"/>
        <v/>
      </c>
      <c r="E189" s="27" t="str">
        <f t="shared" ca="1" si="65"/>
        <v/>
      </c>
      <c r="F189" s="30">
        <f t="shared" ref="F189" ca="1" si="78">SUM(B183:B189)</f>
        <v>18859.722222222226</v>
      </c>
      <c r="G189" s="30">
        <f t="shared" ref="G189" ca="1" si="79">SUM(C183:C189)</f>
        <v>-1401.8888888888889</v>
      </c>
      <c r="H189" s="33">
        <f ca="1">IF(F189=0,"",G189/F189)*-1</f>
        <v>7.4332425068119878E-2</v>
      </c>
      <c r="N189" s="73">
        <f ca="1">N186+J185</f>
        <v>17619.46408888889</v>
      </c>
      <c r="O189">
        <f t="shared" si="60"/>
        <v>40</v>
      </c>
    </row>
    <row r="190" spans="1:15" ht="14.25" customHeight="1" x14ac:dyDescent="0.3">
      <c r="A190" s="63">
        <v>46300</v>
      </c>
      <c r="B190" s="57">
        <f t="shared" ca="1" si="56"/>
        <v>2010.9444444444437</v>
      </c>
      <c r="C190" s="57">
        <f t="shared" ca="1" si="57"/>
        <v>-88.444444444444443</v>
      </c>
      <c r="D190" s="57">
        <f t="shared" ca="1" si="58"/>
        <v>706.66666666666663</v>
      </c>
      <c r="E190" s="27">
        <f t="shared" ca="1" si="65"/>
        <v>4.3981545431941889E-2</v>
      </c>
      <c r="O190">
        <f t="shared" si="60"/>
        <v>41</v>
      </c>
    </row>
    <row r="191" spans="1:15" ht="14.25" customHeight="1" x14ac:dyDescent="0.3">
      <c r="A191" s="63">
        <v>46301</v>
      </c>
      <c r="B191" s="57">
        <f t="shared" ref="B191:B254" ca="1" si="80">IFERROR(SUMIFS(INDIRECT("'"&amp;TEXT(A191,"DD-MM")&amp;"'!L:L"),INDIRECT("'"&amp;TEXT(A191,"DD-MM")&amp;"'!H:H"),$B$2),"")</f>
        <v>3426.0555555555575</v>
      </c>
      <c r="C191" s="57">
        <f t="shared" ref="C191:C254" ca="1" si="81">IFERROR(SUMIFS(INDIRECT("'"&amp;TEXT(A191,"DD-MM")&amp;"'!L:L"),INDIRECT("'"&amp;TEXT(A191,"DD-MM")&amp;"'!H:H"),$C$2),"")</f>
        <v>-75</v>
      </c>
      <c r="D191" s="57">
        <f t="shared" ref="D191:D254" ca="1" si="82">IFERROR(SUMIFS(INDIRECT("'"&amp;TEXT(A191,"DD-MM")&amp;"'!L:L"),INDIRECT("'"&amp;TEXT(A191,"DD-MM")&amp;"'!H:H"),$D$2),"")</f>
        <v>1318.2222222222222</v>
      </c>
      <c r="E191" s="27">
        <f t="shared" ref="E191:E254" ca="1" si="83">IFERROR(IF(B191=0,"",C191/B191)*-1,"")</f>
        <v>2.189106358137799E-2</v>
      </c>
      <c r="O191">
        <f t="shared" si="60"/>
        <v>41</v>
      </c>
    </row>
    <row r="192" spans="1:15" ht="14.25" customHeight="1" x14ac:dyDescent="0.3">
      <c r="A192" s="63">
        <v>46302</v>
      </c>
      <c r="B192" s="57">
        <f t="shared" ca="1" si="80"/>
        <v>3319.222222222224</v>
      </c>
      <c r="C192" s="57">
        <f t="shared" ca="1" si="81"/>
        <v>-82.888888888888886</v>
      </c>
      <c r="D192" s="57">
        <f t="shared" ca="1" si="82"/>
        <v>2180.2222222222222</v>
      </c>
      <c r="E192" s="27">
        <f t="shared" ca="1" si="83"/>
        <v>2.4972383088407577E-2</v>
      </c>
      <c r="O192">
        <f t="shared" si="60"/>
        <v>41</v>
      </c>
    </row>
    <row r="193" spans="1:15" ht="14.25" customHeight="1" x14ac:dyDescent="0.3">
      <c r="A193" s="63">
        <v>46303</v>
      </c>
      <c r="B193" s="57">
        <f t="shared" ca="1" si="80"/>
        <v>2520.3888888888891</v>
      </c>
      <c r="C193" s="57">
        <f t="shared" ca="1" si="81"/>
        <v>-149</v>
      </c>
      <c r="D193" s="57">
        <f t="shared" ca="1" si="82"/>
        <v>1230.9444444444443</v>
      </c>
      <c r="E193" s="27">
        <f t="shared" ca="1" si="83"/>
        <v>5.9117861000286549E-2</v>
      </c>
      <c r="O193">
        <f t="shared" si="60"/>
        <v>41</v>
      </c>
    </row>
    <row r="194" spans="1:15" ht="14.25" customHeight="1" x14ac:dyDescent="0.3">
      <c r="A194" s="63">
        <v>46304</v>
      </c>
      <c r="B194" s="57">
        <f t="shared" ca="1" si="80"/>
        <v>4933.166666666667</v>
      </c>
      <c r="C194" s="57">
        <f t="shared" ca="1" si="81"/>
        <v>-74</v>
      </c>
      <c r="D194" s="57">
        <f t="shared" ca="1" si="82"/>
        <v>2146.6666666666665</v>
      </c>
      <c r="E194" s="27">
        <f t="shared" ca="1" si="83"/>
        <v>1.5000506773877495E-2</v>
      </c>
      <c r="O194">
        <f t="shared" si="60"/>
        <v>41</v>
      </c>
    </row>
    <row r="195" spans="1:15" ht="14.25" customHeight="1" x14ac:dyDescent="0.3">
      <c r="A195" s="63">
        <v>46305</v>
      </c>
      <c r="B195" s="57">
        <f t="shared" ca="1" si="80"/>
        <v>3514.2222222222226</v>
      </c>
      <c r="C195" s="57">
        <f t="shared" ca="1" si="81"/>
        <v>-171.77777777777777</v>
      </c>
      <c r="D195" s="57">
        <f t="shared" ca="1" si="82"/>
        <v>9986.6666666666661</v>
      </c>
      <c r="E195" s="27">
        <f t="shared" ca="1" si="83"/>
        <v>4.8880738586062976E-2</v>
      </c>
      <c r="O195">
        <f t="shared" si="60"/>
        <v>41</v>
      </c>
    </row>
    <row r="196" spans="1:15" ht="14.25" customHeight="1" x14ac:dyDescent="0.3">
      <c r="A196" s="63">
        <v>46306</v>
      </c>
      <c r="B196" s="58" t="str">
        <f t="shared" ca="1" si="80"/>
        <v/>
      </c>
      <c r="C196" s="58" t="str">
        <f t="shared" ca="1" si="81"/>
        <v/>
      </c>
      <c r="D196" s="58" t="str">
        <f t="shared" ca="1" si="82"/>
        <v/>
      </c>
      <c r="E196" s="27" t="str">
        <f t="shared" ca="1" si="83"/>
        <v/>
      </c>
      <c r="F196" s="30">
        <f t="shared" ref="F196" ca="1" si="84">SUM(B190:B196)</f>
        <v>19724.000000000004</v>
      </c>
      <c r="G196" s="30">
        <f t="shared" ref="G196" ca="1" si="85">SUM(C190:C196)</f>
        <v>-641.11111111111109</v>
      </c>
      <c r="H196" s="33">
        <f ca="1">IF(F196=0,"",G196/F196)*-1</f>
        <v>3.2504112305369648E-2</v>
      </c>
      <c r="O196">
        <f t="shared" ref="O196:O259" si="86">WEEKNUM(A196,2)</f>
        <v>41</v>
      </c>
    </row>
    <row r="197" spans="1:15" ht="14.25" customHeight="1" x14ac:dyDescent="0.3">
      <c r="A197" s="63">
        <v>46307</v>
      </c>
      <c r="B197" s="57">
        <f t="shared" ca="1" si="80"/>
        <v>3850.2777777777783</v>
      </c>
      <c r="C197" s="57">
        <f t="shared" ca="1" si="81"/>
        <v>-159.66666666666669</v>
      </c>
      <c r="D197" s="57">
        <f t="shared" ca="1" si="82"/>
        <v>3584.2222222222222</v>
      </c>
      <c r="E197" s="27">
        <f t="shared" ca="1" si="83"/>
        <v>4.1468869489935792E-2</v>
      </c>
      <c r="O197">
        <f t="shared" si="86"/>
        <v>42</v>
      </c>
    </row>
    <row r="198" spans="1:15" ht="14.25" customHeight="1" x14ac:dyDescent="0.3">
      <c r="A198" s="63">
        <v>46308</v>
      </c>
      <c r="B198" s="57">
        <f t="shared" ca="1" si="80"/>
        <v>3039.666666666667</v>
      </c>
      <c r="C198" s="57">
        <f t="shared" ca="1" si="81"/>
        <v>-47.333333333333336</v>
      </c>
      <c r="D198" s="57">
        <f t="shared" ca="1" si="82"/>
        <v>1411.8888888888889</v>
      </c>
      <c r="E198" s="27">
        <f t="shared" ca="1" si="83"/>
        <v>1.5571882881894945E-2</v>
      </c>
      <c r="O198">
        <f t="shared" si="86"/>
        <v>42</v>
      </c>
    </row>
    <row r="199" spans="1:15" ht="14.25" customHeight="1" x14ac:dyDescent="0.3">
      <c r="A199" s="63">
        <v>46309</v>
      </c>
      <c r="B199" s="57">
        <f t="shared" ca="1" si="80"/>
        <v>3859.7777777777783</v>
      </c>
      <c r="C199" s="57">
        <f t="shared" ca="1" si="81"/>
        <v>-34.444444444444443</v>
      </c>
      <c r="D199" s="57">
        <f t="shared" ca="1" si="82"/>
        <v>1539</v>
      </c>
      <c r="E199" s="27">
        <f t="shared" ca="1" si="83"/>
        <v>8.9239449594104431E-3</v>
      </c>
      <c r="O199">
        <f t="shared" si="86"/>
        <v>42</v>
      </c>
    </row>
    <row r="200" spans="1:15" ht="14.25" customHeight="1" x14ac:dyDescent="0.3">
      <c r="A200" s="63">
        <v>46310</v>
      </c>
      <c r="B200" s="57">
        <f t="shared" ca="1" si="80"/>
        <v>1772.8333333333328</v>
      </c>
      <c r="C200" s="57">
        <f t="shared" ca="1" si="81"/>
        <v>-2267.8888888888891</v>
      </c>
      <c r="D200" s="57">
        <f t="shared" ca="1" si="82"/>
        <v>635</v>
      </c>
      <c r="E200" s="27">
        <f t="shared" ca="1" si="83"/>
        <v>1.2792454012722891</v>
      </c>
      <c r="O200">
        <f t="shared" si="86"/>
        <v>42</v>
      </c>
    </row>
    <row r="201" spans="1:15" ht="14.25" customHeight="1" x14ac:dyDescent="0.3">
      <c r="A201" s="63">
        <v>46311</v>
      </c>
      <c r="B201" s="57">
        <f t="shared" ca="1" si="80"/>
        <v>1564.4444444444446</v>
      </c>
      <c r="C201" s="57">
        <f t="shared" ca="1" si="81"/>
        <v>-142</v>
      </c>
      <c r="D201" s="57">
        <f t="shared" ca="1" si="82"/>
        <v>2339.8888888888887</v>
      </c>
      <c r="E201" s="27">
        <f t="shared" ca="1" si="83"/>
        <v>9.0767045454545447E-2</v>
      </c>
      <c r="O201">
        <f t="shared" si="86"/>
        <v>42</v>
      </c>
    </row>
    <row r="202" spans="1:15" ht="14.25" customHeight="1" x14ac:dyDescent="0.3">
      <c r="A202" s="63">
        <v>46312</v>
      </c>
      <c r="B202" s="57">
        <f t="shared" ca="1" si="80"/>
        <v>4677.4444444444443</v>
      </c>
      <c r="C202" s="57">
        <f t="shared" ca="1" si="81"/>
        <v>-1308.8888888888889</v>
      </c>
      <c r="D202" s="57">
        <f t="shared" ca="1" si="82"/>
        <v>693.8888888888888</v>
      </c>
      <c r="E202" s="27">
        <f t="shared" ca="1" si="83"/>
        <v>0.27982991662113693</v>
      </c>
      <c r="O202">
        <f t="shared" si="86"/>
        <v>42</v>
      </c>
    </row>
    <row r="203" spans="1:15" ht="14.25" customHeight="1" x14ac:dyDescent="0.3">
      <c r="A203" s="63">
        <v>46313</v>
      </c>
      <c r="B203" s="58" t="str">
        <f t="shared" ca="1" si="80"/>
        <v/>
      </c>
      <c r="C203" s="58" t="str">
        <f t="shared" ca="1" si="81"/>
        <v/>
      </c>
      <c r="D203" s="58" t="str">
        <f t="shared" ca="1" si="82"/>
        <v/>
      </c>
      <c r="E203" s="27" t="str">
        <f t="shared" ca="1" si="83"/>
        <v/>
      </c>
      <c r="F203" s="30">
        <f t="shared" ref="F203" ca="1" si="87">SUM(B197:B203)</f>
        <v>18764.444444444445</v>
      </c>
      <c r="G203" s="30">
        <f t="shared" ref="G203" ca="1" si="88">SUM(C197:C203)</f>
        <v>-3960.2222222222226</v>
      </c>
      <c r="H203" s="33">
        <f ca="1">IF(F203=0,"",G203/F203)*-1</f>
        <v>0.211049265750829</v>
      </c>
      <c r="O203">
        <f t="shared" si="86"/>
        <v>42</v>
      </c>
    </row>
    <row r="204" spans="1:15" ht="14.25" customHeight="1" x14ac:dyDescent="0.3">
      <c r="A204" s="63">
        <v>46314</v>
      </c>
      <c r="B204" s="57">
        <f t="shared" ca="1" si="80"/>
        <v>2995.7222222222222</v>
      </c>
      <c r="C204" s="57">
        <f t="shared" ca="1" si="81"/>
        <v>-36.388888888888893</v>
      </c>
      <c r="D204" s="57">
        <f t="shared" ca="1" si="82"/>
        <v>952.11111111111109</v>
      </c>
      <c r="E204" s="27">
        <f t="shared" ca="1" si="83"/>
        <v>1.214695028095618E-2</v>
      </c>
      <c r="O204">
        <f t="shared" si="86"/>
        <v>43</v>
      </c>
    </row>
    <row r="205" spans="1:15" ht="14.25" customHeight="1" x14ac:dyDescent="0.3">
      <c r="A205" s="63">
        <v>46315</v>
      </c>
      <c r="B205" s="57">
        <f t="shared" ca="1" si="80"/>
        <v>2809.0555555555557</v>
      </c>
      <c r="C205" s="57">
        <f t="shared" ca="1" si="81"/>
        <v>-123.33333333333333</v>
      </c>
      <c r="D205" s="57">
        <f t="shared" ca="1" si="82"/>
        <v>1273</v>
      </c>
      <c r="E205" s="27">
        <f t="shared" ca="1" si="83"/>
        <v>4.3905622688527178E-2</v>
      </c>
      <c r="O205">
        <f t="shared" si="86"/>
        <v>43</v>
      </c>
    </row>
    <row r="206" spans="1:15" ht="14.25" customHeight="1" x14ac:dyDescent="0.3">
      <c r="A206" s="63">
        <v>46316</v>
      </c>
      <c r="B206" s="57">
        <f t="shared" ca="1" si="80"/>
        <v>1399.3333333333326</v>
      </c>
      <c r="C206" s="57">
        <f t="shared" ca="1" si="81"/>
        <v>-140.66666666666669</v>
      </c>
      <c r="D206" s="57">
        <f t="shared" ca="1" si="82"/>
        <v>1494.1111111111111</v>
      </c>
      <c r="E206" s="27">
        <f t="shared" ca="1" si="83"/>
        <v>0.10052405907575042</v>
      </c>
      <c r="O206">
        <f t="shared" si="86"/>
        <v>43</v>
      </c>
    </row>
    <row r="207" spans="1:15" ht="14.25" customHeight="1" x14ac:dyDescent="0.3">
      <c r="A207" s="63">
        <v>46317</v>
      </c>
      <c r="B207" s="57">
        <f t="shared" ca="1" si="80"/>
        <v>4280.7777777777774</v>
      </c>
      <c r="C207" s="57">
        <f t="shared" ca="1" si="81"/>
        <v>-58.333333333333336</v>
      </c>
      <c r="D207" s="57">
        <f t="shared" ca="1" si="82"/>
        <v>1041</v>
      </c>
      <c r="E207" s="27">
        <f t="shared" ca="1" si="83"/>
        <v>1.3626807174189532E-2</v>
      </c>
      <c r="O207">
        <f t="shared" si="86"/>
        <v>43</v>
      </c>
    </row>
    <row r="208" spans="1:15" ht="14.25" customHeight="1" x14ac:dyDescent="0.3">
      <c r="A208" s="63">
        <v>46318</v>
      </c>
      <c r="B208" s="57">
        <f t="shared" ca="1" si="80"/>
        <v>0</v>
      </c>
      <c r="C208" s="57">
        <f t="shared" ca="1" si="81"/>
        <v>0</v>
      </c>
      <c r="D208" s="57">
        <f t="shared" ca="1" si="82"/>
        <v>0</v>
      </c>
      <c r="E208" s="27" t="str">
        <f t="shared" ca="1" si="83"/>
        <v/>
      </c>
      <c r="O208">
        <f t="shared" si="86"/>
        <v>43</v>
      </c>
    </row>
    <row r="209" spans="1:15" ht="14.25" customHeight="1" x14ac:dyDescent="0.3">
      <c r="A209" s="63">
        <v>46319</v>
      </c>
      <c r="B209" s="57" t="str">
        <f t="shared" ca="1" si="80"/>
        <v/>
      </c>
      <c r="C209" s="57" t="str">
        <f t="shared" ca="1" si="81"/>
        <v/>
      </c>
      <c r="D209" s="57" t="str">
        <f t="shared" ca="1" si="82"/>
        <v/>
      </c>
      <c r="E209" s="27" t="str">
        <f t="shared" ca="1" si="83"/>
        <v/>
      </c>
      <c r="O209">
        <f t="shared" si="86"/>
        <v>43</v>
      </c>
    </row>
    <row r="210" spans="1:15" ht="14.25" customHeight="1" x14ac:dyDescent="0.3">
      <c r="A210" s="63">
        <v>46320</v>
      </c>
      <c r="B210" s="58" t="str">
        <f t="shared" ca="1" si="80"/>
        <v/>
      </c>
      <c r="C210" s="58" t="str">
        <f t="shared" ca="1" si="81"/>
        <v/>
      </c>
      <c r="D210" s="58" t="str">
        <f t="shared" ca="1" si="82"/>
        <v/>
      </c>
      <c r="E210" s="27" t="str">
        <f t="shared" ca="1" si="83"/>
        <v/>
      </c>
      <c r="F210" s="30">
        <f t="shared" ref="F210" ca="1" si="89">SUM(B204:B210)</f>
        <v>11484.888888888887</v>
      </c>
      <c r="G210" s="30">
        <f t="shared" ref="G210" ca="1" si="90">SUM(C204:C210)</f>
        <v>-358.72222222222223</v>
      </c>
      <c r="H210" s="33">
        <f ca="1">IF(F210=0,"",G210/F210)*-1</f>
        <v>3.1234278859177282E-2</v>
      </c>
      <c r="O210">
        <f t="shared" si="86"/>
        <v>43</v>
      </c>
    </row>
    <row r="211" spans="1:15" ht="14.25" customHeight="1" x14ac:dyDescent="0.3">
      <c r="A211" s="63">
        <v>46321</v>
      </c>
      <c r="B211" s="57" t="str">
        <f t="shared" ca="1" si="80"/>
        <v/>
      </c>
      <c r="C211" s="57" t="str">
        <f t="shared" ca="1" si="81"/>
        <v/>
      </c>
      <c r="D211" s="57" t="str">
        <f t="shared" ca="1" si="82"/>
        <v/>
      </c>
      <c r="E211" s="27" t="str">
        <f t="shared" ca="1" si="83"/>
        <v/>
      </c>
      <c r="O211">
        <f t="shared" si="86"/>
        <v>44</v>
      </c>
    </row>
    <row r="212" spans="1:15" ht="14.25" customHeight="1" x14ac:dyDescent="0.3">
      <c r="A212" s="63">
        <v>46322</v>
      </c>
      <c r="B212" s="57" t="str">
        <f t="shared" ca="1" si="80"/>
        <v/>
      </c>
      <c r="C212" s="57" t="str">
        <f t="shared" ca="1" si="81"/>
        <v/>
      </c>
      <c r="D212" s="57" t="str">
        <f t="shared" ca="1" si="82"/>
        <v/>
      </c>
      <c r="E212" s="27" t="str">
        <f t="shared" ca="1" si="83"/>
        <v/>
      </c>
      <c r="O212">
        <f t="shared" si="86"/>
        <v>44</v>
      </c>
    </row>
    <row r="213" spans="1:15" ht="14.25" customHeight="1" x14ac:dyDescent="0.3">
      <c r="A213" s="63">
        <v>46323</v>
      </c>
      <c r="B213" s="57" t="str">
        <f t="shared" ca="1" si="80"/>
        <v/>
      </c>
      <c r="C213" s="57" t="str">
        <f t="shared" ca="1" si="81"/>
        <v/>
      </c>
      <c r="D213" s="57" t="str">
        <f t="shared" ca="1" si="82"/>
        <v/>
      </c>
      <c r="E213" s="27" t="str">
        <f t="shared" ca="1" si="83"/>
        <v/>
      </c>
      <c r="I213" s="47" t="s">
        <v>2745</v>
      </c>
      <c r="J213" s="49">
        <v>0.1</v>
      </c>
      <c r="O213">
        <f t="shared" si="86"/>
        <v>44</v>
      </c>
    </row>
    <row r="214" spans="1:15" ht="14.25" customHeight="1" x14ac:dyDescent="0.3">
      <c r="A214" s="63">
        <v>46324</v>
      </c>
      <c r="B214" s="57" t="str">
        <f t="shared" ca="1" si="80"/>
        <v/>
      </c>
      <c r="C214" s="57" t="str">
        <f t="shared" ca="1" si="81"/>
        <v/>
      </c>
      <c r="D214" s="57" t="str">
        <f t="shared" ca="1" si="82"/>
        <v/>
      </c>
      <c r="E214" s="27" t="str">
        <f t="shared" ca="1" si="83"/>
        <v/>
      </c>
      <c r="I214" s="48">
        <f ca="1">SUM(D186:D216)</f>
        <v>37421.222222222219</v>
      </c>
      <c r="J214" s="48">
        <f ca="1">I214*J213</f>
        <v>3742.1222222222223</v>
      </c>
      <c r="L214" s="49">
        <v>0.4</v>
      </c>
      <c r="M214" s="49">
        <v>0.08</v>
      </c>
      <c r="N214" s="54" t="s">
        <v>1261</v>
      </c>
      <c r="O214">
        <f t="shared" si="86"/>
        <v>44</v>
      </c>
    </row>
    <row r="215" spans="1:15" ht="14.25" customHeight="1" x14ac:dyDescent="0.3">
      <c r="A215" s="63">
        <v>46325</v>
      </c>
      <c r="B215" s="57" t="str">
        <f t="shared" ca="1" si="80"/>
        <v/>
      </c>
      <c r="C215" s="57" t="str">
        <f t="shared" ca="1" si="81"/>
        <v/>
      </c>
      <c r="D215" s="57" t="str">
        <f t="shared" ca="1" si="82"/>
        <v/>
      </c>
      <c r="E215" s="27" t="str">
        <f t="shared" ca="1" si="83"/>
        <v/>
      </c>
      <c r="I215" s="47" t="s">
        <v>2746</v>
      </c>
      <c r="J215" s="47" t="s">
        <v>2747</v>
      </c>
      <c r="K215" s="47" t="s">
        <v>435</v>
      </c>
      <c r="L215" s="49">
        <v>0.4</v>
      </c>
      <c r="M215" s="49">
        <v>0.6</v>
      </c>
      <c r="N215" s="54" t="s">
        <v>1260</v>
      </c>
      <c r="O215">
        <f t="shared" si="86"/>
        <v>44</v>
      </c>
    </row>
    <row r="216" spans="1:15" ht="14.25" customHeight="1" x14ac:dyDescent="0.3">
      <c r="A216" s="63">
        <v>46326</v>
      </c>
      <c r="B216" s="57" t="str">
        <f t="shared" ca="1" si="80"/>
        <v/>
      </c>
      <c r="C216" s="57" t="str">
        <f t="shared" ca="1" si="81"/>
        <v/>
      </c>
      <c r="D216" s="57" t="str">
        <f t="shared" ca="1" si="82"/>
        <v/>
      </c>
      <c r="E216" s="27" t="str">
        <f t="shared" ca="1" si="83"/>
        <v/>
      </c>
      <c r="I216" s="48">
        <f ca="1">SUM(B186:B216)</f>
        <v>61120.944444444453</v>
      </c>
      <c r="J216" s="48">
        <f ca="1">SUM(C186:C216)</f>
        <v>-5764.6111111111104</v>
      </c>
      <c r="K216" s="50">
        <f ca="1">IF(I216=0,"",J216/I216)*-1</f>
        <v>9.4314823887428997E-2</v>
      </c>
      <c r="L216" s="51">
        <f ca="1">I216*L215</f>
        <v>24448.377777777783</v>
      </c>
      <c r="M216" s="51">
        <f ca="1">I216*M215</f>
        <v>36672.566666666673</v>
      </c>
      <c r="N216" t="s">
        <v>1265</v>
      </c>
      <c r="O216">
        <f t="shared" si="86"/>
        <v>44</v>
      </c>
    </row>
    <row r="217" spans="1:15" ht="14.25" customHeight="1" x14ac:dyDescent="0.3">
      <c r="A217" s="63"/>
      <c r="B217" s="58" t="str">
        <f t="shared" ca="1" si="80"/>
        <v/>
      </c>
      <c r="C217" s="58" t="str">
        <f t="shared" ca="1" si="81"/>
        <v/>
      </c>
      <c r="D217" s="58" t="str">
        <f t="shared" ca="1" si="82"/>
        <v/>
      </c>
      <c r="E217" s="27" t="str">
        <f t="shared" ca="1" si="83"/>
        <v/>
      </c>
      <c r="F217" s="30">
        <f t="shared" ref="F217" ca="1" si="91">SUM(B211:B217)</f>
        <v>0</v>
      </c>
      <c r="G217" s="30">
        <f t="shared" ref="G217" ca="1" si="92">SUM(C211:C217)</f>
        <v>0</v>
      </c>
      <c r="H217" s="33" t="e">
        <f ca="1">IF(F217=0,"",G217/F217)*-1</f>
        <v>#VALUE!</v>
      </c>
      <c r="L217" s="53">
        <f ca="1">L216*L214</f>
        <v>9779.3511111111129</v>
      </c>
      <c r="M217" s="53">
        <f ca="1">M216*M214</f>
        <v>2933.8053333333337</v>
      </c>
      <c r="N217" s="53">
        <f ca="1">M217+L217+J214</f>
        <v>16455.278666666669</v>
      </c>
      <c r="O217">
        <f t="shared" si="86"/>
        <v>1</v>
      </c>
    </row>
    <row r="218" spans="1:15" ht="14.25" customHeight="1" x14ac:dyDescent="0.3">
      <c r="A218" s="63"/>
      <c r="B218" s="57" t="str">
        <f t="shared" ca="1" si="80"/>
        <v/>
      </c>
      <c r="C218" s="57" t="str">
        <f t="shared" ca="1" si="81"/>
        <v/>
      </c>
      <c r="D218" s="57" t="str">
        <f t="shared" ca="1" si="82"/>
        <v/>
      </c>
      <c r="E218" s="27" t="str">
        <f t="shared" ca="1" si="83"/>
        <v/>
      </c>
      <c r="O218">
        <f t="shared" si="86"/>
        <v>1</v>
      </c>
    </row>
    <row r="219" spans="1:15" ht="14.25" customHeight="1" x14ac:dyDescent="0.3">
      <c r="A219" s="63"/>
      <c r="B219" s="57" t="str">
        <f t="shared" ca="1" si="80"/>
        <v/>
      </c>
      <c r="C219" s="57" t="str">
        <f t="shared" ca="1" si="81"/>
        <v/>
      </c>
      <c r="D219" s="57" t="str">
        <f t="shared" ca="1" si="82"/>
        <v/>
      </c>
      <c r="E219" s="27" t="str">
        <f t="shared" ca="1" si="83"/>
        <v/>
      </c>
      <c r="N219" s="54" t="s">
        <v>1963</v>
      </c>
      <c r="O219">
        <f t="shared" si="86"/>
        <v>1</v>
      </c>
    </row>
    <row r="220" spans="1:15" ht="14.25" customHeight="1" x14ac:dyDescent="0.35">
      <c r="A220" s="63"/>
      <c r="B220" s="57" t="str">
        <f t="shared" ca="1" si="80"/>
        <v/>
      </c>
      <c r="C220" s="57" t="str">
        <f t="shared" ca="1" si="81"/>
        <v/>
      </c>
      <c r="D220" s="57" t="str">
        <f t="shared" ca="1" si="82"/>
        <v/>
      </c>
      <c r="E220" s="27" t="str">
        <f t="shared" ca="1" si="83"/>
        <v/>
      </c>
      <c r="N220" s="73">
        <f ca="1">N217+J216</f>
        <v>10690.667555555559</v>
      </c>
      <c r="O220">
        <f t="shared" si="86"/>
        <v>1</v>
      </c>
    </row>
    <row r="221" spans="1:15" ht="14.25" customHeight="1" x14ac:dyDescent="0.3">
      <c r="A221" s="63"/>
      <c r="B221" s="57" t="str">
        <f t="shared" ca="1" si="80"/>
        <v/>
      </c>
      <c r="C221" s="57" t="str">
        <f t="shared" ca="1" si="81"/>
        <v/>
      </c>
      <c r="D221" s="57" t="str">
        <f t="shared" ca="1" si="82"/>
        <v/>
      </c>
      <c r="E221" s="27" t="str">
        <f t="shared" ca="1" si="83"/>
        <v/>
      </c>
      <c r="O221">
        <f t="shared" si="86"/>
        <v>1</v>
      </c>
    </row>
    <row r="222" spans="1:15" ht="14.25" customHeight="1" x14ac:dyDescent="0.3">
      <c r="A222" s="63"/>
      <c r="B222" s="57" t="str">
        <f t="shared" ca="1" si="80"/>
        <v/>
      </c>
      <c r="C222" s="57" t="str">
        <f t="shared" ca="1" si="81"/>
        <v/>
      </c>
      <c r="D222" s="57" t="str">
        <f t="shared" ca="1" si="82"/>
        <v/>
      </c>
      <c r="E222" s="27" t="str">
        <f t="shared" ca="1" si="83"/>
        <v/>
      </c>
      <c r="O222">
        <f t="shared" si="86"/>
        <v>1</v>
      </c>
    </row>
    <row r="223" spans="1:15" ht="14.25" customHeight="1" x14ac:dyDescent="0.3">
      <c r="A223" s="63"/>
      <c r="B223" s="57" t="str">
        <f t="shared" ca="1" si="80"/>
        <v/>
      </c>
      <c r="C223" s="57" t="str">
        <f t="shared" ca="1" si="81"/>
        <v/>
      </c>
      <c r="D223" s="57" t="str">
        <f t="shared" ca="1" si="82"/>
        <v/>
      </c>
      <c r="E223" s="27" t="str">
        <f t="shared" ca="1" si="83"/>
        <v/>
      </c>
      <c r="O223">
        <f t="shared" si="86"/>
        <v>1</v>
      </c>
    </row>
    <row r="224" spans="1:15" ht="14.25" customHeight="1" x14ac:dyDescent="0.3">
      <c r="A224" s="63"/>
      <c r="B224" s="58" t="str">
        <f t="shared" ca="1" si="80"/>
        <v/>
      </c>
      <c r="C224" s="58" t="str">
        <f t="shared" ca="1" si="81"/>
        <v/>
      </c>
      <c r="D224" s="58" t="str">
        <f t="shared" ca="1" si="82"/>
        <v/>
      </c>
      <c r="E224" s="27" t="str">
        <f t="shared" ca="1" si="83"/>
        <v/>
      </c>
      <c r="F224" s="30">
        <f t="shared" ref="F224" ca="1" si="93">SUM(B218:B224)</f>
        <v>0</v>
      </c>
      <c r="G224" s="30">
        <f t="shared" ref="G224" ca="1" si="94">SUM(C218:C224)</f>
        <v>0</v>
      </c>
      <c r="H224" s="33" t="e">
        <f ca="1">IF(F224=0,"",G224/F224)*-1</f>
        <v>#VALUE!</v>
      </c>
      <c r="O224">
        <f t="shared" si="86"/>
        <v>1</v>
      </c>
    </row>
    <row r="225" spans="1:15" ht="14.25" customHeight="1" x14ac:dyDescent="0.3">
      <c r="A225" s="63"/>
      <c r="B225" s="57" t="str">
        <f t="shared" ca="1" si="80"/>
        <v/>
      </c>
      <c r="C225" s="57" t="str">
        <f t="shared" ca="1" si="81"/>
        <v/>
      </c>
      <c r="D225" s="57" t="str">
        <f t="shared" ca="1" si="82"/>
        <v/>
      </c>
      <c r="E225" s="27" t="str">
        <f t="shared" ca="1" si="83"/>
        <v/>
      </c>
      <c r="O225">
        <f t="shared" si="86"/>
        <v>1</v>
      </c>
    </row>
    <row r="226" spans="1:15" ht="14.25" customHeight="1" x14ac:dyDescent="0.3">
      <c r="A226" s="63"/>
      <c r="B226" s="57" t="str">
        <f t="shared" ca="1" si="80"/>
        <v/>
      </c>
      <c r="C226" s="57" t="str">
        <f t="shared" ca="1" si="81"/>
        <v/>
      </c>
      <c r="D226" s="57" t="str">
        <f t="shared" ca="1" si="82"/>
        <v/>
      </c>
      <c r="E226" s="27" t="str">
        <f t="shared" ca="1" si="83"/>
        <v/>
      </c>
      <c r="O226">
        <f t="shared" si="86"/>
        <v>1</v>
      </c>
    </row>
    <row r="227" spans="1:15" ht="14.25" customHeight="1" x14ac:dyDescent="0.3">
      <c r="A227" s="63"/>
      <c r="B227" s="57" t="str">
        <f t="shared" ca="1" si="80"/>
        <v/>
      </c>
      <c r="C227" s="57" t="str">
        <f t="shared" ca="1" si="81"/>
        <v/>
      </c>
      <c r="D227" s="57" t="str">
        <f t="shared" ca="1" si="82"/>
        <v/>
      </c>
      <c r="E227" s="27" t="str">
        <f t="shared" ca="1" si="83"/>
        <v/>
      </c>
      <c r="O227">
        <f t="shared" si="86"/>
        <v>1</v>
      </c>
    </row>
    <row r="228" spans="1:15" ht="14.25" customHeight="1" x14ac:dyDescent="0.3">
      <c r="A228" s="63"/>
      <c r="B228" s="57" t="str">
        <f t="shared" ca="1" si="80"/>
        <v/>
      </c>
      <c r="C228" s="57" t="str">
        <f t="shared" ca="1" si="81"/>
        <v/>
      </c>
      <c r="D228" s="57" t="str">
        <f t="shared" ca="1" si="82"/>
        <v/>
      </c>
      <c r="E228" s="27" t="str">
        <f t="shared" ca="1" si="83"/>
        <v/>
      </c>
      <c r="O228">
        <f t="shared" si="86"/>
        <v>1</v>
      </c>
    </row>
    <row r="229" spans="1:15" ht="14.25" customHeight="1" x14ac:dyDescent="0.3">
      <c r="A229" s="63"/>
      <c r="B229" s="57" t="str">
        <f t="shared" ca="1" si="80"/>
        <v/>
      </c>
      <c r="C229" s="57" t="str">
        <f t="shared" ca="1" si="81"/>
        <v/>
      </c>
      <c r="D229" s="57" t="str">
        <f t="shared" ca="1" si="82"/>
        <v/>
      </c>
      <c r="E229" s="27" t="str">
        <f t="shared" ca="1" si="83"/>
        <v/>
      </c>
      <c r="O229">
        <f t="shared" si="86"/>
        <v>1</v>
      </c>
    </row>
    <row r="230" spans="1:15" ht="14.25" customHeight="1" x14ac:dyDescent="0.3">
      <c r="A230" s="63"/>
      <c r="B230" s="57" t="str">
        <f t="shared" ca="1" si="80"/>
        <v/>
      </c>
      <c r="C230" s="57" t="str">
        <f t="shared" ca="1" si="81"/>
        <v/>
      </c>
      <c r="D230" s="57" t="str">
        <f t="shared" ca="1" si="82"/>
        <v/>
      </c>
      <c r="E230" s="27" t="str">
        <f t="shared" ca="1" si="83"/>
        <v/>
      </c>
      <c r="O230">
        <f t="shared" si="86"/>
        <v>1</v>
      </c>
    </row>
    <row r="231" spans="1:15" ht="14.25" customHeight="1" x14ac:dyDescent="0.3">
      <c r="A231" s="63"/>
      <c r="B231" s="58" t="str">
        <f t="shared" ca="1" si="80"/>
        <v/>
      </c>
      <c r="C231" s="58" t="str">
        <f t="shared" ca="1" si="81"/>
        <v/>
      </c>
      <c r="D231" s="58" t="str">
        <f t="shared" ca="1" si="82"/>
        <v/>
      </c>
      <c r="E231" s="27" t="str">
        <f t="shared" ca="1" si="83"/>
        <v/>
      </c>
      <c r="F231" s="30">
        <f t="shared" ref="F231" ca="1" si="95">SUM(B225:B231)</f>
        <v>0</v>
      </c>
      <c r="G231" s="30">
        <f t="shared" ref="G231" ca="1" si="96">SUM(C225:C231)</f>
        <v>0</v>
      </c>
      <c r="H231" s="33" t="e">
        <f ca="1">IF(F231=0,"",G231/F231)*-1</f>
        <v>#VALUE!</v>
      </c>
      <c r="O231">
        <f t="shared" si="86"/>
        <v>1</v>
      </c>
    </row>
    <row r="232" spans="1:15" ht="14.25" customHeight="1" x14ac:dyDescent="0.3">
      <c r="A232" s="63"/>
      <c r="B232" s="57" t="str">
        <f t="shared" ca="1" si="80"/>
        <v/>
      </c>
      <c r="C232" s="57" t="str">
        <f t="shared" ca="1" si="81"/>
        <v/>
      </c>
      <c r="D232" s="57" t="str">
        <f t="shared" ca="1" si="82"/>
        <v/>
      </c>
      <c r="E232" s="27" t="str">
        <f t="shared" ca="1" si="83"/>
        <v/>
      </c>
      <c r="O232">
        <f t="shared" si="86"/>
        <v>1</v>
      </c>
    </row>
    <row r="233" spans="1:15" ht="14.25" customHeight="1" x14ac:dyDescent="0.3">
      <c r="A233" s="63"/>
      <c r="B233" s="57" t="str">
        <f t="shared" ca="1" si="80"/>
        <v/>
      </c>
      <c r="C233" s="57" t="str">
        <f t="shared" ca="1" si="81"/>
        <v/>
      </c>
      <c r="D233" s="57" t="str">
        <f t="shared" ca="1" si="82"/>
        <v/>
      </c>
      <c r="E233" s="27" t="str">
        <f t="shared" ca="1" si="83"/>
        <v/>
      </c>
      <c r="O233">
        <f t="shared" si="86"/>
        <v>1</v>
      </c>
    </row>
    <row r="234" spans="1:15" ht="14.25" customHeight="1" x14ac:dyDescent="0.3">
      <c r="A234" s="63"/>
      <c r="B234" s="57" t="str">
        <f t="shared" ca="1" si="80"/>
        <v/>
      </c>
      <c r="C234" s="57" t="str">
        <f t="shared" ca="1" si="81"/>
        <v/>
      </c>
      <c r="D234" s="57" t="str">
        <f t="shared" ca="1" si="82"/>
        <v/>
      </c>
      <c r="E234" s="27" t="str">
        <f t="shared" ca="1" si="83"/>
        <v/>
      </c>
      <c r="O234">
        <f t="shared" si="86"/>
        <v>1</v>
      </c>
    </row>
    <row r="235" spans="1:15" ht="14.25" customHeight="1" x14ac:dyDescent="0.3">
      <c r="A235" s="63"/>
      <c r="B235" s="57" t="str">
        <f t="shared" ca="1" si="80"/>
        <v/>
      </c>
      <c r="C235" s="57" t="str">
        <f t="shared" ca="1" si="81"/>
        <v/>
      </c>
      <c r="D235" s="57" t="str">
        <f t="shared" ca="1" si="82"/>
        <v/>
      </c>
      <c r="E235" s="27" t="str">
        <f t="shared" ca="1" si="83"/>
        <v/>
      </c>
      <c r="O235">
        <f t="shared" si="86"/>
        <v>1</v>
      </c>
    </row>
    <row r="236" spans="1:15" ht="14.25" customHeight="1" x14ac:dyDescent="0.3">
      <c r="A236" s="63"/>
      <c r="B236" s="57" t="str">
        <f t="shared" ca="1" si="80"/>
        <v/>
      </c>
      <c r="C236" s="57" t="str">
        <f t="shared" ca="1" si="81"/>
        <v/>
      </c>
      <c r="D236" s="57" t="str">
        <f t="shared" ca="1" si="82"/>
        <v/>
      </c>
      <c r="E236" s="27" t="str">
        <f t="shared" ca="1" si="83"/>
        <v/>
      </c>
      <c r="O236">
        <f t="shared" si="86"/>
        <v>1</v>
      </c>
    </row>
    <row r="237" spans="1:15" ht="14.25" customHeight="1" x14ac:dyDescent="0.3">
      <c r="A237" s="63"/>
      <c r="B237" s="57" t="str">
        <f t="shared" ca="1" si="80"/>
        <v/>
      </c>
      <c r="C237" s="57" t="str">
        <f t="shared" ca="1" si="81"/>
        <v/>
      </c>
      <c r="D237" s="57" t="str">
        <f t="shared" ca="1" si="82"/>
        <v/>
      </c>
      <c r="E237" s="27" t="str">
        <f t="shared" ca="1" si="83"/>
        <v/>
      </c>
      <c r="O237">
        <f t="shared" si="86"/>
        <v>1</v>
      </c>
    </row>
    <row r="238" spans="1:15" ht="14.25" customHeight="1" x14ac:dyDescent="0.3">
      <c r="A238" s="63"/>
      <c r="B238" s="58" t="str">
        <f t="shared" ca="1" si="80"/>
        <v/>
      </c>
      <c r="C238" s="58" t="str">
        <f t="shared" ca="1" si="81"/>
        <v/>
      </c>
      <c r="D238" s="58" t="str">
        <f t="shared" ca="1" si="82"/>
        <v/>
      </c>
      <c r="E238" s="27" t="str">
        <f t="shared" ca="1" si="83"/>
        <v/>
      </c>
      <c r="F238" s="30">
        <f t="shared" ref="F238" ca="1" si="97">SUM(B232:B238)</f>
        <v>0</v>
      </c>
      <c r="G238" s="30">
        <f t="shared" ref="G238" ca="1" si="98">SUM(C232:C238)</f>
        <v>0</v>
      </c>
      <c r="H238" s="33" t="e">
        <f ca="1">IF(F238=0,"",G238/F238)*-1</f>
        <v>#VALUE!</v>
      </c>
      <c r="O238">
        <f t="shared" si="86"/>
        <v>1</v>
      </c>
    </row>
    <row r="239" spans="1:15" ht="14.25" customHeight="1" x14ac:dyDescent="0.3">
      <c r="A239" s="63"/>
      <c r="B239" s="57" t="str">
        <f t="shared" ca="1" si="80"/>
        <v/>
      </c>
      <c r="C239" s="57" t="str">
        <f t="shared" ca="1" si="81"/>
        <v/>
      </c>
      <c r="D239" s="57" t="str">
        <f t="shared" ca="1" si="82"/>
        <v/>
      </c>
      <c r="E239" s="27" t="str">
        <f t="shared" ca="1" si="83"/>
        <v/>
      </c>
      <c r="O239">
        <f t="shared" si="86"/>
        <v>1</v>
      </c>
    </row>
    <row r="240" spans="1:15" ht="14.25" customHeight="1" x14ac:dyDescent="0.3">
      <c r="A240" s="63"/>
      <c r="B240" s="57" t="str">
        <f t="shared" ca="1" si="80"/>
        <v/>
      </c>
      <c r="C240" s="57" t="str">
        <f t="shared" ca="1" si="81"/>
        <v/>
      </c>
      <c r="D240" s="57" t="str">
        <f t="shared" ca="1" si="82"/>
        <v/>
      </c>
      <c r="E240" s="27" t="str">
        <f t="shared" ca="1" si="83"/>
        <v/>
      </c>
      <c r="O240">
        <f t="shared" si="86"/>
        <v>1</v>
      </c>
    </row>
    <row r="241" spans="1:15" ht="14.25" customHeight="1" x14ac:dyDescent="0.3">
      <c r="A241" s="63"/>
      <c r="B241" s="57" t="str">
        <f t="shared" ca="1" si="80"/>
        <v/>
      </c>
      <c r="C241" s="57" t="str">
        <f t="shared" ca="1" si="81"/>
        <v/>
      </c>
      <c r="D241" s="57" t="str">
        <f t="shared" ca="1" si="82"/>
        <v/>
      </c>
      <c r="E241" s="27" t="str">
        <f t="shared" ca="1" si="83"/>
        <v/>
      </c>
      <c r="O241">
        <f t="shared" si="86"/>
        <v>1</v>
      </c>
    </row>
    <row r="242" spans="1:15" ht="14.25" customHeight="1" x14ac:dyDescent="0.3">
      <c r="A242" s="63"/>
      <c r="B242" s="57" t="str">
        <f t="shared" ca="1" si="80"/>
        <v/>
      </c>
      <c r="C242" s="57" t="str">
        <f t="shared" ca="1" si="81"/>
        <v/>
      </c>
      <c r="D242" s="57" t="str">
        <f t="shared" ca="1" si="82"/>
        <v/>
      </c>
      <c r="E242" s="27" t="str">
        <f t="shared" ca="1" si="83"/>
        <v/>
      </c>
      <c r="O242">
        <f t="shared" si="86"/>
        <v>1</v>
      </c>
    </row>
    <row r="243" spans="1:15" ht="14.25" customHeight="1" x14ac:dyDescent="0.3">
      <c r="A243" s="63"/>
      <c r="B243" s="57" t="str">
        <f t="shared" ca="1" si="80"/>
        <v/>
      </c>
      <c r="C243" s="57" t="str">
        <f t="shared" ca="1" si="81"/>
        <v/>
      </c>
      <c r="D243" s="57" t="str">
        <f t="shared" ca="1" si="82"/>
        <v/>
      </c>
      <c r="E243" s="27" t="str">
        <f t="shared" ca="1" si="83"/>
        <v/>
      </c>
      <c r="O243">
        <f t="shared" si="86"/>
        <v>1</v>
      </c>
    </row>
    <row r="244" spans="1:15" ht="14.25" customHeight="1" x14ac:dyDescent="0.3">
      <c r="A244" s="63"/>
      <c r="B244" s="57" t="str">
        <f t="shared" ca="1" si="80"/>
        <v/>
      </c>
      <c r="C244" s="57" t="str">
        <f t="shared" ca="1" si="81"/>
        <v/>
      </c>
      <c r="D244" s="57" t="str">
        <f t="shared" ca="1" si="82"/>
        <v/>
      </c>
      <c r="E244" s="27" t="str">
        <f t="shared" ca="1" si="83"/>
        <v/>
      </c>
      <c r="O244">
        <f t="shared" si="86"/>
        <v>1</v>
      </c>
    </row>
    <row r="245" spans="1:15" ht="14.25" customHeight="1" x14ac:dyDescent="0.3">
      <c r="A245" s="63"/>
      <c r="B245" s="58" t="str">
        <f t="shared" ca="1" si="80"/>
        <v/>
      </c>
      <c r="C245" s="58" t="str">
        <f t="shared" ca="1" si="81"/>
        <v/>
      </c>
      <c r="D245" s="58" t="str">
        <f t="shared" ca="1" si="82"/>
        <v/>
      </c>
      <c r="E245" s="27" t="str">
        <f t="shared" ca="1" si="83"/>
        <v/>
      </c>
      <c r="F245" s="30">
        <f t="shared" ref="F245" ca="1" si="99">SUM(B239:B245)</f>
        <v>0</v>
      </c>
      <c r="G245" s="30">
        <f t="shared" ref="G245" ca="1" si="100">SUM(C239:C245)</f>
        <v>0</v>
      </c>
      <c r="H245" s="33" t="e">
        <f ca="1">IF(F245=0,"",G245/F245)*-1</f>
        <v>#VALUE!</v>
      </c>
      <c r="O245">
        <f t="shared" si="86"/>
        <v>1</v>
      </c>
    </row>
    <row r="246" spans="1:15" ht="14.25" customHeight="1" x14ac:dyDescent="0.3">
      <c r="A246" s="63"/>
      <c r="B246" s="57" t="str">
        <f t="shared" ca="1" si="80"/>
        <v/>
      </c>
      <c r="C246" s="57" t="str">
        <f t="shared" ca="1" si="81"/>
        <v/>
      </c>
      <c r="D246" s="57" t="str">
        <f t="shared" ca="1" si="82"/>
        <v/>
      </c>
      <c r="E246" s="27" t="str">
        <f t="shared" ca="1" si="83"/>
        <v/>
      </c>
      <c r="O246">
        <f t="shared" si="86"/>
        <v>1</v>
      </c>
    </row>
    <row r="247" spans="1:15" ht="14.25" customHeight="1" x14ac:dyDescent="0.3">
      <c r="A247" s="63"/>
      <c r="B247" s="57" t="str">
        <f t="shared" ca="1" si="80"/>
        <v/>
      </c>
      <c r="C247" s="57" t="str">
        <f t="shared" ca="1" si="81"/>
        <v/>
      </c>
      <c r="D247" s="57" t="str">
        <f t="shared" ca="1" si="82"/>
        <v/>
      </c>
      <c r="E247" s="27" t="str">
        <f t="shared" ca="1" si="83"/>
        <v/>
      </c>
      <c r="O247">
        <f t="shared" si="86"/>
        <v>1</v>
      </c>
    </row>
    <row r="248" spans="1:15" ht="14.25" customHeight="1" x14ac:dyDescent="0.3">
      <c r="A248" s="63"/>
      <c r="B248" s="57" t="str">
        <f t="shared" ca="1" si="80"/>
        <v/>
      </c>
      <c r="C248" s="57" t="str">
        <f t="shared" ca="1" si="81"/>
        <v/>
      </c>
      <c r="D248" s="57" t="str">
        <f t="shared" ca="1" si="82"/>
        <v/>
      </c>
      <c r="E248" s="27" t="str">
        <f t="shared" ca="1" si="83"/>
        <v/>
      </c>
      <c r="O248">
        <f t="shared" si="86"/>
        <v>1</v>
      </c>
    </row>
    <row r="249" spans="1:15" ht="14.25" customHeight="1" x14ac:dyDescent="0.3">
      <c r="A249" s="63"/>
      <c r="B249" s="57" t="str">
        <f t="shared" ca="1" si="80"/>
        <v/>
      </c>
      <c r="C249" s="57" t="str">
        <f t="shared" ca="1" si="81"/>
        <v/>
      </c>
      <c r="D249" s="57" t="str">
        <f t="shared" ca="1" si="82"/>
        <v/>
      </c>
      <c r="E249" s="27" t="str">
        <f t="shared" ca="1" si="83"/>
        <v/>
      </c>
      <c r="O249">
        <f t="shared" si="86"/>
        <v>1</v>
      </c>
    </row>
    <row r="250" spans="1:15" ht="14.25" customHeight="1" x14ac:dyDescent="0.3">
      <c r="A250" s="63"/>
      <c r="B250" s="57" t="str">
        <f t="shared" ca="1" si="80"/>
        <v/>
      </c>
      <c r="C250" s="57" t="str">
        <f t="shared" ca="1" si="81"/>
        <v/>
      </c>
      <c r="D250" s="57" t="str">
        <f t="shared" ca="1" si="82"/>
        <v/>
      </c>
      <c r="E250" s="27" t="str">
        <f t="shared" ca="1" si="83"/>
        <v/>
      </c>
      <c r="O250">
        <f t="shared" si="86"/>
        <v>1</v>
      </c>
    </row>
    <row r="251" spans="1:15" ht="14.25" customHeight="1" x14ac:dyDescent="0.3">
      <c r="A251" s="63"/>
      <c r="B251" s="57" t="str">
        <f t="shared" ca="1" si="80"/>
        <v/>
      </c>
      <c r="C251" s="57" t="str">
        <f t="shared" ca="1" si="81"/>
        <v/>
      </c>
      <c r="D251" s="57" t="str">
        <f t="shared" ca="1" si="82"/>
        <v/>
      </c>
      <c r="E251" s="27" t="str">
        <f t="shared" ca="1" si="83"/>
        <v/>
      </c>
      <c r="O251">
        <f t="shared" si="86"/>
        <v>1</v>
      </c>
    </row>
    <row r="252" spans="1:15" ht="14.25" customHeight="1" x14ac:dyDescent="0.3">
      <c r="A252" s="63"/>
      <c r="B252" s="58" t="str">
        <f t="shared" ca="1" si="80"/>
        <v/>
      </c>
      <c r="C252" s="58" t="str">
        <f t="shared" ca="1" si="81"/>
        <v/>
      </c>
      <c r="D252" s="58" t="str">
        <f t="shared" ca="1" si="82"/>
        <v/>
      </c>
      <c r="E252" s="27" t="str">
        <f t="shared" ca="1" si="83"/>
        <v/>
      </c>
      <c r="F252" s="30">
        <f t="shared" ref="F252" ca="1" si="101">SUM(B246:B252)</f>
        <v>0</v>
      </c>
      <c r="G252" s="30">
        <f t="shared" ref="G252" ca="1" si="102">SUM(C246:C252)</f>
        <v>0</v>
      </c>
      <c r="H252" s="33" t="e">
        <f ca="1">IF(F252=0,"",G252/F252)*-1</f>
        <v>#VALUE!</v>
      </c>
      <c r="O252">
        <f t="shared" si="86"/>
        <v>1</v>
      </c>
    </row>
    <row r="253" spans="1:15" ht="14.25" customHeight="1" x14ac:dyDescent="0.3">
      <c r="A253" s="63"/>
      <c r="B253" s="57" t="str">
        <f t="shared" ca="1" si="80"/>
        <v/>
      </c>
      <c r="C253" s="57" t="str">
        <f t="shared" ca="1" si="81"/>
        <v/>
      </c>
      <c r="D253" s="57" t="str">
        <f t="shared" ca="1" si="82"/>
        <v/>
      </c>
      <c r="E253" s="27" t="str">
        <f t="shared" ca="1" si="83"/>
        <v/>
      </c>
      <c r="O253">
        <f t="shared" si="86"/>
        <v>1</v>
      </c>
    </row>
    <row r="254" spans="1:15" ht="14.25" customHeight="1" x14ac:dyDescent="0.3">
      <c r="A254" s="63"/>
      <c r="B254" s="57" t="str">
        <f t="shared" ca="1" si="80"/>
        <v/>
      </c>
      <c r="C254" s="57" t="str">
        <f t="shared" ca="1" si="81"/>
        <v/>
      </c>
      <c r="D254" s="57" t="str">
        <f t="shared" ca="1" si="82"/>
        <v/>
      </c>
      <c r="E254" s="27" t="str">
        <f t="shared" ca="1" si="83"/>
        <v/>
      </c>
      <c r="O254">
        <f t="shared" si="86"/>
        <v>1</v>
      </c>
    </row>
    <row r="255" spans="1:15" ht="14.25" customHeight="1" x14ac:dyDescent="0.3">
      <c r="A255" s="63"/>
      <c r="B255" s="57" t="str">
        <f t="shared" ref="B255:B277" ca="1" si="103">IFERROR(SUMIFS(INDIRECT("'"&amp;TEXT(A255,"DD-MM")&amp;"'!L:L"),INDIRECT("'"&amp;TEXT(A255,"DD-MM")&amp;"'!H:H"),$B$2),"")</f>
        <v/>
      </c>
      <c r="C255" s="57" t="str">
        <f t="shared" ref="C255:C277" ca="1" si="104">IFERROR(SUMIFS(INDIRECT("'"&amp;TEXT(A255,"DD-MM")&amp;"'!L:L"),INDIRECT("'"&amp;TEXT(A255,"DD-MM")&amp;"'!H:H"),$C$2),"")</f>
        <v/>
      </c>
      <c r="D255" s="57" t="str">
        <f t="shared" ref="D255:D277" ca="1" si="105">IFERROR(SUMIFS(INDIRECT("'"&amp;TEXT(A255,"DD-MM")&amp;"'!L:L"),INDIRECT("'"&amp;TEXT(A255,"DD-MM")&amp;"'!H:H"),$D$2),"")</f>
        <v/>
      </c>
      <c r="E255" s="27" t="str">
        <f t="shared" ref="E255:E277" ca="1" si="106">IFERROR(IF(B255=0,"",C255/B255)*-1,"")</f>
        <v/>
      </c>
      <c r="O255">
        <f t="shared" si="86"/>
        <v>1</v>
      </c>
    </row>
    <row r="256" spans="1:15" ht="14.25" customHeight="1" x14ac:dyDescent="0.3">
      <c r="A256" s="63"/>
      <c r="B256" s="57" t="str">
        <f t="shared" ca="1" si="103"/>
        <v/>
      </c>
      <c r="C256" s="57" t="str">
        <f t="shared" ca="1" si="104"/>
        <v/>
      </c>
      <c r="D256" s="57" t="str">
        <f t="shared" ca="1" si="105"/>
        <v/>
      </c>
      <c r="E256" s="27" t="str">
        <f t="shared" ca="1" si="106"/>
        <v/>
      </c>
      <c r="O256">
        <f t="shared" si="86"/>
        <v>1</v>
      </c>
    </row>
    <row r="257" spans="1:15" ht="14.25" customHeight="1" x14ac:dyDescent="0.3">
      <c r="A257" s="63"/>
      <c r="B257" s="57" t="str">
        <f t="shared" ca="1" si="103"/>
        <v/>
      </c>
      <c r="C257" s="57" t="str">
        <f t="shared" ca="1" si="104"/>
        <v/>
      </c>
      <c r="D257" s="57" t="str">
        <f t="shared" ca="1" si="105"/>
        <v/>
      </c>
      <c r="E257" s="27" t="str">
        <f t="shared" ca="1" si="106"/>
        <v/>
      </c>
      <c r="O257">
        <f t="shared" si="86"/>
        <v>1</v>
      </c>
    </row>
    <row r="258" spans="1:15" ht="14.25" customHeight="1" x14ac:dyDescent="0.3">
      <c r="A258" s="63"/>
      <c r="B258" s="57" t="str">
        <f t="shared" ca="1" si="103"/>
        <v/>
      </c>
      <c r="C258" s="57" t="str">
        <f t="shared" ca="1" si="104"/>
        <v/>
      </c>
      <c r="D258" s="57" t="str">
        <f t="shared" ca="1" si="105"/>
        <v/>
      </c>
      <c r="E258" s="27" t="str">
        <f t="shared" ca="1" si="106"/>
        <v/>
      </c>
      <c r="O258">
        <f t="shared" si="86"/>
        <v>1</v>
      </c>
    </row>
    <row r="259" spans="1:15" ht="14.25" customHeight="1" x14ac:dyDescent="0.3">
      <c r="A259" s="63"/>
      <c r="B259" s="58" t="str">
        <f t="shared" ca="1" si="103"/>
        <v/>
      </c>
      <c r="C259" s="58" t="str">
        <f t="shared" ca="1" si="104"/>
        <v/>
      </c>
      <c r="D259" s="58" t="str">
        <f t="shared" ca="1" si="105"/>
        <v/>
      </c>
      <c r="E259" s="27" t="str">
        <f t="shared" ca="1" si="106"/>
        <v/>
      </c>
      <c r="F259" s="30">
        <f t="shared" ref="F259" ca="1" si="107">SUM(B253:B259)</f>
        <v>0</v>
      </c>
      <c r="G259" s="30">
        <f t="shared" ref="G259" ca="1" si="108">SUM(C253:C259)</f>
        <v>0</v>
      </c>
      <c r="H259" s="33" t="e">
        <f ca="1">IF(F259=0,"",G259/F259)*-1</f>
        <v>#VALUE!</v>
      </c>
      <c r="O259">
        <f t="shared" si="86"/>
        <v>1</v>
      </c>
    </row>
    <row r="260" spans="1:15" ht="14.25" customHeight="1" x14ac:dyDescent="0.3">
      <c r="A260" s="63"/>
      <c r="B260" s="57" t="str">
        <f t="shared" ca="1" si="103"/>
        <v/>
      </c>
      <c r="C260" s="57" t="str">
        <f t="shared" ca="1" si="104"/>
        <v/>
      </c>
      <c r="D260" s="57" t="str">
        <f t="shared" ca="1" si="105"/>
        <v/>
      </c>
      <c r="E260" s="27" t="str">
        <f t="shared" ca="1" si="106"/>
        <v/>
      </c>
      <c r="O260">
        <f t="shared" ref="O260:O277" si="109">WEEKNUM(A260,2)</f>
        <v>1</v>
      </c>
    </row>
    <row r="261" spans="1:15" ht="14.25" customHeight="1" x14ac:dyDescent="0.3">
      <c r="A261" s="63"/>
      <c r="B261" s="57" t="str">
        <f t="shared" ca="1" si="103"/>
        <v/>
      </c>
      <c r="C261" s="57" t="str">
        <f t="shared" ca="1" si="104"/>
        <v/>
      </c>
      <c r="D261" s="57" t="str">
        <f t="shared" ca="1" si="105"/>
        <v/>
      </c>
      <c r="E261" s="27" t="str">
        <f t="shared" ca="1" si="106"/>
        <v/>
      </c>
      <c r="O261">
        <f t="shared" si="109"/>
        <v>1</v>
      </c>
    </row>
    <row r="262" spans="1:15" ht="14.25" customHeight="1" x14ac:dyDescent="0.3">
      <c r="A262" s="63"/>
      <c r="B262" s="57" t="str">
        <f t="shared" ca="1" si="103"/>
        <v/>
      </c>
      <c r="C262" s="57" t="str">
        <f t="shared" ca="1" si="104"/>
        <v/>
      </c>
      <c r="D262" s="57" t="str">
        <f t="shared" ca="1" si="105"/>
        <v/>
      </c>
      <c r="E262" s="27" t="str">
        <f t="shared" ca="1" si="106"/>
        <v/>
      </c>
      <c r="O262">
        <f t="shared" si="109"/>
        <v>1</v>
      </c>
    </row>
    <row r="263" spans="1:15" ht="14.25" customHeight="1" x14ac:dyDescent="0.3">
      <c r="A263" s="63"/>
      <c r="B263" s="57" t="str">
        <f t="shared" ca="1" si="103"/>
        <v/>
      </c>
      <c r="C263" s="57" t="str">
        <f t="shared" ca="1" si="104"/>
        <v/>
      </c>
      <c r="D263" s="57" t="str">
        <f t="shared" ca="1" si="105"/>
        <v/>
      </c>
      <c r="E263" s="27" t="str">
        <f t="shared" ca="1" si="106"/>
        <v/>
      </c>
      <c r="O263">
        <f t="shared" si="109"/>
        <v>1</v>
      </c>
    </row>
    <row r="264" spans="1:15" ht="14.25" customHeight="1" x14ac:dyDescent="0.3">
      <c r="A264" s="63"/>
      <c r="B264" s="57" t="str">
        <f t="shared" ca="1" si="103"/>
        <v/>
      </c>
      <c r="C264" s="57" t="str">
        <f t="shared" ca="1" si="104"/>
        <v/>
      </c>
      <c r="D264" s="57" t="str">
        <f t="shared" ca="1" si="105"/>
        <v/>
      </c>
      <c r="E264" s="27" t="str">
        <f t="shared" ca="1" si="106"/>
        <v/>
      </c>
      <c r="O264">
        <f t="shared" si="109"/>
        <v>1</v>
      </c>
    </row>
    <row r="265" spans="1:15" ht="14.25" customHeight="1" x14ac:dyDescent="0.3">
      <c r="A265" s="63"/>
      <c r="B265" s="57" t="str">
        <f t="shared" ca="1" si="103"/>
        <v/>
      </c>
      <c r="C265" s="57" t="str">
        <f t="shared" ca="1" si="104"/>
        <v/>
      </c>
      <c r="D265" s="57" t="str">
        <f t="shared" ca="1" si="105"/>
        <v/>
      </c>
      <c r="E265" s="27" t="str">
        <f t="shared" ca="1" si="106"/>
        <v/>
      </c>
      <c r="O265">
        <f t="shared" si="109"/>
        <v>1</v>
      </c>
    </row>
    <row r="266" spans="1:15" ht="14.25" customHeight="1" x14ac:dyDescent="0.3">
      <c r="A266" s="63"/>
      <c r="B266" s="58" t="str">
        <f t="shared" ca="1" si="103"/>
        <v/>
      </c>
      <c r="C266" s="58" t="str">
        <f t="shared" ca="1" si="104"/>
        <v/>
      </c>
      <c r="D266" s="58" t="str">
        <f t="shared" ca="1" si="105"/>
        <v/>
      </c>
      <c r="E266" s="27" t="str">
        <f t="shared" ca="1" si="106"/>
        <v/>
      </c>
      <c r="F266" s="30">
        <f t="shared" ref="F266" ca="1" si="110">SUM(B260:B266)</f>
        <v>0</v>
      </c>
      <c r="G266" s="30">
        <f t="shared" ref="G266" ca="1" si="111">SUM(C260:C266)</f>
        <v>0</v>
      </c>
      <c r="H266" s="33" t="e">
        <f ca="1">IF(F266=0,"",G266/F266)*-1</f>
        <v>#VALUE!</v>
      </c>
      <c r="O266">
        <f t="shared" si="109"/>
        <v>1</v>
      </c>
    </row>
    <row r="267" spans="1:15" ht="14.25" customHeight="1" x14ac:dyDescent="0.3">
      <c r="A267" s="63"/>
      <c r="B267" s="57" t="str">
        <f t="shared" ca="1" si="103"/>
        <v/>
      </c>
      <c r="C267" s="57" t="str">
        <f t="shared" ca="1" si="104"/>
        <v/>
      </c>
      <c r="D267" s="57" t="str">
        <f t="shared" ca="1" si="105"/>
        <v/>
      </c>
      <c r="E267" s="27" t="str">
        <f t="shared" ca="1" si="106"/>
        <v/>
      </c>
      <c r="O267">
        <f t="shared" si="109"/>
        <v>1</v>
      </c>
    </row>
    <row r="268" spans="1:15" ht="14.25" customHeight="1" x14ac:dyDescent="0.3">
      <c r="A268" s="63"/>
      <c r="B268" s="57" t="str">
        <f t="shared" ca="1" si="103"/>
        <v/>
      </c>
      <c r="C268" s="57" t="str">
        <f t="shared" ca="1" si="104"/>
        <v/>
      </c>
      <c r="D268" s="57" t="str">
        <f t="shared" ca="1" si="105"/>
        <v/>
      </c>
      <c r="E268" s="27" t="str">
        <f t="shared" ca="1" si="106"/>
        <v/>
      </c>
      <c r="O268">
        <f t="shared" si="109"/>
        <v>1</v>
      </c>
    </row>
    <row r="269" spans="1:15" ht="14.25" customHeight="1" x14ac:dyDescent="0.3">
      <c r="A269" s="63"/>
      <c r="B269" s="57" t="str">
        <f t="shared" ca="1" si="103"/>
        <v/>
      </c>
      <c r="C269" s="57" t="str">
        <f t="shared" ca="1" si="104"/>
        <v/>
      </c>
      <c r="D269" s="57" t="str">
        <f t="shared" ca="1" si="105"/>
        <v/>
      </c>
      <c r="E269" s="27" t="str">
        <f t="shared" ca="1" si="106"/>
        <v/>
      </c>
      <c r="O269">
        <f t="shared" si="109"/>
        <v>1</v>
      </c>
    </row>
    <row r="270" spans="1:15" ht="14.25" customHeight="1" x14ac:dyDescent="0.3">
      <c r="A270" s="63"/>
      <c r="B270" s="57" t="str">
        <f t="shared" ca="1" si="103"/>
        <v/>
      </c>
      <c r="C270" s="57" t="str">
        <f t="shared" ca="1" si="104"/>
        <v/>
      </c>
      <c r="D270" s="57" t="str">
        <f t="shared" ca="1" si="105"/>
        <v/>
      </c>
      <c r="E270" s="27" t="str">
        <f t="shared" ca="1" si="106"/>
        <v/>
      </c>
      <c r="O270">
        <f t="shared" si="109"/>
        <v>1</v>
      </c>
    </row>
    <row r="271" spans="1:15" ht="14.25" customHeight="1" x14ac:dyDescent="0.3">
      <c r="A271" s="63"/>
      <c r="B271" s="57" t="str">
        <f t="shared" ca="1" si="103"/>
        <v/>
      </c>
      <c r="C271" s="57" t="str">
        <f t="shared" ca="1" si="104"/>
        <v/>
      </c>
      <c r="D271" s="57" t="str">
        <f t="shared" ca="1" si="105"/>
        <v/>
      </c>
      <c r="E271" s="27" t="str">
        <f t="shared" ca="1" si="106"/>
        <v/>
      </c>
      <c r="O271">
        <f t="shared" si="109"/>
        <v>1</v>
      </c>
    </row>
    <row r="272" spans="1:15" ht="14.25" customHeight="1" x14ac:dyDescent="0.3">
      <c r="A272" s="63"/>
      <c r="B272" s="57" t="str">
        <f t="shared" ca="1" si="103"/>
        <v/>
      </c>
      <c r="C272" s="57" t="str">
        <f t="shared" ca="1" si="104"/>
        <v/>
      </c>
      <c r="D272" s="57" t="str">
        <f t="shared" ca="1" si="105"/>
        <v/>
      </c>
      <c r="E272" s="27" t="str">
        <f t="shared" ca="1" si="106"/>
        <v/>
      </c>
      <c r="O272">
        <f t="shared" si="109"/>
        <v>1</v>
      </c>
    </row>
    <row r="273" spans="1:15" ht="14.25" customHeight="1" x14ac:dyDescent="0.3">
      <c r="A273" s="63"/>
      <c r="B273" s="58" t="str">
        <f t="shared" ca="1" si="103"/>
        <v/>
      </c>
      <c r="C273" s="58" t="str">
        <f t="shared" ca="1" si="104"/>
        <v/>
      </c>
      <c r="D273" s="58" t="str">
        <f t="shared" ca="1" si="105"/>
        <v/>
      </c>
      <c r="E273" s="27" t="str">
        <f t="shared" ca="1" si="106"/>
        <v/>
      </c>
      <c r="F273" s="30">
        <f t="shared" ref="F273" ca="1" si="112">SUM(B267:B273)</f>
        <v>0</v>
      </c>
      <c r="G273" s="30">
        <f t="shared" ref="G273" ca="1" si="113">SUM(C267:C273)</f>
        <v>0</v>
      </c>
      <c r="H273" s="33" t="e">
        <f ca="1">IF(F273=0,"",G273/F273)*-1</f>
        <v>#VALUE!</v>
      </c>
      <c r="O273">
        <f t="shared" si="109"/>
        <v>1</v>
      </c>
    </row>
    <row r="274" spans="1:15" ht="14.25" customHeight="1" x14ac:dyDescent="0.3">
      <c r="A274" s="63"/>
      <c r="B274" s="57" t="str">
        <f t="shared" ca="1" si="103"/>
        <v/>
      </c>
      <c r="C274" s="57" t="str">
        <f t="shared" ca="1" si="104"/>
        <v/>
      </c>
      <c r="D274" s="57" t="str">
        <f t="shared" ca="1" si="105"/>
        <v/>
      </c>
      <c r="E274" s="27" t="str">
        <f t="shared" ca="1" si="106"/>
        <v/>
      </c>
      <c r="O274">
        <f t="shared" si="109"/>
        <v>1</v>
      </c>
    </row>
    <row r="275" spans="1:15" ht="14.25" customHeight="1" x14ac:dyDescent="0.3">
      <c r="A275" s="63"/>
      <c r="B275" s="57" t="str">
        <f t="shared" ca="1" si="103"/>
        <v/>
      </c>
      <c r="C275" s="57" t="str">
        <f t="shared" ca="1" si="104"/>
        <v/>
      </c>
      <c r="D275" s="57" t="str">
        <f t="shared" ca="1" si="105"/>
        <v/>
      </c>
      <c r="E275" s="27" t="str">
        <f t="shared" ca="1" si="106"/>
        <v/>
      </c>
      <c r="O275">
        <f t="shared" si="109"/>
        <v>1</v>
      </c>
    </row>
    <row r="276" spans="1:15" ht="14.25" customHeight="1" x14ac:dyDescent="0.3">
      <c r="A276" s="63"/>
      <c r="B276" s="57" t="str">
        <f t="shared" ca="1" si="103"/>
        <v/>
      </c>
      <c r="C276" s="57" t="str">
        <f t="shared" ca="1" si="104"/>
        <v/>
      </c>
      <c r="D276" s="57" t="str">
        <f t="shared" ca="1" si="105"/>
        <v/>
      </c>
      <c r="E276" s="27" t="str">
        <f t="shared" ca="1" si="106"/>
        <v/>
      </c>
      <c r="O276">
        <f t="shared" si="109"/>
        <v>1</v>
      </c>
    </row>
    <row r="277" spans="1:15" ht="14.25" customHeight="1" x14ac:dyDescent="0.3">
      <c r="A277" s="63"/>
      <c r="B277" s="57" t="str">
        <f t="shared" ca="1" si="103"/>
        <v/>
      </c>
      <c r="C277" s="57" t="str">
        <f t="shared" ca="1" si="104"/>
        <v/>
      </c>
      <c r="D277" s="57" t="str">
        <f t="shared" ca="1" si="105"/>
        <v/>
      </c>
      <c r="E277" s="27" t="str">
        <f t="shared" ca="1" si="106"/>
        <v/>
      </c>
      <c r="O277">
        <f t="shared" si="109"/>
        <v>1</v>
      </c>
    </row>
    <row r="278" spans="1:15" ht="14.25" customHeight="1" x14ac:dyDescent="0.3"/>
    <row r="279" spans="1:15" ht="14.25" customHeight="1" x14ac:dyDescent="0.3"/>
    <row r="280" spans="1:15" ht="14.25" customHeight="1" x14ac:dyDescent="0.3"/>
    <row r="281" spans="1:15" ht="14.25" customHeight="1" x14ac:dyDescent="0.3"/>
    <row r="282" spans="1:15" ht="14.25" customHeight="1" x14ac:dyDescent="0.3"/>
    <row r="283" spans="1:15" ht="14.25" customHeight="1" x14ac:dyDescent="0.3"/>
    <row r="284" spans="1:15" ht="14.25" customHeight="1" x14ac:dyDescent="0.3"/>
    <row r="285" spans="1:15" ht="14.25" customHeight="1" x14ac:dyDescent="0.3"/>
    <row r="286" spans="1:15" ht="14.25" customHeight="1" x14ac:dyDescent="0.3"/>
    <row r="287" spans="1:15" ht="14.25" customHeight="1" x14ac:dyDescent="0.3"/>
    <row r="288" spans="1:15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</sheetData>
  <conditionalFormatting sqref="E1:E927 F2:H2">
    <cfRule type="cellIs" dxfId="67" priority="66" operator="lessThan">
      <formula>0</formula>
    </cfRule>
  </conditionalFormatting>
  <conditionalFormatting sqref="H6:H7">
    <cfRule type="cellIs" dxfId="66" priority="67" operator="lessThan">
      <formula>0</formula>
    </cfRule>
  </conditionalFormatting>
  <conditionalFormatting sqref="H13:H14">
    <cfRule type="cellIs" dxfId="65" priority="68" operator="lessThan">
      <formula>0</formula>
    </cfRule>
  </conditionalFormatting>
  <conditionalFormatting sqref="H21">
    <cfRule type="cellIs" dxfId="64" priority="65" operator="lessThan">
      <formula>0</formula>
    </cfRule>
  </conditionalFormatting>
  <conditionalFormatting sqref="H28">
    <cfRule type="cellIs" dxfId="63" priority="64" operator="lessThan">
      <formula>0</formula>
    </cfRule>
  </conditionalFormatting>
  <conditionalFormatting sqref="H35">
    <cfRule type="cellIs" dxfId="62" priority="63" operator="lessThan">
      <formula>0</formula>
    </cfRule>
  </conditionalFormatting>
  <conditionalFormatting sqref="H42">
    <cfRule type="cellIs" dxfId="61" priority="62" operator="lessThan">
      <formula>0</formula>
    </cfRule>
  </conditionalFormatting>
  <conditionalFormatting sqref="H49">
    <cfRule type="cellIs" dxfId="60" priority="61" operator="lessThan">
      <formula>0</formula>
    </cfRule>
  </conditionalFormatting>
  <conditionalFormatting sqref="H56">
    <cfRule type="cellIs" dxfId="59" priority="60" operator="lessThan">
      <formula>0</formula>
    </cfRule>
  </conditionalFormatting>
  <conditionalFormatting sqref="H63">
    <cfRule type="cellIs" dxfId="58" priority="59" operator="lessThan">
      <formula>0</formula>
    </cfRule>
  </conditionalFormatting>
  <conditionalFormatting sqref="H70">
    <cfRule type="cellIs" dxfId="57" priority="58" operator="lessThan">
      <formula>0</formula>
    </cfRule>
  </conditionalFormatting>
  <conditionalFormatting sqref="H77">
    <cfRule type="cellIs" dxfId="56" priority="57" operator="lessThan">
      <formula>0</formula>
    </cfRule>
  </conditionalFormatting>
  <conditionalFormatting sqref="H84">
    <cfRule type="cellIs" dxfId="55" priority="56" operator="lessThan">
      <formula>0</formula>
    </cfRule>
  </conditionalFormatting>
  <conditionalFormatting sqref="H91">
    <cfRule type="cellIs" dxfId="54" priority="55" operator="lessThan">
      <formula>0</formula>
    </cfRule>
  </conditionalFormatting>
  <conditionalFormatting sqref="H98">
    <cfRule type="cellIs" dxfId="53" priority="54" operator="lessThan">
      <formula>0</formula>
    </cfRule>
  </conditionalFormatting>
  <conditionalFormatting sqref="H105">
    <cfRule type="cellIs" dxfId="52" priority="53" operator="lessThan">
      <formula>0</formula>
    </cfRule>
  </conditionalFormatting>
  <conditionalFormatting sqref="H112">
    <cfRule type="cellIs" dxfId="51" priority="52" operator="lessThan">
      <formula>0</formula>
    </cfRule>
  </conditionalFormatting>
  <conditionalFormatting sqref="H119">
    <cfRule type="cellIs" dxfId="50" priority="51" operator="lessThan">
      <formula>0</formula>
    </cfRule>
  </conditionalFormatting>
  <conditionalFormatting sqref="H126">
    <cfRule type="cellIs" dxfId="49" priority="50" operator="lessThan">
      <formula>0</formula>
    </cfRule>
  </conditionalFormatting>
  <conditionalFormatting sqref="H133">
    <cfRule type="cellIs" dxfId="48" priority="45" operator="lessThan">
      <formula>0</formula>
    </cfRule>
  </conditionalFormatting>
  <conditionalFormatting sqref="H140">
    <cfRule type="cellIs" dxfId="47" priority="44" operator="lessThan">
      <formula>0</formula>
    </cfRule>
  </conditionalFormatting>
  <conditionalFormatting sqref="H147">
    <cfRule type="cellIs" dxfId="46" priority="43" operator="lessThan">
      <formula>0</formula>
    </cfRule>
  </conditionalFormatting>
  <conditionalFormatting sqref="H154">
    <cfRule type="cellIs" dxfId="45" priority="42" operator="lessThan">
      <formula>0</formula>
    </cfRule>
  </conditionalFormatting>
  <conditionalFormatting sqref="H161">
    <cfRule type="cellIs" dxfId="44" priority="41" operator="lessThan">
      <formula>0</formula>
    </cfRule>
  </conditionalFormatting>
  <conditionalFormatting sqref="H168">
    <cfRule type="cellIs" dxfId="43" priority="40" operator="lessThan">
      <formula>0</formula>
    </cfRule>
  </conditionalFormatting>
  <conditionalFormatting sqref="H175">
    <cfRule type="cellIs" dxfId="42" priority="39" operator="lessThan">
      <formula>0</formula>
    </cfRule>
  </conditionalFormatting>
  <conditionalFormatting sqref="H182">
    <cfRule type="cellIs" dxfId="41" priority="38" operator="lessThan">
      <formula>0</formula>
    </cfRule>
  </conditionalFormatting>
  <conditionalFormatting sqref="H189">
    <cfRule type="cellIs" dxfId="40" priority="37" operator="lessThan">
      <formula>0</formula>
    </cfRule>
  </conditionalFormatting>
  <conditionalFormatting sqref="H196">
    <cfRule type="cellIs" dxfId="39" priority="36" operator="lessThan">
      <formula>0</formula>
    </cfRule>
  </conditionalFormatting>
  <conditionalFormatting sqref="H203">
    <cfRule type="cellIs" dxfId="38" priority="35" operator="lessThan">
      <formula>0</formula>
    </cfRule>
  </conditionalFormatting>
  <conditionalFormatting sqref="H210">
    <cfRule type="cellIs" dxfId="37" priority="34" operator="lessThan">
      <formula>0</formula>
    </cfRule>
  </conditionalFormatting>
  <conditionalFormatting sqref="H217">
    <cfRule type="cellIs" dxfId="36" priority="33" operator="lessThan">
      <formula>0</formula>
    </cfRule>
  </conditionalFormatting>
  <conditionalFormatting sqref="H224">
    <cfRule type="cellIs" dxfId="35" priority="32" operator="lessThan">
      <formula>0</formula>
    </cfRule>
  </conditionalFormatting>
  <conditionalFormatting sqref="H231">
    <cfRule type="cellIs" dxfId="34" priority="31" operator="lessThan">
      <formula>0</formula>
    </cfRule>
  </conditionalFormatting>
  <conditionalFormatting sqref="H238">
    <cfRule type="cellIs" dxfId="33" priority="30" operator="lessThan">
      <formula>0</formula>
    </cfRule>
  </conditionalFormatting>
  <conditionalFormatting sqref="H245">
    <cfRule type="cellIs" dxfId="32" priority="29" operator="lessThan">
      <formula>0</formula>
    </cfRule>
  </conditionalFormatting>
  <conditionalFormatting sqref="H252">
    <cfRule type="cellIs" dxfId="31" priority="28" operator="lessThan">
      <formula>0</formula>
    </cfRule>
  </conditionalFormatting>
  <conditionalFormatting sqref="H259">
    <cfRule type="cellIs" dxfId="30" priority="27" operator="lessThan">
      <formula>0</formula>
    </cfRule>
  </conditionalFormatting>
  <conditionalFormatting sqref="H266">
    <cfRule type="cellIs" dxfId="29" priority="26" operator="lessThan">
      <formula>0</formula>
    </cfRule>
  </conditionalFormatting>
  <conditionalFormatting sqref="H273">
    <cfRule type="cellIs" dxfId="28" priority="25" operator="lessThan">
      <formula>0</formula>
    </cfRule>
  </conditionalFormatting>
  <conditionalFormatting sqref="I29">
    <cfRule type="cellIs" dxfId="27" priority="19" operator="lessThan">
      <formula>0</formula>
    </cfRule>
  </conditionalFormatting>
  <conditionalFormatting sqref="I60">
    <cfRule type="cellIs" dxfId="26" priority="24" operator="lessThan">
      <formula>0</formula>
    </cfRule>
  </conditionalFormatting>
  <conditionalFormatting sqref="I90">
    <cfRule type="cellIs" dxfId="25" priority="21" operator="lessThan">
      <formula>0</formula>
    </cfRule>
  </conditionalFormatting>
  <conditionalFormatting sqref="I121">
    <cfRule type="cellIs" dxfId="24" priority="14" operator="lessThan">
      <formula>0</formula>
    </cfRule>
  </conditionalFormatting>
  <conditionalFormatting sqref="I152">
    <cfRule type="cellIs" dxfId="23" priority="10" operator="lessThan">
      <formula>0</formula>
    </cfRule>
  </conditionalFormatting>
  <conditionalFormatting sqref="I182">
    <cfRule type="cellIs" dxfId="22" priority="6" operator="lessThan">
      <formula>0</formula>
    </cfRule>
  </conditionalFormatting>
  <conditionalFormatting sqref="I213">
    <cfRule type="cellIs" dxfId="21" priority="2" operator="lessThan">
      <formula>0</formula>
    </cfRule>
  </conditionalFormatting>
  <conditionalFormatting sqref="K32">
    <cfRule type="cellIs" dxfId="20" priority="48" operator="lessThan">
      <formula>0</formula>
    </cfRule>
  </conditionalFormatting>
  <conditionalFormatting sqref="K63">
    <cfRule type="cellIs" dxfId="19" priority="46" operator="lessThan">
      <formula>0</formula>
    </cfRule>
  </conditionalFormatting>
  <conditionalFormatting sqref="K93">
    <cfRule type="cellIs" dxfId="18" priority="22" operator="lessThan">
      <formula>0</formula>
    </cfRule>
  </conditionalFormatting>
  <conditionalFormatting sqref="K124">
    <cfRule type="cellIs" dxfId="17" priority="15" operator="lessThan">
      <formula>0</formula>
    </cfRule>
  </conditionalFormatting>
  <conditionalFormatting sqref="K155">
    <cfRule type="cellIs" dxfId="16" priority="11" operator="lessThan">
      <formula>0</formula>
    </cfRule>
  </conditionalFormatting>
  <conditionalFormatting sqref="K185">
    <cfRule type="cellIs" dxfId="15" priority="7" operator="lessThan">
      <formula>0</formula>
    </cfRule>
  </conditionalFormatting>
  <conditionalFormatting sqref="K216">
    <cfRule type="cellIs" dxfId="14" priority="3" operator="lessThan">
      <formula>0</formula>
    </cfRule>
  </conditionalFormatting>
  <conditionalFormatting sqref="N30:N31 I31:K31">
    <cfRule type="cellIs" dxfId="13" priority="49" operator="lessThan">
      <formula>0</formula>
    </cfRule>
  </conditionalFormatting>
  <conditionalFormatting sqref="N35">
    <cfRule type="cellIs" dxfId="12" priority="18" operator="lessThan">
      <formula>0</formula>
    </cfRule>
  </conditionalFormatting>
  <conditionalFormatting sqref="N61:N62 I62:K62">
    <cfRule type="cellIs" dxfId="11" priority="47" operator="lessThan">
      <formula>0</formula>
    </cfRule>
  </conditionalFormatting>
  <conditionalFormatting sqref="N66">
    <cfRule type="cellIs" dxfId="10" priority="20" operator="lessThan">
      <formula>0</formula>
    </cfRule>
  </conditionalFormatting>
  <conditionalFormatting sqref="N91:N92 I92:K92">
    <cfRule type="cellIs" dxfId="9" priority="23" operator="lessThan">
      <formula>0</formula>
    </cfRule>
  </conditionalFormatting>
  <conditionalFormatting sqref="N96">
    <cfRule type="cellIs" dxfId="8" priority="17" operator="lessThan">
      <formula>0</formula>
    </cfRule>
  </conditionalFormatting>
  <conditionalFormatting sqref="N122:N123 I123:K123">
    <cfRule type="cellIs" dxfId="7" priority="16" operator="lessThan">
      <formula>0</formula>
    </cfRule>
  </conditionalFormatting>
  <conditionalFormatting sqref="N127">
    <cfRule type="cellIs" dxfId="6" priority="13" operator="lessThan">
      <formula>0</formula>
    </cfRule>
  </conditionalFormatting>
  <conditionalFormatting sqref="N153:N154 I154:K154">
    <cfRule type="cellIs" dxfId="5" priority="12" operator="lessThan">
      <formula>0</formula>
    </cfRule>
  </conditionalFormatting>
  <conditionalFormatting sqref="N158">
    <cfRule type="cellIs" dxfId="4" priority="9" operator="lessThan">
      <formula>0</formula>
    </cfRule>
  </conditionalFormatting>
  <conditionalFormatting sqref="N183:N184 I184:K184">
    <cfRule type="cellIs" dxfId="3" priority="8" operator="lessThan">
      <formula>0</formula>
    </cfRule>
  </conditionalFormatting>
  <conditionalFormatting sqref="N188">
    <cfRule type="cellIs" dxfId="2" priority="5" operator="lessThan">
      <formula>0</formula>
    </cfRule>
  </conditionalFormatting>
  <conditionalFormatting sqref="N214:N215 I215:K215">
    <cfRule type="cellIs" dxfId="1" priority="4" operator="lessThan">
      <formula>0</formula>
    </cfRule>
  </conditionalFormatting>
  <conditionalFormatting sqref="N219">
    <cfRule type="cellIs" dxfId="0" priority="1" operator="lessThan">
      <formula>0</formula>
    </cfRule>
  </conditionalFormatting>
  <pageMargins left="0.7" right="0.7" top="0.75" bottom="0.75" header="0" footer="0"/>
  <pageSetup orientation="portrait" r:id="rId1"/>
  <tableParts count="1">
    <tablePart r:id="rId2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0F2E-FA8E-4663-B997-C889C64D0032}">
  <sheetPr codeName="Sheet145"/>
  <dimension ref="A1:K6"/>
  <sheetViews>
    <sheetView rightToLeft="1" zoomScale="190" zoomScaleNormal="1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RowHeight="14.4" x14ac:dyDescent="0.3"/>
  <cols>
    <col min="1" max="1" width="7.77734375" bestFit="1" customWidth="1"/>
    <col min="2" max="2" width="7.6640625" bestFit="1" customWidth="1"/>
    <col min="3" max="4" width="8.109375" bestFit="1" customWidth="1"/>
    <col min="5" max="10" width="10.109375" customWidth="1"/>
    <col min="11" max="11" width="8.109375" bestFit="1" customWidth="1"/>
  </cols>
  <sheetData>
    <row r="1" spans="1:11" x14ac:dyDescent="0.3">
      <c r="A1" s="76" t="s">
        <v>2113</v>
      </c>
      <c r="B1" s="76">
        <v>4</v>
      </c>
      <c r="C1" s="76">
        <v>5</v>
      </c>
      <c r="D1" s="76">
        <v>6</v>
      </c>
      <c r="E1" s="76">
        <v>7</v>
      </c>
      <c r="F1" s="76">
        <v>8</v>
      </c>
      <c r="G1" s="76">
        <v>9</v>
      </c>
      <c r="H1" s="76">
        <v>10</v>
      </c>
      <c r="I1" s="76">
        <v>11</v>
      </c>
      <c r="J1" s="76">
        <v>12</v>
      </c>
      <c r="K1" s="76" t="s">
        <v>11</v>
      </c>
    </row>
    <row r="2" spans="1:11" x14ac:dyDescent="0.3">
      <c r="A2" s="79" t="s">
        <v>2047</v>
      </c>
      <c r="B2" s="74">
        <f ca="1">ملخص!I32</f>
        <v>97140.999999999985</v>
      </c>
      <c r="C2" s="74">
        <f ca="1">ملخص!I63</f>
        <v>116597.38888888889</v>
      </c>
      <c r="D2" s="74">
        <f ca="1">ملخص!I93</f>
        <v>110367.33333333333</v>
      </c>
      <c r="E2" s="74">
        <f ca="1">ملخص!I124</f>
        <v>114643.99999999997</v>
      </c>
      <c r="F2" s="74">
        <f ca="1">ملخص!I155</f>
        <v>102257.16666666666</v>
      </c>
      <c r="G2" s="74">
        <f ca="1">ملخص!I185</f>
        <v>101537.17777777779</v>
      </c>
      <c r="H2" s="74">
        <f ca="1">ملخص!I216</f>
        <v>61120.944444444453</v>
      </c>
      <c r="I2" s="74"/>
      <c r="J2" s="74"/>
      <c r="K2" s="77">
        <f ca="1">SUM(B2:J2)</f>
        <v>703665.01111111103</v>
      </c>
    </row>
    <row r="3" spans="1:11" x14ac:dyDescent="0.3">
      <c r="A3" s="75" t="s">
        <v>1796</v>
      </c>
      <c r="B3" s="74">
        <f ca="1">ملخص!I30</f>
        <v>1507.1111111111111</v>
      </c>
      <c r="C3" s="74">
        <f ca="1">ملخص!I61</f>
        <v>2984</v>
      </c>
      <c r="D3" s="74">
        <f ca="1">ملخص!I91</f>
        <v>24524.555555555558</v>
      </c>
      <c r="E3" s="74">
        <f ca="1">ملخص!I122</f>
        <v>42331.138888888891</v>
      </c>
      <c r="F3" s="74">
        <f ca="1">ملخص!I153</f>
        <v>30417.333333333336</v>
      </c>
      <c r="G3" s="74">
        <f ca="1">ملخص!I183</f>
        <v>32095.722222222223</v>
      </c>
      <c r="H3" s="74">
        <f ca="1">ملخص!I214</f>
        <v>37421.222222222219</v>
      </c>
      <c r="I3" s="74"/>
      <c r="J3" s="74"/>
      <c r="K3" s="77">
        <f ca="1">SUM(B3:J3)</f>
        <v>171281.08333333334</v>
      </c>
    </row>
    <row r="4" spans="1:11" x14ac:dyDescent="0.3">
      <c r="A4" s="75" t="s">
        <v>2055</v>
      </c>
      <c r="B4" s="78">
        <f ca="1">ملخص!N33</f>
        <v>20356.039111111109</v>
      </c>
      <c r="C4" s="78">
        <f ca="1">ملخص!N64</f>
        <v>24550.656888888891</v>
      </c>
      <c r="D4" s="78">
        <f ca="1">ملخص!N94</f>
        <v>25408.860888888892</v>
      </c>
      <c r="E4" s="78">
        <f ca="1">ملخص!N125</f>
        <v>28079.065888888887</v>
      </c>
      <c r="F4" s="78">
        <f ca="1">ملخص!N156</f>
        <v>24311.223999999998</v>
      </c>
      <c r="G4" s="78">
        <f ca="1">ملخص!N186</f>
        <v>24329.305200000003</v>
      </c>
      <c r="H4" s="78">
        <f ca="1">ملخص!N217</f>
        <v>16455.278666666669</v>
      </c>
      <c r="I4" s="78"/>
      <c r="J4" s="78"/>
      <c r="K4" s="77">
        <f ca="1">SUM(B4:J4)</f>
        <v>163490.43064444445</v>
      </c>
    </row>
    <row r="5" spans="1:11" x14ac:dyDescent="0.3">
      <c r="A5" s="79" t="s">
        <v>2050</v>
      </c>
      <c r="B5" s="74">
        <f ca="1">ملخص!J32</f>
        <v>-16350.222222222223</v>
      </c>
      <c r="C5" s="74">
        <f ca="1">ملخص!J63</f>
        <v>-13899.222222222223</v>
      </c>
      <c r="D5" s="74">
        <f ca="1">ملخص!J93</f>
        <v>-13546.111111111109</v>
      </c>
      <c r="E5" s="74">
        <f ca="1">ملخص!J124</f>
        <v>-2952.4522222222217</v>
      </c>
      <c r="F5" s="74">
        <f ca="1">ملخص!J155</f>
        <v>-5032.5000000000009</v>
      </c>
      <c r="G5" s="74">
        <f ca="1">ملخص!J185</f>
        <v>-6709.8411111111118</v>
      </c>
      <c r="H5" s="74">
        <f ca="1">ملخص!J216</f>
        <v>-5764.6111111111104</v>
      </c>
      <c r="I5" s="74"/>
      <c r="J5" s="74"/>
      <c r="K5" s="77">
        <f ca="1">SUM(B5:J5)</f>
        <v>-64254.96</v>
      </c>
    </row>
    <row r="6" spans="1:11" x14ac:dyDescent="0.3">
      <c r="A6" s="75" t="s">
        <v>2056</v>
      </c>
      <c r="B6" s="77">
        <f t="shared" ref="B6:J6" ca="1" si="0">B4+B5</f>
        <v>4005.8168888888868</v>
      </c>
      <c r="C6" s="77">
        <f t="shared" ca="1" si="0"/>
        <v>10651.434666666668</v>
      </c>
      <c r="D6" s="77">
        <f t="shared" ca="1" si="0"/>
        <v>11862.749777777783</v>
      </c>
      <c r="E6" s="77">
        <f t="shared" ca="1" si="0"/>
        <v>25126.613666666664</v>
      </c>
      <c r="F6" s="77">
        <f t="shared" ca="1" si="0"/>
        <v>19278.723999999998</v>
      </c>
      <c r="G6" s="77">
        <f t="shared" ca="1" si="0"/>
        <v>17619.46408888889</v>
      </c>
      <c r="H6" s="77">
        <f t="shared" ca="1" si="0"/>
        <v>10690.667555555559</v>
      </c>
      <c r="I6" s="77">
        <f t="shared" si="0"/>
        <v>0</v>
      </c>
      <c r="J6" s="77">
        <f t="shared" si="0"/>
        <v>0</v>
      </c>
      <c r="K6" s="77">
        <f ca="1">SUM(B6:J6)</f>
        <v>99235.47064444446</v>
      </c>
    </row>
  </sheetData>
  <phoneticPr fontId="13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EF78-7CA9-46DA-A02E-C2A3FDBC5475}">
  <sheetPr codeName="Sheet19"/>
  <dimension ref="A1:A5"/>
  <sheetViews>
    <sheetView rightToLeft="1" zoomScale="220" zoomScaleNormal="220" workbookViewId="0">
      <selection activeCell="A6" sqref="A6"/>
    </sheetView>
  </sheetViews>
  <sheetFormatPr defaultRowHeight="14.4" x14ac:dyDescent="0.3"/>
  <sheetData>
    <row r="1" spans="1:1" x14ac:dyDescent="0.3">
      <c r="A1" t="s">
        <v>40</v>
      </c>
    </row>
    <row r="2" spans="1:1" x14ac:dyDescent="0.3">
      <c r="A2" t="s">
        <v>28</v>
      </c>
    </row>
    <row r="3" spans="1:1" x14ac:dyDescent="0.3">
      <c r="A3" t="s">
        <v>6</v>
      </c>
    </row>
    <row r="4" spans="1:1" x14ac:dyDescent="0.3">
      <c r="A4" t="s">
        <v>1735</v>
      </c>
    </row>
    <row r="5" spans="1:1" x14ac:dyDescent="0.3">
      <c r="A5" t="s">
        <v>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180</vt:i4>
      </vt:variant>
      <vt:variant>
        <vt:lpstr>Named Ranges</vt:lpstr>
      </vt:variant>
      <vt:variant>
        <vt:i4>1</vt:i4>
      </vt:variant>
    </vt:vector>
  </HeadingPairs>
  <TitlesOfParts>
    <vt:vector size="181" baseType="lpstr">
      <vt:lpstr>01-04</vt:lpstr>
      <vt:lpstr>02-04</vt:lpstr>
      <vt:lpstr>03-04</vt:lpstr>
      <vt:lpstr>04-04</vt:lpstr>
      <vt:lpstr>05-04</vt:lpstr>
      <vt:lpstr>06-04</vt:lpstr>
      <vt:lpstr>07-04</vt:lpstr>
      <vt:lpstr>08-04</vt:lpstr>
      <vt:lpstr>09-04</vt:lpstr>
      <vt:lpstr>10-04</vt:lpstr>
      <vt:lpstr>11-04</vt:lpstr>
      <vt:lpstr>13-04</vt:lpstr>
      <vt:lpstr>14-04</vt:lpstr>
      <vt:lpstr>15-04</vt:lpstr>
      <vt:lpstr>16-04</vt:lpstr>
      <vt:lpstr>17-04</vt:lpstr>
      <vt:lpstr>18-04</vt:lpstr>
      <vt:lpstr>20-04</vt:lpstr>
      <vt:lpstr>21-04</vt:lpstr>
      <vt:lpstr>22-04</vt:lpstr>
      <vt:lpstr>23-04</vt:lpstr>
      <vt:lpstr>24-04</vt:lpstr>
      <vt:lpstr>25-04</vt:lpstr>
      <vt:lpstr>27-04</vt:lpstr>
      <vt:lpstr>28-04</vt:lpstr>
      <vt:lpstr>29-04</vt:lpstr>
      <vt:lpstr>30-04</vt:lpstr>
      <vt:lpstr>01-05</vt:lpstr>
      <vt:lpstr>02-05</vt:lpstr>
      <vt:lpstr>04-05</vt:lpstr>
      <vt:lpstr>05-05</vt:lpstr>
      <vt:lpstr>06-05</vt:lpstr>
      <vt:lpstr>07-05</vt:lpstr>
      <vt:lpstr>08-05</vt:lpstr>
      <vt:lpstr>09-05</vt:lpstr>
      <vt:lpstr>11-05</vt:lpstr>
      <vt:lpstr>12-05</vt:lpstr>
      <vt:lpstr>13-05</vt:lpstr>
      <vt:lpstr>14-05</vt:lpstr>
      <vt:lpstr>15-05</vt:lpstr>
      <vt:lpstr>16-05</vt:lpstr>
      <vt:lpstr>18-05</vt:lpstr>
      <vt:lpstr>19-05</vt:lpstr>
      <vt:lpstr>20-05</vt:lpstr>
      <vt:lpstr>21-05</vt:lpstr>
      <vt:lpstr>22-05</vt:lpstr>
      <vt:lpstr>23-05</vt:lpstr>
      <vt:lpstr>25-05</vt:lpstr>
      <vt:lpstr>26-05</vt:lpstr>
      <vt:lpstr>29-05</vt:lpstr>
      <vt:lpstr>30-05</vt:lpstr>
      <vt:lpstr>01-06</vt:lpstr>
      <vt:lpstr>02-06</vt:lpstr>
      <vt:lpstr>03-06</vt:lpstr>
      <vt:lpstr>04-06</vt:lpstr>
      <vt:lpstr>05-06</vt:lpstr>
      <vt:lpstr>06-06</vt:lpstr>
      <vt:lpstr>08-06</vt:lpstr>
      <vt:lpstr>09-06</vt:lpstr>
      <vt:lpstr>10-06</vt:lpstr>
      <vt:lpstr>11-06</vt:lpstr>
      <vt:lpstr>12-06</vt:lpstr>
      <vt:lpstr>13-06</vt:lpstr>
      <vt:lpstr>15-06</vt:lpstr>
      <vt:lpstr>16-06</vt:lpstr>
      <vt:lpstr>17-06</vt:lpstr>
      <vt:lpstr>18-06</vt:lpstr>
      <vt:lpstr>19-06</vt:lpstr>
      <vt:lpstr>20-06</vt:lpstr>
      <vt:lpstr>22-06</vt:lpstr>
      <vt:lpstr>23-06</vt:lpstr>
      <vt:lpstr>24-06</vt:lpstr>
      <vt:lpstr>25-06</vt:lpstr>
      <vt:lpstr>26-06</vt:lpstr>
      <vt:lpstr>27-06</vt:lpstr>
      <vt:lpstr>29-06</vt:lpstr>
      <vt:lpstr>30-06</vt:lpstr>
      <vt:lpstr>01-07</vt:lpstr>
      <vt:lpstr>02-07</vt:lpstr>
      <vt:lpstr>03-07</vt:lpstr>
      <vt:lpstr>04-07</vt:lpstr>
      <vt:lpstr>06-07</vt:lpstr>
      <vt:lpstr>07-07</vt:lpstr>
      <vt:lpstr>08-07</vt:lpstr>
      <vt:lpstr>09-07</vt:lpstr>
      <vt:lpstr>10-07</vt:lpstr>
      <vt:lpstr>11-07</vt:lpstr>
      <vt:lpstr>13-07</vt:lpstr>
      <vt:lpstr>14-07</vt:lpstr>
      <vt:lpstr>15-07</vt:lpstr>
      <vt:lpstr>16-07</vt:lpstr>
      <vt:lpstr>17-07</vt:lpstr>
      <vt:lpstr>18-07</vt:lpstr>
      <vt:lpstr>20-07</vt:lpstr>
      <vt:lpstr>21-07</vt:lpstr>
      <vt:lpstr>22-07</vt:lpstr>
      <vt:lpstr>23-07</vt:lpstr>
      <vt:lpstr>24-07</vt:lpstr>
      <vt:lpstr>25-07</vt:lpstr>
      <vt:lpstr>27-07</vt:lpstr>
      <vt:lpstr>28-07</vt:lpstr>
      <vt:lpstr>29-07</vt:lpstr>
      <vt:lpstr>30-07</vt:lpstr>
      <vt:lpstr>31-07</vt:lpstr>
      <vt:lpstr>01-08</vt:lpstr>
      <vt:lpstr>03-08</vt:lpstr>
      <vt:lpstr>04-08</vt:lpstr>
      <vt:lpstr>05-08</vt:lpstr>
      <vt:lpstr>06-08</vt:lpstr>
      <vt:lpstr>07-08</vt:lpstr>
      <vt:lpstr>08-08</vt:lpstr>
      <vt:lpstr>10-08</vt:lpstr>
      <vt:lpstr>11-08</vt:lpstr>
      <vt:lpstr>12-08</vt:lpstr>
      <vt:lpstr>13-08</vt:lpstr>
      <vt:lpstr>14-08</vt:lpstr>
      <vt:lpstr>15-08</vt:lpstr>
      <vt:lpstr>17-08</vt:lpstr>
      <vt:lpstr>18-08</vt:lpstr>
      <vt:lpstr>19-08</vt:lpstr>
      <vt:lpstr>20-08</vt:lpstr>
      <vt:lpstr>21-08</vt:lpstr>
      <vt:lpstr>22-08</vt:lpstr>
      <vt:lpstr>24-08</vt:lpstr>
      <vt:lpstr>25-08</vt:lpstr>
      <vt:lpstr>26-08</vt:lpstr>
      <vt:lpstr>27-08</vt:lpstr>
      <vt:lpstr>28-08</vt:lpstr>
      <vt:lpstr>29-08</vt:lpstr>
      <vt:lpstr>31-08</vt:lpstr>
      <vt:lpstr>01-09</vt:lpstr>
      <vt:lpstr>02-09</vt:lpstr>
      <vt:lpstr>03-09</vt:lpstr>
      <vt:lpstr>04-09</vt:lpstr>
      <vt:lpstr>05-09</vt:lpstr>
      <vt:lpstr>07-09</vt:lpstr>
      <vt:lpstr>08-09</vt:lpstr>
      <vt:lpstr>09-09</vt:lpstr>
      <vt:lpstr>10-09</vt:lpstr>
      <vt:lpstr>11-09</vt:lpstr>
      <vt:lpstr>12-09</vt:lpstr>
      <vt:lpstr>14-09</vt:lpstr>
      <vt:lpstr>15-09</vt:lpstr>
      <vt:lpstr>16-09</vt:lpstr>
      <vt:lpstr>17-09</vt:lpstr>
      <vt:lpstr>18-09</vt:lpstr>
      <vt:lpstr>19-09</vt:lpstr>
      <vt:lpstr>21-09</vt:lpstr>
      <vt:lpstr>22-09</vt:lpstr>
      <vt:lpstr>23-09</vt:lpstr>
      <vt:lpstr>24-09</vt:lpstr>
      <vt:lpstr>25-09</vt:lpstr>
      <vt:lpstr>26-09</vt:lpstr>
      <vt:lpstr>28-09</vt:lpstr>
      <vt:lpstr>29-09</vt:lpstr>
      <vt:lpstr>30-09</vt:lpstr>
      <vt:lpstr>01-10</vt:lpstr>
      <vt:lpstr>02-10</vt:lpstr>
      <vt:lpstr>03-10</vt:lpstr>
      <vt:lpstr>05-10</vt:lpstr>
      <vt:lpstr>06-10</vt:lpstr>
      <vt:lpstr>07-10</vt:lpstr>
      <vt:lpstr>08-10</vt:lpstr>
      <vt:lpstr>09-10</vt:lpstr>
      <vt:lpstr>10-10</vt:lpstr>
      <vt:lpstr>12-10</vt:lpstr>
      <vt:lpstr>13-10</vt:lpstr>
      <vt:lpstr>14-10</vt:lpstr>
      <vt:lpstr>15-10</vt:lpstr>
      <vt:lpstr>16-10</vt:lpstr>
      <vt:lpstr>17-10</vt:lpstr>
      <vt:lpstr>19-10</vt:lpstr>
      <vt:lpstr>20-10</vt:lpstr>
      <vt:lpstr>21-10</vt:lpstr>
      <vt:lpstr>22-10</vt:lpstr>
      <vt:lpstr>23-10</vt:lpstr>
      <vt:lpstr>رصيد الخزنة</vt:lpstr>
      <vt:lpstr>ملخص</vt:lpstr>
      <vt:lpstr>شهري</vt:lpstr>
      <vt:lpstr>العملية</vt:lpstr>
      <vt:lpstr>العملية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cp:lastPrinted>2026-06-22T06:45:09Z</cp:lastPrinted>
  <dcterms:created xsi:type="dcterms:W3CDTF">2015-06-05T18:17:20Z</dcterms:created>
  <dcterms:modified xsi:type="dcterms:W3CDTF">2026-10-22T12:12:46Z</dcterms:modified>
</cp:coreProperties>
</file>