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errell\Documents\"/>
    </mc:Choice>
  </mc:AlternateContent>
  <xr:revisionPtr revIDLastSave="0" documentId="13_ncr:1_{8ADEC982-8586-464B-A2C8-791C2110C4A9}" xr6:coauthVersionLast="47" xr6:coauthVersionMax="47" xr10:uidLastSave="{00000000-0000-0000-0000-000000000000}"/>
  <bookViews>
    <workbookView xWindow="-108" yWindow="-108" windowWidth="23256" windowHeight="12576" xr2:uid="{02CCBD28-58B3-4C3E-B280-47FB220620B8}"/>
  </bookViews>
  <sheets>
    <sheet name="Site Ratio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H3" i="2"/>
  <c r="I3" i="2"/>
  <c r="J3" i="2"/>
  <c r="C4" i="2"/>
  <c r="D4" i="2"/>
  <c r="E4" i="2"/>
  <c r="F4" i="2"/>
  <c r="H4" i="2"/>
  <c r="I4" i="2"/>
  <c r="J4" i="2"/>
  <c r="C5" i="2"/>
  <c r="D5" i="2"/>
  <c r="E5" i="2"/>
  <c r="F5" i="2"/>
  <c r="H5" i="2"/>
  <c r="I5" i="2"/>
  <c r="I19" i="2" s="1"/>
  <c r="J5" i="2"/>
  <c r="C6" i="2"/>
  <c r="D6" i="2"/>
  <c r="E6" i="2"/>
  <c r="E19" i="2" s="1"/>
  <c r="F6" i="2"/>
  <c r="H6" i="2"/>
  <c r="I6" i="2"/>
  <c r="J6" i="2"/>
  <c r="J19" i="2" s="1"/>
  <c r="C7" i="2"/>
  <c r="D7" i="2"/>
  <c r="E7" i="2"/>
  <c r="F7" i="2"/>
  <c r="F19" i="2" s="1"/>
  <c r="H7" i="2"/>
  <c r="I7" i="2"/>
  <c r="J7" i="2"/>
  <c r="C8" i="2"/>
  <c r="C19" i="2" s="1"/>
  <c r="D8" i="2"/>
  <c r="E8" i="2"/>
  <c r="F8" i="2"/>
  <c r="H8" i="2"/>
  <c r="I8" i="2"/>
  <c r="J8" i="2"/>
  <c r="C9" i="2"/>
  <c r="D9" i="2"/>
  <c r="E9" i="2"/>
  <c r="F9" i="2"/>
  <c r="H9" i="2"/>
  <c r="I9" i="2"/>
  <c r="C10" i="2"/>
  <c r="D10" i="2"/>
  <c r="E10" i="2"/>
  <c r="F10" i="2"/>
  <c r="H10" i="2"/>
  <c r="I10" i="2"/>
  <c r="C11" i="2"/>
  <c r="D11" i="2"/>
  <c r="E11" i="2"/>
  <c r="F11" i="2"/>
  <c r="I11" i="2"/>
  <c r="E12" i="2"/>
  <c r="F12" i="2"/>
  <c r="B19" i="2"/>
  <c r="D19" i="2"/>
  <c r="G19" i="2"/>
  <c r="H19" i="2"/>
</calcChain>
</file>

<file path=xl/sharedStrings.xml><?xml version="1.0" encoding="utf-8"?>
<sst xmlns="http://schemas.openxmlformats.org/spreadsheetml/2006/main" count="36" uniqueCount="28">
  <si>
    <t>1.3125x- 5.60162</t>
  </si>
  <si>
    <t>Garrison</t>
  </si>
  <si>
    <t>1.2705x- 2.0199</t>
  </si>
  <si>
    <t>Barn</t>
  </si>
  <si>
    <t>1.1482x- 1.0887</t>
  </si>
  <si>
    <t>Dwight Center</t>
  </si>
  <si>
    <t>Master record of Comparison</t>
  </si>
  <si>
    <t>Grass</t>
  </si>
  <si>
    <t>.9987x- 1.4766</t>
  </si>
  <si>
    <t>Lower Martin</t>
  </si>
  <si>
    <t>Manual collections</t>
  </si>
  <si>
    <t>1.1516x- .2247</t>
  </si>
  <si>
    <t>Upper Martin</t>
  </si>
  <si>
    <t>Modeled values</t>
  </si>
  <si>
    <t>1.1456x- .051</t>
  </si>
  <si>
    <t xml:space="preserve">Rogers </t>
  </si>
  <si>
    <t>x= Grass Met record</t>
  </si>
  <si>
    <t>1.0454x-1.4872</t>
  </si>
  <si>
    <t>Redwood</t>
  </si>
  <si>
    <t>R^2</t>
  </si>
  <si>
    <t>Equation</t>
  </si>
  <si>
    <t>Site</t>
  </si>
  <si>
    <t>Average</t>
  </si>
  <si>
    <t>Let's just pretend these are essentially the same ie. Grass Met= Grass Manual</t>
  </si>
  <si>
    <t>* WY is named for year in which it ends</t>
  </si>
  <si>
    <t>Grass Met</t>
  </si>
  <si>
    <t>WY</t>
  </si>
  <si>
    <t>Precipitation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</si>
</sst>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Redwood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Ratios'!$B$12:$B$15</c:f>
              <c:numCache>
                <c:formatCode>General</c:formatCode>
                <c:ptCount val="4"/>
                <c:pt idx="0">
                  <c:v>19.23</c:v>
                </c:pt>
                <c:pt idx="1">
                  <c:v>14.12</c:v>
                </c:pt>
                <c:pt idx="2">
                  <c:v>27.66</c:v>
                </c:pt>
                <c:pt idx="3">
                  <c:v>42.59</c:v>
                </c:pt>
              </c:numCache>
            </c:numRef>
          </c:xVal>
          <c:yVal>
            <c:numRef>
              <c:f>'Site Ratios'!$C$12:$C$15</c:f>
              <c:numCache>
                <c:formatCode>General</c:formatCode>
                <c:ptCount val="4"/>
                <c:pt idx="0" formatCode="0.00">
                  <c:v>17.21</c:v>
                </c:pt>
                <c:pt idx="1">
                  <c:v>13.7</c:v>
                </c:pt>
                <c:pt idx="2">
                  <c:v>28.82</c:v>
                </c:pt>
                <c:pt idx="3">
                  <c:v>42.63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6-404B-96CB-E28CB74A6486}"/>
            </c:ext>
          </c:extLst>
        </c:ser>
        <c:ser>
          <c:idx val="1"/>
          <c:order val="1"/>
          <c:tx>
            <c:v>Rogers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Ratios'!$B$12:$B$15</c:f>
              <c:numCache>
                <c:formatCode>General</c:formatCode>
                <c:ptCount val="4"/>
                <c:pt idx="0">
                  <c:v>19.23</c:v>
                </c:pt>
                <c:pt idx="1">
                  <c:v>14.12</c:v>
                </c:pt>
                <c:pt idx="2">
                  <c:v>27.66</c:v>
                </c:pt>
                <c:pt idx="3">
                  <c:v>42.59</c:v>
                </c:pt>
              </c:numCache>
            </c:numRef>
          </c:xVal>
          <c:yVal>
            <c:numRef>
              <c:f>'Site Ratios'!$D$12:$D$15</c:f>
              <c:numCache>
                <c:formatCode>General</c:formatCode>
                <c:ptCount val="4"/>
                <c:pt idx="0" formatCode="0.00">
                  <c:v>22.01</c:v>
                </c:pt>
                <c:pt idx="1">
                  <c:v>15.51</c:v>
                </c:pt>
                <c:pt idx="2">
                  <c:v>32.76</c:v>
                </c:pt>
                <c:pt idx="3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6-404B-96CB-E28CB74A6486}"/>
            </c:ext>
          </c:extLst>
        </c:ser>
        <c:ser>
          <c:idx val="2"/>
          <c:order val="2"/>
          <c:tx>
            <c:v>Upper Martin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Ratios'!$B$13:$B$15</c:f>
              <c:numCache>
                <c:formatCode>General</c:formatCode>
                <c:ptCount val="3"/>
                <c:pt idx="0">
                  <c:v>14.12</c:v>
                </c:pt>
                <c:pt idx="1">
                  <c:v>27.66</c:v>
                </c:pt>
                <c:pt idx="2">
                  <c:v>42.59</c:v>
                </c:pt>
              </c:numCache>
            </c:numRef>
          </c:xVal>
          <c:yVal>
            <c:numRef>
              <c:f>'Site Ratios'!$E$13:$E$15</c:f>
              <c:numCache>
                <c:formatCode>General</c:formatCode>
                <c:ptCount val="3"/>
                <c:pt idx="0">
                  <c:v>15.04</c:v>
                </c:pt>
                <c:pt idx="1">
                  <c:v>33.53</c:v>
                </c:pt>
                <c:pt idx="2">
                  <c:v>47.92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6-404B-96CB-E28CB74A6486}"/>
            </c:ext>
          </c:extLst>
        </c:ser>
        <c:ser>
          <c:idx val="3"/>
          <c:order val="3"/>
          <c:tx>
            <c:v>Lower Martin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Ratios'!$B$13:$B$15</c:f>
              <c:numCache>
                <c:formatCode>General</c:formatCode>
                <c:ptCount val="3"/>
                <c:pt idx="0">
                  <c:v>14.12</c:v>
                </c:pt>
                <c:pt idx="1">
                  <c:v>27.66</c:v>
                </c:pt>
                <c:pt idx="2">
                  <c:v>42.59</c:v>
                </c:pt>
              </c:numCache>
            </c:numRef>
          </c:xVal>
          <c:yVal>
            <c:numRef>
              <c:f>'Site Ratios'!$F$13:$F$15</c:f>
              <c:numCache>
                <c:formatCode>General</c:formatCode>
                <c:ptCount val="3"/>
                <c:pt idx="0">
                  <c:v>12.87</c:v>
                </c:pt>
                <c:pt idx="1">
                  <c:v>25.68</c:v>
                </c:pt>
                <c:pt idx="2">
                  <c:v>41.28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16-404B-96CB-E28CB74A6486}"/>
            </c:ext>
          </c:extLst>
        </c:ser>
        <c:ser>
          <c:idx val="4"/>
          <c:order val="4"/>
          <c:tx>
            <c:v>Dwight Center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Ratios'!$B$11:$B$15</c:f>
              <c:numCache>
                <c:formatCode>General</c:formatCode>
                <c:ptCount val="5"/>
                <c:pt idx="0">
                  <c:v>45.239999999999789</c:v>
                </c:pt>
                <c:pt idx="1">
                  <c:v>19.23</c:v>
                </c:pt>
                <c:pt idx="2">
                  <c:v>14.12</c:v>
                </c:pt>
                <c:pt idx="3">
                  <c:v>27.66</c:v>
                </c:pt>
                <c:pt idx="4">
                  <c:v>42.59</c:v>
                </c:pt>
              </c:numCache>
            </c:numRef>
          </c:xVal>
          <c:yVal>
            <c:numRef>
              <c:f>'Site Ratios'!$H$11:$H$15</c:f>
              <c:numCache>
                <c:formatCode>0.00</c:formatCode>
                <c:ptCount val="5"/>
                <c:pt idx="0">
                  <c:v>50.01</c:v>
                </c:pt>
                <c:pt idx="1">
                  <c:v>20.3</c:v>
                </c:pt>
                <c:pt idx="2" formatCode="General">
                  <c:v>15.42</c:v>
                </c:pt>
                <c:pt idx="3" formatCode="General">
                  <c:v>31.04</c:v>
                </c:pt>
                <c:pt idx="4" formatCode="General">
                  <c:v>48.69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16-404B-96CB-E28CB74A6486}"/>
            </c:ext>
          </c:extLst>
        </c:ser>
        <c:ser>
          <c:idx val="5"/>
          <c:order val="5"/>
          <c:tx>
            <c:v>Barn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Ratios'!$B$12:$B$15</c:f>
              <c:numCache>
                <c:formatCode>General</c:formatCode>
                <c:ptCount val="4"/>
                <c:pt idx="0">
                  <c:v>19.23</c:v>
                </c:pt>
                <c:pt idx="1">
                  <c:v>14.12</c:v>
                </c:pt>
                <c:pt idx="2">
                  <c:v>27.66</c:v>
                </c:pt>
                <c:pt idx="3">
                  <c:v>42.59</c:v>
                </c:pt>
              </c:numCache>
            </c:numRef>
          </c:xVal>
          <c:yVal>
            <c:numRef>
              <c:f>'Site Ratios'!$I$12:$I$15</c:f>
              <c:numCache>
                <c:formatCode>General</c:formatCode>
                <c:ptCount val="4"/>
                <c:pt idx="0" formatCode="0.00">
                  <c:v>21.73</c:v>
                </c:pt>
                <c:pt idx="1">
                  <c:v>16.3</c:v>
                </c:pt>
                <c:pt idx="2">
                  <c:v>33.46</c:v>
                </c:pt>
                <c:pt idx="3">
                  <c:v>52.05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16-404B-96CB-E28CB74A6486}"/>
            </c:ext>
          </c:extLst>
        </c:ser>
        <c:ser>
          <c:idx val="6"/>
          <c:order val="6"/>
          <c:tx>
            <c:v>Garrison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'Site Ratios'!$B$9:$B$15</c:f>
              <c:numCache>
                <c:formatCode>General</c:formatCode>
                <c:ptCount val="7"/>
                <c:pt idx="0">
                  <c:v>51.149999999999864</c:v>
                </c:pt>
                <c:pt idx="1">
                  <c:v>25.430000000000291</c:v>
                </c:pt>
                <c:pt idx="2">
                  <c:v>45.239999999999789</c:v>
                </c:pt>
                <c:pt idx="3">
                  <c:v>19.23</c:v>
                </c:pt>
                <c:pt idx="4">
                  <c:v>14.12</c:v>
                </c:pt>
                <c:pt idx="5">
                  <c:v>27.66</c:v>
                </c:pt>
                <c:pt idx="6">
                  <c:v>42.59</c:v>
                </c:pt>
              </c:numCache>
            </c:numRef>
          </c:xVal>
          <c:yVal>
            <c:numRef>
              <c:f>'Site Ratios'!$J$9:$J$15</c:f>
              <c:numCache>
                <c:formatCode>0.00</c:formatCode>
                <c:ptCount val="7"/>
                <c:pt idx="0">
                  <c:v>68.094999999999999</c:v>
                </c:pt>
                <c:pt idx="1">
                  <c:v>24.640999999999998</c:v>
                </c:pt>
                <c:pt idx="2">
                  <c:v>49.66</c:v>
                </c:pt>
                <c:pt idx="3">
                  <c:v>21.28</c:v>
                </c:pt>
                <c:pt idx="4" formatCode="General">
                  <c:v>15.85</c:v>
                </c:pt>
                <c:pt idx="5" formatCode="General">
                  <c:v>32.049999999999997</c:v>
                </c:pt>
                <c:pt idx="6" formatCode="General">
                  <c:v>49.17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916-404B-96CB-E28CB74A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56632"/>
        <c:axId val="713856272"/>
      </c:scatterChart>
      <c:valAx>
        <c:axId val="71385663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Grass Met Annual Precip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6272"/>
        <c:crosses val="autoZero"/>
        <c:crossBetween val="midCat"/>
      </c:valAx>
      <c:valAx>
        <c:axId val="713856272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Station Annual Precip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5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2</xdr:row>
      <xdr:rowOff>53340</xdr:rowOff>
    </xdr:from>
    <xdr:to>
      <xdr:col>21</xdr:col>
      <xdr:colOff>472440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B11B7-AB24-4E7F-BE3B-43E9419A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6D65-BA38-4CD0-802E-9496687D2F64}">
  <dimension ref="A1:N30"/>
  <sheetViews>
    <sheetView tabSelected="1" workbookViewId="0">
      <pane xSplit="1" ySplit="2" topLeftCell="B5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10" width="12.5546875" bestFit="1" customWidth="1"/>
  </cols>
  <sheetData>
    <row r="1" spans="1:14" x14ac:dyDescent="0.3">
      <c r="B1" s="10" t="s">
        <v>27</v>
      </c>
      <c r="C1" s="10"/>
      <c r="D1" s="10"/>
      <c r="E1" s="10"/>
      <c r="F1" s="10"/>
      <c r="G1" s="10"/>
      <c r="H1" s="10"/>
      <c r="I1" s="10"/>
      <c r="J1" s="10"/>
    </row>
    <row r="2" spans="1:14" x14ac:dyDescent="0.3">
      <c r="A2" t="s">
        <v>26</v>
      </c>
      <c r="B2" s="1" t="s">
        <v>25</v>
      </c>
      <c r="C2" s="1" t="s">
        <v>18</v>
      </c>
      <c r="D2" s="1" t="s">
        <v>15</v>
      </c>
      <c r="E2" s="1" t="s">
        <v>12</v>
      </c>
      <c r="F2" s="1" t="s">
        <v>9</v>
      </c>
      <c r="G2" s="9" t="s">
        <v>7</v>
      </c>
      <c r="H2" s="9" t="s">
        <v>5</v>
      </c>
      <c r="I2" s="9" t="s">
        <v>3</v>
      </c>
      <c r="J2" s="9" t="s">
        <v>1</v>
      </c>
      <c r="N2" t="s">
        <v>24</v>
      </c>
    </row>
    <row r="3" spans="1:14" x14ac:dyDescent="0.3">
      <c r="A3">
        <v>2011</v>
      </c>
      <c r="B3" s="6">
        <v>43.25</v>
      </c>
      <c r="C3" s="7">
        <f>1.0454*B3-1.4872</f>
        <v>43.726350000000004</v>
      </c>
      <c r="D3" s="7">
        <f>1.1456*B3- 0.051</f>
        <v>49.496199999999995</v>
      </c>
      <c r="E3" s="7">
        <f>1.1516*B3- 0.2247</f>
        <v>49.582000000000001</v>
      </c>
      <c r="F3" s="7">
        <f>0.9987*B3- 1.4766</f>
        <v>41.717175000000005</v>
      </c>
      <c r="G3" s="8" t="s">
        <v>23</v>
      </c>
      <c r="H3" s="7">
        <f>1.1482*B3- 1.0887</f>
        <v>48.570950000000003</v>
      </c>
      <c r="I3" s="7">
        <f>1.2705*B3- 2.0199</f>
        <v>52.929224999999995</v>
      </c>
      <c r="J3" s="7">
        <f>1.3125*B3- 5.60162</f>
        <v>51.164005000000003</v>
      </c>
    </row>
    <row r="4" spans="1:14" x14ac:dyDescent="0.3">
      <c r="A4">
        <v>2012</v>
      </c>
      <c r="B4" s="6">
        <v>26.450000000000006</v>
      </c>
      <c r="C4" s="7">
        <f>1.0454*B4-1.4872</f>
        <v>26.163630000000008</v>
      </c>
      <c r="D4" s="7">
        <f>1.1456*B4- 0.051</f>
        <v>30.250120000000006</v>
      </c>
      <c r="E4" s="7">
        <f>1.1516*B4- 0.2247</f>
        <v>30.235120000000009</v>
      </c>
      <c r="F4" s="7">
        <f>0.9987*B4- 1.4766</f>
        <v>24.939015000000005</v>
      </c>
      <c r="G4" s="8"/>
      <c r="H4" s="7">
        <f>1.1482*B4- 1.0887</f>
        <v>29.281190000000009</v>
      </c>
      <c r="I4" s="7">
        <f>1.2705*B4- 2.0199</f>
        <v>31.584825000000009</v>
      </c>
      <c r="J4" s="7">
        <f>1.3125*B4- 5.60162</f>
        <v>29.114005000000009</v>
      </c>
    </row>
    <row r="5" spans="1:14" x14ac:dyDescent="0.3">
      <c r="A5">
        <v>2013</v>
      </c>
      <c r="B5" s="6">
        <v>27.200000000000014</v>
      </c>
      <c r="C5" s="7">
        <f>1.0454*B5-1.4872</f>
        <v>26.947680000000016</v>
      </c>
      <c r="D5" s="7">
        <f>1.1456*B5- 0.051</f>
        <v>31.109320000000015</v>
      </c>
      <c r="E5" s="7">
        <f>1.1516*B5- 0.2247</f>
        <v>31.098820000000014</v>
      </c>
      <c r="F5" s="7">
        <f>0.9987*B5- 1.4766</f>
        <v>25.688040000000012</v>
      </c>
      <c r="G5" s="8"/>
      <c r="H5" s="7">
        <f>1.1482*B5- 1.0887</f>
        <v>30.142340000000019</v>
      </c>
      <c r="I5" s="7">
        <f>1.2705*B5- 2.0199</f>
        <v>32.537700000000015</v>
      </c>
      <c r="J5" s="7">
        <f>1.3125*B5- 5.60162</f>
        <v>30.098380000000017</v>
      </c>
    </row>
    <row r="6" spans="1:14" x14ac:dyDescent="0.3">
      <c r="A6">
        <v>2014</v>
      </c>
      <c r="B6" s="6">
        <v>18.339999999999975</v>
      </c>
      <c r="C6" s="7">
        <f>1.0454*B6-1.4872</f>
        <v>17.685435999999974</v>
      </c>
      <c r="D6" s="7">
        <f>1.1456*B6- 0.051</f>
        <v>20.959303999999971</v>
      </c>
      <c r="E6" s="7">
        <f>1.1516*B6- 0.2247</f>
        <v>20.895643999999972</v>
      </c>
      <c r="F6" s="7">
        <f>0.9987*B6- 1.4766</f>
        <v>16.839557999999975</v>
      </c>
      <c r="G6" s="8"/>
      <c r="H6" s="7">
        <f>1.1482*B6- 1.0887</f>
        <v>19.969287999999974</v>
      </c>
      <c r="I6" s="7">
        <f>1.2705*B6- 2.0199</f>
        <v>21.281069999999968</v>
      </c>
      <c r="J6" s="7">
        <f>1.3125*B6- 5.60162</f>
        <v>18.469629999999967</v>
      </c>
    </row>
    <row r="7" spans="1:14" x14ac:dyDescent="0.3">
      <c r="A7">
        <v>2015</v>
      </c>
      <c r="B7" s="6">
        <v>25.000000000000181</v>
      </c>
      <c r="C7" s="7">
        <f>1.0454*B7-1.4872</f>
        <v>24.647800000000192</v>
      </c>
      <c r="D7" s="7">
        <f>1.1456*B7- 0.051</f>
        <v>28.589000000000208</v>
      </c>
      <c r="E7" s="7">
        <f>1.1516*B7- 0.2247</f>
        <v>28.56530000000021</v>
      </c>
      <c r="F7" s="7">
        <f>0.9987*B7- 1.4766</f>
        <v>23.490900000000181</v>
      </c>
      <c r="G7" s="8"/>
      <c r="H7" s="7">
        <f>1.1482*B7- 1.0887</f>
        <v>27.616300000000212</v>
      </c>
      <c r="I7" s="7">
        <f>1.2705*B7- 2.0199</f>
        <v>29.74260000000023</v>
      </c>
      <c r="J7" s="7">
        <f>1.3125*B7- 5.60162</f>
        <v>27.210880000000234</v>
      </c>
    </row>
    <row r="8" spans="1:14" x14ac:dyDescent="0.3">
      <c r="A8">
        <v>2016</v>
      </c>
      <c r="B8" s="6">
        <v>31.380000000000376</v>
      </c>
      <c r="C8" s="7">
        <f>1.0454*B8-1.4872</f>
        <v>31.317452000000394</v>
      </c>
      <c r="D8" s="7">
        <f>1.1456*B8- 0.051</f>
        <v>35.897928000000427</v>
      </c>
      <c r="E8" s="7">
        <f>1.1516*B8- 0.2247</f>
        <v>35.912508000000436</v>
      </c>
      <c r="F8" s="7">
        <f>0.9987*B8- 1.4766</f>
        <v>29.862606000000376</v>
      </c>
      <c r="G8" s="8"/>
      <c r="H8" s="7">
        <f>1.1482*B8- 1.0887</f>
        <v>34.941816000000429</v>
      </c>
      <c r="I8" s="7">
        <f>1.2705*B8- 2.0199</f>
        <v>37.848390000000478</v>
      </c>
      <c r="J8" s="7">
        <f>1.3125*B8- 5.60162</f>
        <v>35.584630000000494</v>
      </c>
    </row>
    <row r="9" spans="1:14" x14ac:dyDescent="0.3">
      <c r="A9">
        <v>2017</v>
      </c>
      <c r="B9" s="6">
        <v>51.149999999999864</v>
      </c>
      <c r="C9" s="7">
        <f>1.0454*B9-1.4872</f>
        <v>51.98500999999986</v>
      </c>
      <c r="D9" s="7">
        <f>1.1456*B9- 0.051</f>
        <v>58.546439999999841</v>
      </c>
      <c r="E9" s="7">
        <f>1.1516*B9- 0.2247</f>
        <v>58.679639999999843</v>
      </c>
      <c r="F9" s="7">
        <f>0.9987*B9- 1.4766</f>
        <v>49.60690499999987</v>
      </c>
      <c r="G9" s="8"/>
      <c r="H9" s="7">
        <f>1.1482*B9- 1.0887</f>
        <v>57.641729999999846</v>
      </c>
      <c r="I9" s="7">
        <f>1.2705*B9- 2.0199</f>
        <v>62.966174999999829</v>
      </c>
      <c r="J9" s="5">
        <v>68.094999999999999</v>
      </c>
    </row>
    <row r="10" spans="1:14" x14ac:dyDescent="0.3">
      <c r="A10">
        <v>2018</v>
      </c>
      <c r="B10" s="6">
        <v>25.430000000000291</v>
      </c>
      <c r="C10" s="7">
        <f>1.0454*B10-1.4872</f>
        <v>25.097322000000304</v>
      </c>
      <c r="D10" s="7">
        <f>1.1456*B10- 0.051</f>
        <v>29.081608000000333</v>
      </c>
      <c r="E10" s="7">
        <f>1.1516*B10- 0.2247</f>
        <v>29.060488000000337</v>
      </c>
      <c r="F10" s="7">
        <f>0.9987*B10- 1.4766</f>
        <v>23.920341000000292</v>
      </c>
      <c r="G10" s="8"/>
      <c r="H10" s="7">
        <f>1.1482*B10- 1.0887</f>
        <v>28.110026000000339</v>
      </c>
      <c r="I10" s="7">
        <f>1.2705*B10- 2.0199</f>
        <v>30.288915000000372</v>
      </c>
      <c r="J10" s="5">
        <v>24.640999999999998</v>
      </c>
    </row>
    <row r="11" spans="1:14" x14ac:dyDescent="0.3">
      <c r="A11">
        <v>2019</v>
      </c>
      <c r="B11" s="6">
        <v>45.239999999999789</v>
      </c>
      <c r="C11" s="7">
        <f>1.0454*B11-1.4872</f>
        <v>45.806695999999782</v>
      </c>
      <c r="D11" s="7">
        <f>1.1456*B11- 0.051</f>
        <v>51.775943999999754</v>
      </c>
      <c r="E11" s="7">
        <f>1.1516*B11- 0.2247</f>
        <v>51.873683999999756</v>
      </c>
      <c r="F11" s="7">
        <f>0.9987*B11- 1.4766</f>
        <v>43.704587999999795</v>
      </c>
      <c r="G11" s="5">
        <v>43.58</v>
      </c>
      <c r="H11" s="5">
        <v>50.01</v>
      </c>
      <c r="I11" s="7">
        <f>1.2705*B11- 2.0199</f>
        <v>55.457519999999732</v>
      </c>
      <c r="J11" s="5">
        <v>49.66</v>
      </c>
    </row>
    <row r="12" spans="1:14" x14ac:dyDescent="0.3">
      <c r="A12">
        <v>2020</v>
      </c>
      <c r="B12" s="6">
        <v>19.23</v>
      </c>
      <c r="C12" s="5">
        <v>17.21</v>
      </c>
      <c r="D12" s="5">
        <v>22.01</v>
      </c>
      <c r="E12" s="7">
        <f>1.1516*B12- 0.2247</f>
        <v>21.920567999999999</v>
      </c>
      <c r="F12" s="7">
        <f>0.9987*B12- 1.4766</f>
        <v>17.728400999999998</v>
      </c>
      <c r="G12" s="5">
        <v>18.670000000000002</v>
      </c>
      <c r="H12" s="5">
        <v>20.3</v>
      </c>
      <c r="I12" s="5">
        <v>21.73</v>
      </c>
      <c r="J12" s="5">
        <v>21.28</v>
      </c>
    </row>
    <row r="13" spans="1:14" x14ac:dyDescent="0.3">
      <c r="A13">
        <v>2021</v>
      </c>
      <c r="B13" s="6">
        <v>14.12</v>
      </c>
      <c r="C13" s="6">
        <v>13.7</v>
      </c>
      <c r="D13" s="6">
        <v>15.51</v>
      </c>
      <c r="E13" s="6">
        <v>15.04</v>
      </c>
      <c r="F13" s="6">
        <v>12.87</v>
      </c>
      <c r="G13" s="6">
        <v>13.2</v>
      </c>
      <c r="H13" s="6">
        <v>15.42</v>
      </c>
      <c r="I13" s="6">
        <v>16.3</v>
      </c>
      <c r="J13" s="6">
        <v>15.85</v>
      </c>
    </row>
    <row r="14" spans="1:14" x14ac:dyDescent="0.3">
      <c r="A14">
        <v>2022</v>
      </c>
      <c r="B14" s="6">
        <v>27.66</v>
      </c>
      <c r="C14" s="6">
        <v>28.82</v>
      </c>
      <c r="D14" s="6">
        <v>32.76</v>
      </c>
      <c r="E14" s="6">
        <v>33.53</v>
      </c>
      <c r="F14" s="6">
        <v>25.68</v>
      </c>
      <c r="G14" s="6">
        <v>27.28</v>
      </c>
      <c r="H14" s="6">
        <v>31.04</v>
      </c>
      <c r="I14" s="6">
        <v>33.46</v>
      </c>
      <c r="J14" s="6">
        <v>32.049999999999997</v>
      </c>
    </row>
    <row r="15" spans="1:14" x14ac:dyDescent="0.3">
      <c r="A15">
        <v>2023</v>
      </c>
      <c r="B15" s="6">
        <v>42.59</v>
      </c>
      <c r="C15" s="6">
        <v>42.63</v>
      </c>
      <c r="D15" s="6">
        <v>48.2</v>
      </c>
      <c r="E15" s="6">
        <v>47.92</v>
      </c>
      <c r="F15" s="6">
        <v>41.28</v>
      </c>
      <c r="G15" s="6">
        <v>43.13</v>
      </c>
      <c r="H15" s="6">
        <v>48.69</v>
      </c>
      <c r="I15" s="6">
        <v>52.05</v>
      </c>
      <c r="J15" s="6">
        <v>49.17</v>
      </c>
    </row>
    <row r="16" spans="1:14" x14ac:dyDescent="0.3">
      <c r="A16">
        <v>2024</v>
      </c>
    </row>
    <row r="17" spans="1:10" x14ac:dyDescent="0.3">
      <c r="A17">
        <v>2025</v>
      </c>
    </row>
    <row r="19" spans="1:10" x14ac:dyDescent="0.3">
      <c r="A19" t="s">
        <v>22</v>
      </c>
      <c r="B19" s="5">
        <f>AVERAGE(B5:B15)</f>
        <v>29.758181818181864</v>
      </c>
      <c r="C19" s="5">
        <f>AVERAGE(C5:C15)</f>
        <v>29.622490545454593</v>
      </c>
      <c r="D19" s="5">
        <f>AVERAGE(D5:D15)</f>
        <v>34.039958545454596</v>
      </c>
      <c r="E19" s="5">
        <f>AVERAGE(E5:E15)</f>
        <v>34.045150181818229</v>
      </c>
      <c r="F19" s="5">
        <f>AVERAGE(F5:F15)</f>
        <v>28.242849000000039</v>
      </c>
      <c r="G19" s="5">
        <f>AVERAGE(G5:G15)</f>
        <v>29.172000000000004</v>
      </c>
      <c r="H19" s="5">
        <f>AVERAGE(H5:H15)</f>
        <v>33.080136363636441</v>
      </c>
      <c r="I19" s="5">
        <f>AVERAGE(I5:I15)</f>
        <v>35.78748818181824</v>
      </c>
      <c r="J19" s="5">
        <f>AVERAGE(J5:J15)</f>
        <v>33.828138181818254</v>
      </c>
    </row>
    <row r="22" spans="1:10" x14ac:dyDescent="0.3">
      <c r="A22" s="4" t="s">
        <v>21</v>
      </c>
      <c r="B22" s="4" t="s">
        <v>20</v>
      </c>
      <c r="C22" s="4" t="s">
        <v>19</v>
      </c>
    </row>
    <row r="23" spans="1:10" x14ac:dyDescent="0.3">
      <c r="A23" s="1" t="s">
        <v>18</v>
      </c>
      <c r="B23" t="s">
        <v>17</v>
      </c>
      <c r="C23">
        <v>0.99170000000000003</v>
      </c>
      <c r="E23" t="s">
        <v>16</v>
      </c>
    </row>
    <row r="24" spans="1:10" x14ac:dyDescent="0.3">
      <c r="A24" s="1" t="s">
        <v>15</v>
      </c>
      <c r="B24" t="s">
        <v>14</v>
      </c>
      <c r="C24">
        <v>0.99680000000000002</v>
      </c>
      <c r="E24" s="2" t="s">
        <v>13</v>
      </c>
    </row>
    <row r="25" spans="1:10" x14ac:dyDescent="0.3">
      <c r="A25" s="1" t="s">
        <v>12</v>
      </c>
      <c r="B25" t="s">
        <v>11</v>
      </c>
      <c r="C25">
        <v>0.99</v>
      </c>
      <c r="E25" s="3" t="s">
        <v>10</v>
      </c>
      <c r="F25" s="3"/>
    </row>
    <row r="26" spans="1:10" x14ac:dyDescent="0.3">
      <c r="A26" s="1" t="s">
        <v>9</v>
      </c>
      <c r="B26" t="s">
        <v>8</v>
      </c>
      <c r="C26">
        <v>0.99919999999999998</v>
      </c>
    </row>
    <row r="27" spans="1:10" x14ac:dyDescent="0.3">
      <c r="A27" s="1" t="s">
        <v>7</v>
      </c>
      <c r="B27" s="2" t="s">
        <v>6</v>
      </c>
    </row>
    <row r="28" spans="1:10" x14ac:dyDescent="0.3">
      <c r="A28" s="1" t="s">
        <v>5</v>
      </c>
      <c r="B28" t="s">
        <v>4</v>
      </c>
      <c r="C28">
        <v>0.99780000000000002</v>
      </c>
    </row>
    <row r="29" spans="1:10" x14ac:dyDescent="0.3">
      <c r="A29" s="1" t="s">
        <v>3</v>
      </c>
      <c r="B29" t="s">
        <v>2</v>
      </c>
      <c r="C29">
        <v>0.999</v>
      </c>
    </row>
    <row r="30" spans="1:10" x14ac:dyDescent="0.3">
      <c r="A30" s="1" t="s">
        <v>1</v>
      </c>
      <c r="B30" t="s">
        <v>0</v>
      </c>
      <c r="C30">
        <v>0.96189999999999998</v>
      </c>
    </row>
  </sheetData>
  <mergeCells count="2">
    <mergeCell ref="B1:J1"/>
    <mergeCell ref="G3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D017-014C-4553-BAA3-FAF998E0F3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Ratios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Ferrell</dc:creator>
  <cp:lastModifiedBy>Ryan Ferrell</cp:lastModifiedBy>
  <dcterms:created xsi:type="dcterms:W3CDTF">2024-01-22T16:56:01Z</dcterms:created>
  <dcterms:modified xsi:type="dcterms:W3CDTF">2024-01-22T16:59:19Z</dcterms:modified>
</cp:coreProperties>
</file>