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1ad74fcd37f3d/Desktop/Methods Paper - MDPI/"/>
    </mc:Choice>
  </mc:AlternateContent>
  <xr:revisionPtr revIDLastSave="612" documentId="8_{6DC2E337-90B4-44C5-9041-34856632D2EE}" xr6:coauthVersionLast="47" xr6:coauthVersionMax="47" xr10:uidLastSave="{BF506E8D-7FC7-4B6A-B3B1-041F58EB1866}"/>
  <bookViews>
    <workbookView xWindow="-108" yWindow="-108" windowWidth="41496" windowHeight="16776" activeTab="3" xr2:uid="{11F50250-0C0C-4868-BCCB-0758A63D0CD1}"/>
  </bookViews>
  <sheets>
    <sheet name="eNOS" sheetId="4" r:id="rId1"/>
    <sheet name="Proteins - R Studio" sheetId="5" r:id="rId2"/>
    <sheet name="Gene Calculations" sheetId="2" r:id="rId3"/>
    <sheet name="Genes - R Studi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N9" i="4"/>
  <c r="N7" i="4"/>
  <c r="N5" i="4"/>
  <c r="N3" i="4"/>
  <c r="L10" i="4"/>
  <c r="M10" i="4" s="1"/>
  <c r="L9" i="4"/>
  <c r="L8" i="4"/>
  <c r="M8" i="4" s="1"/>
  <c r="L7" i="4"/>
  <c r="M7" i="4" s="1"/>
  <c r="L6" i="4"/>
  <c r="M6" i="4" s="1"/>
  <c r="L5" i="4"/>
  <c r="L4" i="4"/>
  <c r="L3" i="4"/>
  <c r="M3" i="4" s="1"/>
  <c r="L2" i="4"/>
  <c r="K8" i="4"/>
  <c r="J10" i="4"/>
  <c r="K10" i="4" s="1"/>
  <c r="J9" i="4"/>
  <c r="K9" i="4" s="1"/>
  <c r="J8" i="4"/>
  <c r="J7" i="4"/>
  <c r="K7" i="4" s="1"/>
  <c r="J6" i="4"/>
  <c r="K6" i="4" s="1"/>
  <c r="J5" i="4"/>
  <c r="K5" i="4" s="1"/>
  <c r="J4" i="4"/>
  <c r="J3" i="4"/>
  <c r="K3" i="4" s="1"/>
  <c r="J2" i="4"/>
  <c r="K4" i="4" s="1"/>
  <c r="D30" i="4"/>
  <c r="B30" i="4"/>
  <c r="D29" i="4"/>
  <c r="B29" i="4"/>
  <c r="C29" i="4" s="1"/>
  <c r="D28" i="4"/>
  <c r="B28" i="4"/>
  <c r="D27" i="4"/>
  <c r="B27" i="4"/>
  <c r="D26" i="4"/>
  <c r="B26" i="4"/>
  <c r="C26" i="4" s="1"/>
  <c r="H8" i="2"/>
  <c r="E8" i="2"/>
  <c r="H7" i="2"/>
  <c r="E7" i="2"/>
  <c r="H6" i="2"/>
  <c r="E6" i="2"/>
  <c r="H5" i="2"/>
  <c r="E5" i="2"/>
  <c r="H4" i="2"/>
  <c r="E4" i="2"/>
  <c r="I6" i="2" l="1"/>
  <c r="I8" i="2"/>
  <c r="I7" i="2"/>
  <c r="I4" i="2"/>
  <c r="J4" i="2" s="1"/>
  <c r="K4" i="2" s="1"/>
  <c r="I5" i="2"/>
  <c r="M4" i="4"/>
  <c r="M5" i="4"/>
  <c r="M9" i="4"/>
  <c r="C30" i="4"/>
  <c r="C27" i="4"/>
  <c r="K2" i="4"/>
  <c r="M2" i="4" s="1"/>
  <c r="E26" i="4"/>
  <c r="E30" i="4"/>
  <c r="C28" i="4"/>
  <c r="E28" i="4" s="1"/>
  <c r="E27" i="4"/>
  <c r="E29" i="4"/>
  <c r="C2" i="3" l="1"/>
  <c r="L4" i="2"/>
  <c r="D2" i="3" s="1"/>
  <c r="J6" i="2"/>
  <c r="K6" i="2" s="1"/>
  <c r="J8" i="2"/>
  <c r="K8" i="2" s="1"/>
  <c r="J7" i="2"/>
  <c r="K7" i="2" s="1"/>
  <c r="J5" i="2"/>
  <c r="K5" i="2" s="1"/>
  <c r="C5" i="3" l="1"/>
  <c r="L7" i="2"/>
  <c r="D5" i="3" s="1"/>
  <c r="C6" i="3"/>
  <c r="L8" i="2"/>
  <c r="D6" i="3" s="1"/>
  <c r="C3" i="3"/>
  <c r="L5" i="2"/>
  <c r="D3" i="3" s="1"/>
  <c r="C4" i="3"/>
  <c r="L6" i="2"/>
  <c r="D4" i="3" s="1"/>
</calcChain>
</file>

<file path=xl/sharedStrings.xml><?xml version="1.0" encoding="utf-8"?>
<sst xmlns="http://schemas.openxmlformats.org/spreadsheetml/2006/main" count="147" uniqueCount="54">
  <si>
    <t>GAPDH (Housekeeping Gene)</t>
  </si>
  <si>
    <t>eNOS</t>
  </si>
  <si>
    <t>Sample</t>
  </si>
  <si>
    <t>Ct1</t>
  </si>
  <si>
    <t>Ct2</t>
  </si>
  <si>
    <t>Avg Ct</t>
  </si>
  <si>
    <t>ΔCt</t>
  </si>
  <si>
    <t>ΔΔCt</t>
  </si>
  <si>
    <t>2^-(ΔΔCt)</t>
  </si>
  <si>
    <t>Control</t>
  </si>
  <si>
    <t>Rest</t>
  </si>
  <si>
    <t>Low</t>
  </si>
  <si>
    <t>Moderate</t>
  </si>
  <si>
    <t>High</t>
  </si>
  <si>
    <t>Gene</t>
  </si>
  <si>
    <t>Condition</t>
  </si>
  <si>
    <t>Expression</t>
  </si>
  <si>
    <t>NOS3</t>
  </si>
  <si>
    <t>Image Name</t>
  </si>
  <si>
    <t>Channel</t>
  </si>
  <si>
    <t>Name</t>
  </si>
  <si>
    <t>Signal</t>
  </si>
  <si>
    <t>Total</t>
  </si>
  <si>
    <t>Area</t>
  </si>
  <si>
    <t>Bkgnd.</t>
  </si>
  <si>
    <t>Type</t>
  </si>
  <si>
    <t>eNOS and GAPDH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</si>
  <si>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</si>
  <si>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</si>
  <si>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</si>
  <si>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</si>
  <si>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</si>
  <si>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</si>
  <si>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</si>
  <si>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</si>
  <si>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</si>
  <si>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</si>
  <si>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</si>
  <si>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</si>
  <si>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</si>
  <si>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</si>
  <si>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</si>
  <si>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</si>
  <si>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</si>
  <si>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00020</t>
  </si>
  <si>
    <t>GAPDH Signal</t>
  </si>
  <si>
    <t>eNOS Signal</t>
  </si>
  <si>
    <t>Normalized Signal</t>
  </si>
  <si>
    <t>Protein</t>
  </si>
  <si>
    <t>GAPDH 700</t>
  </si>
  <si>
    <t>eNOS 800</t>
  </si>
  <si>
    <t>Lane Normalization Factor</t>
  </si>
  <si>
    <t>Fold Change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</si>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</sst>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0" xfId="0" applyNumberFormat="1"/>
    <xf numFmtId="0" fontId="3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2" borderId="0" xfId="1" applyNumberFormat="1" applyFont="1" applyFill="1" applyBorder="1" applyAlignment="1"/>
    <xf numFmtId="1" fontId="2" fillId="0" borderId="0" xfId="1" applyNumberFormat="1" applyFont="1" applyFill="1" applyBorder="1" applyAlignment="1"/>
    <xf numFmtId="0" fontId="2" fillId="3" borderId="0" xfId="1" applyNumberFormat="1" applyFont="1" applyFill="1" applyBorder="1" applyAlignment="1"/>
    <xf numFmtId="0" fontId="2" fillId="4" borderId="0" xfId="1" applyNumberFormat="1" applyFont="1" applyFill="1" applyBorder="1" applyAlignment="1"/>
    <xf numFmtId="0" fontId="2" fillId="5" borderId="0" xfId="1" applyNumberFormat="1" applyFont="1" applyFill="1" applyBorder="1" applyAlignment="1"/>
    <xf numFmtId="0" fontId="2" fillId="6" borderId="0" xfId="1" applyNumberFormat="1" applyFont="1" applyFill="1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3F5B7005-880E-4967-A6F6-FB8350430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4B2-DBD7-4D46-96CC-CBAFAD7E7FE0}">
  <dimension ref="A1:O30"/>
  <sheetViews>
    <sheetView zoomScaleNormal="100" workbookViewId="0">
      <selection activeCell="B1" sqref="B1:D19"/>
    </sheetView>
  </sheetViews>
  <sheetFormatPr defaultColWidth="9.109375" defaultRowHeight="13.2" x14ac:dyDescent="0.25"/>
  <cols>
    <col min="1" max="1" width="19" style="23" bestFit="1" customWidth="1"/>
    <col min="2" max="2" width="13.44140625" style="23" bestFit="1" customWidth="1"/>
    <col min="3" max="3" width="23.109375" style="23" bestFit="1" customWidth="1"/>
    <col min="4" max="4" width="13" style="23" bestFit="1" customWidth="1"/>
    <col min="5" max="5" width="15.109375" style="23" bestFit="1" customWidth="1"/>
    <col min="6" max="6" width="9" style="23" bestFit="1" customWidth="1"/>
    <col min="7" max="8" width="11" style="23" bestFit="1" customWidth="1"/>
    <col min="9" max="10" width="9.109375" style="23"/>
    <col min="11" max="11" width="23.109375" style="23" bestFit="1" customWidth="1"/>
    <col min="12" max="12" width="11.6640625" style="23" bestFit="1" customWidth="1"/>
    <col min="13" max="13" width="16.109375" style="23" bestFit="1" customWidth="1"/>
    <col min="14" max="16384" width="9.109375" style="23"/>
  </cols>
  <sheetData>
    <row r="1" spans="1:15" x14ac:dyDescent="0.25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25</v>
      </c>
      <c r="J1" s="23" t="s">
        <v>45</v>
      </c>
      <c r="K1" s="23" t="s">
        <v>51</v>
      </c>
      <c r="L1" s="23" t="s">
        <v>46</v>
      </c>
      <c r="M1" s="23" t="s">
        <v>47</v>
      </c>
    </row>
    <row r="2" spans="1:15" x14ac:dyDescent="0.25">
      <c r="A2" s="23" t="s">
        <v>26</v>
      </c>
      <c r="B2" s="23" t="s">
        <v>49</v>
      </c>
      <c r="C2" s="23" t="s">
        <v>27</v>
      </c>
      <c r="D2" s="24">
        <v>4303.5</v>
      </c>
      <c r="E2" s="23">
        <v>23983.5</v>
      </c>
      <c r="F2" s="25">
        <v>492</v>
      </c>
      <c r="G2" s="23">
        <v>40</v>
      </c>
      <c r="H2" s="23" t="s">
        <v>21</v>
      </c>
      <c r="I2" s="23" t="s">
        <v>9</v>
      </c>
      <c r="J2" s="23">
        <f>D2</f>
        <v>4303.5</v>
      </c>
      <c r="K2" s="23">
        <f>J2/$J$2</f>
        <v>1</v>
      </c>
      <c r="L2" s="23">
        <f>D11</f>
        <v>200.43359375</v>
      </c>
      <c r="M2" s="23">
        <f>L2/K2</f>
        <v>200.43359375</v>
      </c>
    </row>
    <row r="3" spans="1:15" ht="14.4" x14ac:dyDescent="0.3">
      <c r="A3" s="23" t="s">
        <v>26</v>
      </c>
      <c r="B3" s="23" t="s">
        <v>49</v>
      </c>
      <c r="C3" s="23" t="s">
        <v>28</v>
      </c>
      <c r="D3" s="26">
        <v>1353.28125</v>
      </c>
      <c r="E3" s="23">
        <v>20460.84375</v>
      </c>
      <c r="F3" s="25">
        <v>507</v>
      </c>
      <c r="G3" s="23">
        <v>37.6875</v>
      </c>
      <c r="H3" s="23" t="s">
        <v>21</v>
      </c>
      <c r="I3" s="23" t="s">
        <v>10</v>
      </c>
      <c r="J3" s="23">
        <f>D5</f>
        <v>848.6875</v>
      </c>
      <c r="K3" s="23">
        <f t="shared" ref="K3:K10" si="0">J3/$J$2</f>
        <v>0.19720866736377368</v>
      </c>
      <c r="L3" s="23">
        <f>D14</f>
        <v>3.818359375</v>
      </c>
      <c r="M3" s="23">
        <f t="shared" ref="M3:M10" si="1">L3/K3</f>
        <v>19.362026152514911</v>
      </c>
      <c r="N3" s="23">
        <f>AVERAGE(M3:M4)</f>
        <v>22.423197707179234</v>
      </c>
      <c r="O3"/>
    </row>
    <row r="4" spans="1:15" ht="14.4" x14ac:dyDescent="0.3">
      <c r="A4" s="23" t="s">
        <v>26</v>
      </c>
      <c r="B4" s="23" t="s">
        <v>49</v>
      </c>
      <c r="C4" s="23" t="s">
        <v>29</v>
      </c>
      <c r="D4" s="26">
        <v>1134.90625</v>
      </c>
      <c r="E4" s="23">
        <v>17934.90625</v>
      </c>
      <c r="F4" s="25">
        <v>480</v>
      </c>
      <c r="G4" s="23">
        <v>35</v>
      </c>
      <c r="H4" s="23" t="s">
        <v>21</v>
      </c>
      <c r="I4" s="23" t="s">
        <v>10</v>
      </c>
      <c r="J4" s="23">
        <f>D6</f>
        <v>340.375</v>
      </c>
      <c r="K4" s="23">
        <f t="shared" si="0"/>
        <v>7.909259904728709E-2</v>
      </c>
      <c r="L4" s="23">
        <f>D15</f>
        <v>2.015625</v>
      </c>
      <c r="M4" s="23">
        <f t="shared" si="1"/>
        <v>25.484369261843554</v>
      </c>
      <c r="O4"/>
    </row>
    <row r="5" spans="1:15" ht="14.4" x14ac:dyDescent="0.3">
      <c r="A5" s="23" t="s">
        <v>26</v>
      </c>
      <c r="B5" s="23" t="s">
        <v>49</v>
      </c>
      <c r="C5" s="23" t="s">
        <v>30</v>
      </c>
      <c r="D5" s="27">
        <v>848.6875</v>
      </c>
      <c r="E5" s="23">
        <v>21463.6875</v>
      </c>
      <c r="F5" s="25">
        <v>589</v>
      </c>
      <c r="G5" s="23">
        <v>35</v>
      </c>
      <c r="H5" s="23" t="s">
        <v>21</v>
      </c>
      <c r="I5" s="23" t="s">
        <v>11</v>
      </c>
      <c r="J5" s="23">
        <f>D3</f>
        <v>1353.28125</v>
      </c>
      <c r="K5" s="23">
        <f t="shared" si="0"/>
        <v>0.31446061345416521</v>
      </c>
      <c r="L5" s="23">
        <f>D12</f>
        <v>85.70703125</v>
      </c>
      <c r="M5" s="23">
        <f t="shared" si="1"/>
        <v>272.55251558711467</v>
      </c>
      <c r="N5" s="23">
        <f>AVERAGE(M5:M6)</f>
        <v>349.12869260370132</v>
      </c>
      <c r="O5"/>
    </row>
    <row r="6" spans="1:15" ht="14.4" x14ac:dyDescent="0.3">
      <c r="A6" s="23" t="s">
        <v>26</v>
      </c>
      <c r="B6" s="23" t="s">
        <v>49</v>
      </c>
      <c r="C6" s="23" t="s">
        <v>31</v>
      </c>
      <c r="D6" s="27">
        <v>340.375</v>
      </c>
      <c r="E6" s="23">
        <v>18972.1875</v>
      </c>
      <c r="F6" s="25">
        <v>518</v>
      </c>
      <c r="G6" s="23">
        <v>35.96875</v>
      </c>
      <c r="H6" s="23" t="s">
        <v>21</v>
      </c>
      <c r="I6" s="23" t="s">
        <v>11</v>
      </c>
      <c r="J6" s="23">
        <f>D4</f>
        <v>1134.90625</v>
      </c>
      <c r="K6" s="23">
        <f t="shared" si="0"/>
        <v>0.2637170326478448</v>
      </c>
      <c r="L6" s="23">
        <f>D13</f>
        <v>112.265625</v>
      </c>
      <c r="M6" s="23">
        <f t="shared" si="1"/>
        <v>425.70486962028798</v>
      </c>
      <c r="O6"/>
    </row>
    <row r="7" spans="1:15" ht="14.4" x14ac:dyDescent="0.3">
      <c r="A7" s="23" t="s">
        <v>26</v>
      </c>
      <c r="B7" s="23" t="s">
        <v>49</v>
      </c>
      <c r="C7" s="23" t="s">
        <v>32</v>
      </c>
      <c r="D7" s="28">
        <v>822.21875</v>
      </c>
      <c r="E7" s="23">
        <v>20093.4375</v>
      </c>
      <c r="F7" s="25">
        <v>518</v>
      </c>
      <c r="G7" s="23">
        <v>37.203125</v>
      </c>
      <c r="H7" s="23" t="s">
        <v>21</v>
      </c>
      <c r="I7" s="23" t="s">
        <v>12</v>
      </c>
      <c r="J7" s="23">
        <f>D7</f>
        <v>822.21875</v>
      </c>
      <c r="K7" s="23">
        <f t="shared" si="0"/>
        <v>0.19105815034274429</v>
      </c>
      <c r="L7" s="23">
        <f>D16</f>
        <v>27.91015625</v>
      </c>
      <c r="M7" s="23">
        <f t="shared" si="1"/>
        <v>146.08199754855383</v>
      </c>
      <c r="N7" s="23">
        <f>AVERAGE(M7:M8)</f>
        <v>155.1529665460709</v>
      </c>
      <c r="O7"/>
    </row>
    <row r="8" spans="1:15" ht="14.4" x14ac:dyDescent="0.3">
      <c r="A8" s="23" t="s">
        <v>26</v>
      </c>
      <c r="B8" s="23" t="s">
        <v>49</v>
      </c>
      <c r="C8" s="23" t="s">
        <v>33</v>
      </c>
      <c r="D8" s="28">
        <v>928.4375</v>
      </c>
      <c r="E8" s="23">
        <v>27823.4375</v>
      </c>
      <c r="F8" s="25">
        <v>660</v>
      </c>
      <c r="G8" s="23">
        <v>40.75</v>
      </c>
      <c r="H8" s="23" t="s">
        <v>21</v>
      </c>
      <c r="I8" s="23" t="s">
        <v>12</v>
      </c>
      <c r="J8" s="23">
        <f>D8</f>
        <v>928.4375</v>
      </c>
      <c r="K8" s="23">
        <f t="shared" si="0"/>
        <v>0.21574009527129082</v>
      </c>
      <c r="L8" s="23">
        <f>D17</f>
        <v>35.4296875</v>
      </c>
      <c r="M8" s="23">
        <f t="shared" si="1"/>
        <v>164.223935543588</v>
      </c>
      <c r="O8"/>
    </row>
    <row r="9" spans="1:15" ht="14.4" x14ac:dyDescent="0.3">
      <c r="A9" s="23" t="s">
        <v>26</v>
      </c>
      <c r="B9" s="23" t="s">
        <v>49</v>
      </c>
      <c r="C9" s="23" t="s">
        <v>34</v>
      </c>
      <c r="D9" s="29">
        <v>1488.28125</v>
      </c>
      <c r="E9" s="23">
        <v>27110.03125</v>
      </c>
      <c r="F9" s="25">
        <v>616</v>
      </c>
      <c r="G9" s="23">
        <v>41.59375</v>
      </c>
      <c r="H9" s="23" t="s">
        <v>21</v>
      </c>
      <c r="I9" s="23" t="s">
        <v>13</v>
      </c>
      <c r="J9" s="23">
        <f>D9</f>
        <v>1488.28125</v>
      </c>
      <c r="K9" s="23">
        <f t="shared" si="0"/>
        <v>0.34583042872080866</v>
      </c>
      <c r="L9" s="23">
        <f>D18</f>
        <v>123.3984375</v>
      </c>
      <c r="M9" s="23">
        <f t="shared" si="1"/>
        <v>356.81775590551177</v>
      </c>
      <c r="N9" s="23">
        <f>AVERAGE(M9:M10)</f>
        <v>332.89448542098887</v>
      </c>
      <c r="O9"/>
    </row>
    <row r="10" spans="1:15" ht="14.4" x14ac:dyDescent="0.3">
      <c r="A10" s="23" t="s">
        <v>26</v>
      </c>
      <c r="B10" s="23" t="s">
        <v>49</v>
      </c>
      <c r="C10" s="23" t="s">
        <v>35</v>
      </c>
      <c r="D10" s="29">
        <v>1173.09375</v>
      </c>
      <c r="E10" s="23">
        <v>20432.71875</v>
      </c>
      <c r="F10" s="25">
        <v>462</v>
      </c>
      <c r="G10" s="23">
        <v>41.6875</v>
      </c>
      <c r="H10" s="23" t="s">
        <v>21</v>
      </c>
      <c r="I10" s="23" t="s">
        <v>13</v>
      </c>
      <c r="J10" s="23">
        <f>D10</f>
        <v>1173.09375</v>
      </c>
      <c r="K10" s="23">
        <f t="shared" si="0"/>
        <v>0.27259062391077032</v>
      </c>
      <c r="L10" s="23">
        <f>D19</f>
        <v>84.22265625</v>
      </c>
      <c r="M10" s="23">
        <f t="shared" si="1"/>
        <v>308.97121493646603</v>
      </c>
      <c r="O10"/>
    </row>
    <row r="11" spans="1:15" x14ac:dyDescent="0.25">
      <c r="A11" s="23" t="s">
        <v>26</v>
      </c>
      <c r="B11" s="23" t="s">
        <v>50</v>
      </c>
      <c r="C11" s="23" t="s">
        <v>36</v>
      </c>
      <c r="D11" s="24">
        <v>200.43359375</v>
      </c>
      <c r="E11" s="23">
        <v>2154.13671875</v>
      </c>
      <c r="F11" s="25">
        <v>396</v>
      </c>
      <c r="G11" s="23">
        <v>4.93359375</v>
      </c>
      <c r="H11" s="23" t="s">
        <v>21</v>
      </c>
    </row>
    <row r="12" spans="1:15" x14ac:dyDescent="0.25">
      <c r="A12" s="23" t="s">
        <v>26</v>
      </c>
      <c r="B12" s="23" t="s">
        <v>50</v>
      </c>
      <c r="C12" s="23" t="s">
        <v>37</v>
      </c>
      <c r="D12" s="26">
        <v>85.70703125</v>
      </c>
      <c r="E12" s="23">
        <v>2314.08984375</v>
      </c>
      <c r="F12" s="25">
        <v>481</v>
      </c>
      <c r="G12" s="23">
        <v>4.6328125</v>
      </c>
      <c r="H12" s="23" t="s">
        <v>21</v>
      </c>
    </row>
    <row r="13" spans="1:15" x14ac:dyDescent="0.25">
      <c r="A13" s="23" t="s">
        <v>26</v>
      </c>
      <c r="B13" s="23" t="s">
        <v>50</v>
      </c>
      <c r="C13" s="23" t="s">
        <v>38</v>
      </c>
      <c r="D13" s="26">
        <v>112.265625</v>
      </c>
      <c r="E13" s="23">
        <v>2399.953125</v>
      </c>
      <c r="F13" s="25">
        <v>504</v>
      </c>
      <c r="G13" s="23">
        <v>4.5390625</v>
      </c>
      <c r="H13" s="23" t="s">
        <v>21</v>
      </c>
    </row>
    <row r="14" spans="1:15" x14ac:dyDescent="0.25">
      <c r="A14" s="23" t="s">
        <v>26</v>
      </c>
      <c r="B14" s="23" t="s">
        <v>50</v>
      </c>
      <c r="C14" s="23" t="s">
        <v>39</v>
      </c>
      <c r="D14" s="27">
        <v>3.818359375</v>
      </c>
      <c r="E14" s="23">
        <v>2045.427734375</v>
      </c>
      <c r="F14" s="25">
        <v>494</v>
      </c>
      <c r="G14" s="23">
        <v>4.1328125</v>
      </c>
      <c r="H14" s="23" t="s">
        <v>21</v>
      </c>
    </row>
    <row r="15" spans="1:15" x14ac:dyDescent="0.25">
      <c r="A15" s="23" t="s">
        <v>26</v>
      </c>
      <c r="B15" s="23" t="s">
        <v>50</v>
      </c>
      <c r="C15" s="23" t="s">
        <v>40</v>
      </c>
      <c r="D15" s="27">
        <v>2.015625</v>
      </c>
      <c r="E15" s="23">
        <v>2120.8125</v>
      </c>
      <c r="F15" s="25">
        <v>494</v>
      </c>
      <c r="G15" s="23">
        <v>4.2890625</v>
      </c>
      <c r="H15" s="23" t="s">
        <v>21</v>
      </c>
    </row>
    <row r="16" spans="1:15" x14ac:dyDescent="0.25">
      <c r="A16" s="23" t="s">
        <v>26</v>
      </c>
      <c r="B16" s="23" t="s">
        <v>50</v>
      </c>
      <c r="C16" s="23" t="s">
        <v>41</v>
      </c>
      <c r="D16" s="28">
        <v>27.91015625</v>
      </c>
      <c r="E16" s="23">
        <v>2240.296875</v>
      </c>
      <c r="F16" s="25">
        <v>494</v>
      </c>
      <c r="G16" s="23">
        <v>4.478515625</v>
      </c>
      <c r="H16" s="23" t="s">
        <v>21</v>
      </c>
    </row>
    <row r="17" spans="1:8" x14ac:dyDescent="0.25">
      <c r="A17" s="23" t="s">
        <v>26</v>
      </c>
      <c r="B17" s="23" t="s">
        <v>50</v>
      </c>
      <c r="C17" s="23" t="s">
        <v>42</v>
      </c>
      <c r="D17" s="28">
        <v>35.4296875</v>
      </c>
      <c r="E17" s="23">
        <v>2800.8671875</v>
      </c>
      <c r="F17" s="25">
        <v>588</v>
      </c>
      <c r="G17" s="23">
        <v>4.703125</v>
      </c>
      <c r="H17" s="23" t="s">
        <v>21</v>
      </c>
    </row>
    <row r="18" spans="1:8" x14ac:dyDescent="0.25">
      <c r="A18" s="23" t="s">
        <v>26</v>
      </c>
      <c r="B18" s="23" t="s">
        <v>50</v>
      </c>
      <c r="C18" s="23" t="s">
        <v>43</v>
      </c>
      <c r="D18" s="29">
        <v>123.3984375</v>
      </c>
      <c r="E18" s="23">
        <v>1984.27734375</v>
      </c>
      <c r="F18" s="25">
        <v>390</v>
      </c>
      <c r="G18" s="23">
        <v>4.771484375</v>
      </c>
      <c r="H18" s="23" t="s">
        <v>21</v>
      </c>
    </row>
    <row r="19" spans="1:8" x14ac:dyDescent="0.25">
      <c r="A19" s="23" t="s">
        <v>26</v>
      </c>
      <c r="B19" s="23" t="s">
        <v>50</v>
      </c>
      <c r="C19" s="23" t="s">
        <v>44</v>
      </c>
      <c r="D19" s="29">
        <v>84.22265625</v>
      </c>
      <c r="E19" s="23">
        <v>1662.03515625</v>
      </c>
      <c r="F19" s="25">
        <v>297</v>
      </c>
      <c r="G19" s="23">
        <v>5.3125</v>
      </c>
      <c r="H19" s="23" t="s">
        <v>21</v>
      </c>
    </row>
    <row r="25" spans="1:8" x14ac:dyDescent="0.25">
      <c r="B25" s="23" t="s">
        <v>45</v>
      </c>
      <c r="C25" s="23" t="s">
        <v>51</v>
      </c>
      <c r="D25" s="23" t="s">
        <v>46</v>
      </c>
      <c r="E25" s="23" t="s">
        <v>47</v>
      </c>
    </row>
    <row r="26" spans="1:8" x14ac:dyDescent="0.25">
      <c r="A26" s="23" t="s">
        <v>9</v>
      </c>
      <c r="B26" s="23">
        <f>D2</f>
        <v>4303.5</v>
      </c>
      <c r="C26" s="23">
        <f>B26/$B$26</f>
        <v>1</v>
      </c>
      <c r="D26" s="23">
        <f>AVERAGE(D11)</f>
        <v>200.43359375</v>
      </c>
      <c r="E26" s="23">
        <f>D26/C26</f>
        <v>200.43359375</v>
      </c>
    </row>
    <row r="27" spans="1:8" x14ac:dyDescent="0.25">
      <c r="A27" s="23" t="s">
        <v>10</v>
      </c>
      <c r="B27" s="23">
        <f>AVERAGE(D5:D6)</f>
        <v>594.53125</v>
      </c>
      <c r="C27" s="23">
        <f>B27/$B$26</f>
        <v>0.13815063320553039</v>
      </c>
      <c r="D27" s="23">
        <f>AVERAGE(D14:D15)</f>
        <v>2.9169921875</v>
      </c>
      <c r="E27" s="23">
        <f>D27/C27</f>
        <v>21.11457703679369</v>
      </c>
    </row>
    <row r="28" spans="1:8" x14ac:dyDescent="0.25">
      <c r="A28" s="23" t="s">
        <v>11</v>
      </c>
      <c r="B28" s="23">
        <f>AVERAGE(D3:D4)</f>
        <v>1244.09375</v>
      </c>
      <c r="C28" s="23">
        <f>B28/$B$26</f>
        <v>0.28908882305100497</v>
      </c>
      <c r="D28" s="23">
        <f>AVERAGE(D12:D13)</f>
        <v>98.986328125</v>
      </c>
      <c r="E28" s="23">
        <f>D28/C28</f>
        <v>342.40800830800538</v>
      </c>
    </row>
    <row r="29" spans="1:8" x14ac:dyDescent="0.25">
      <c r="A29" s="23" t="s">
        <v>12</v>
      </c>
      <c r="B29" s="23">
        <f>AVERAGE(D7:D8)</f>
        <v>875.328125</v>
      </c>
      <c r="C29" s="23">
        <f>B29/$B$26</f>
        <v>0.20339912280701755</v>
      </c>
      <c r="D29" s="23">
        <f>AVERAGE(D16:D17)</f>
        <v>31.669921875</v>
      </c>
      <c r="E29" s="23">
        <f>D29/C29</f>
        <v>155.70333557951483</v>
      </c>
    </row>
    <row r="30" spans="1:8" x14ac:dyDescent="0.25">
      <c r="A30" s="23" t="s">
        <v>13</v>
      </c>
      <c r="B30" s="23">
        <f>AVERAGE(D9:D10)</f>
        <v>1330.6875</v>
      </c>
      <c r="C30" s="23">
        <f>B30/$B$26</f>
        <v>0.30921052631578949</v>
      </c>
      <c r="D30" s="23">
        <f>AVERAGE(D18:D19)</f>
        <v>103.810546875</v>
      </c>
      <c r="E30" s="23">
        <f>D30/C30</f>
        <v>335.72772606382978</v>
      </c>
    </row>
  </sheetData>
  <phoneticPr fontId="4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1A17-E301-40EB-AAF0-3E3A81E63EAC}">
  <dimension ref="A1:C11"/>
  <sheetViews>
    <sheetView workbookViewId="0">
      <selection activeCell="K19" sqref="K19"/>
    </sheetView>
  </sheetViews>
  <sheetFormatPr defaultColWidth="9.109375" defaultRowHeight="13.2" x14ac:dyDescent="0.25"/>
  <cols>
    <col min="1" max="16384" width="9.109375" style="23"/>
  </cols>
  <sheetData>
    <row r="1" spans="1:3" x14ac:dyDescent="0.25">
      <c r="A1" s="23" t="s">
        <v>48</v>
      </c>
      <c r="B1" s="23" t="s">
        <v>15</v>
      </c>
      <c r="C1" s="23" t="s">
        <v>16</v>
      </c>
    </row>
    <row r="2" spans="1:3" ht="14.4" x14ac:dyDescent="0.3">
      <c r="A2" s="23" t="s">
        <v>1</v>
      </c>
      <c r="B2" s="23" t="s">
        <v>9</v>
      </c>
      <c r="C2">
        <f>eNOS!E26</f>
        <v>200.43359375</v>
      </c>
    </row>
    <row r="3" spans="1:3" ht="14.4" x14ac:dyDescent="0.3">
      <c r="A3" s="23" t="s">
        <v>1</v>
      </c>
      <c r="B3" s="23" t="s">
        <v>10</v>
      </c>
      <c r="C3">
        <f>eNOS!E27</f>
        <v>21.11457703679369</v>
      </c>
    </row>
    <row r="4" spans="1:3" ht="14.4" x14ac:dyDescent="0.3">
      <c r="A4" s="23" t="s">
        <v>1</v>
      </c>
      <c r="B4" s="23" t="s">
        <v>11</v>
      </c>
      <c r="C4">
        <f>eNOS!E28</f>
        <v>342.40800830800538</v>
      </c>
    </row>
    <row r="5" spans="1:3" ht="14.4" x14ac:dyDescent="0.3">
      <c r="A5" s="23" t="s">
        <v>1</v>
      </c>
      <c r="B5" s="23" t="s">
        <v>12</v>
      </c>
      <c r="C5">
        <f>eNOS!E29</f>
        <v>155.70333557951483</v>
      </c>
    </row>
    <row r="6" spans="1:3" ht="14.4" x14ac:dyDescent="0.3">
      <c r="A6" s="23" t="s">
        <v>1</v>
      </c>
      <c r="B6" s="23" t="s">
        <v>13</v>
      </c>
      <c r="C6">
        <f>eNOS!E30</f>
        <v>335.72772606382978</v>
      </c>
    </row>
    <row r="7" spans="1:3" ht="14.4" x14ac:dyDescent="0.3">
      <c r="C7"/>
    </row>
    <row r="8" spans="1:3" ht="14.4" x14ac:dyDescent="0.3">
      <c r="C8"/>
    </row>
    <row r="9" spans="1:3" ht="14.4" x14ac:dyDescent="0.3">
      <c r="C9"/>
    </row>
    <row r="10" spans="1:3" ht="14.4" x14ac:dyDescent="0.3">
      <c r="C10"/>
    </row>
    <row r="11" spans="1:3" ht="14.4" x14ac:dyDescent="0.3">
      <c r="C1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349A-928A-4347-ADCC-E4DCE1A1514E}">
  <dimension ref="B1:L8"/>
  <sheetViews>
    <sheetView workbookViewId="0">
      <selection activeCell="K21" sqref="K21"/>
    </sheetView>
  </sheetViews>
  <sheetFormatPr defaultRowHeight="14.4" x14ac:dyDescent="0.3"/>
  <cols>
    <col min="2" max="2" width="11.109375" bestFit="1" customWidth="1"/>
    <col min="3" max="5" width="9.109375" customWidth="1"/>
    <col min="12" max="12" width="10.88671875" bestFit="1" customWidth="1"/>
  </cols>
  <sheetData>
    <row r="1" spans="2:12" ht="15" thickBot="1" x14ac:dyDescent="0.35"/>
    <row r="2" spans="2:12" ht="15" thickBot="1" x14ac:dyDescent="0.35">
      <c r="B2" s="1"/>
      <c r="C2" s="30" t="s">
        <v>0</v>
      </c>
      <c r="D2" s="30"/>
      <c r="E2" s="30"/>
      <c r="F2" s="31" t="s">
        <v>1</v>
      </c>
      <c r="G2" s="30"/>
      <c r="H2" s="30"/>
      <c r="I2" s="30"/>
      <c r="J2" s="30"/>
      <c r="K2" s="30"/>
      <c r="L2" s="32"/>
    </row>
    <row r="3" spans="2:12" x14ac:dyDescent="0.3">
      <c r="B3" s="2" t="s">
        <v>2</v>
      </c>
      <c r="C3" s="3" t="s">
        <v>3</v>
      </c>
      <c r="D3" s="4" t="s">
        <v>4</v>
      </c>
      <c r="E3" s="5" t="s">
        <v>5</v>
      </c>
      <c r="F3" s="6" t="s">
        <v>3</v>
      </c>
      <c r="G3" s="4" t="s">
        <v>4</v>
      </c>
      <c r="H3" s="4" t="s">
        <v>5</v>
      </c>
      <c r="I3" s="7" t="s">
        <v>6</v>
      </c>
      <c r="J3" s="7" t="s">
        <v>7</v>
      </c>
      <c r="K3" s="7" t="s">
        <v>8</v>
      </c>
      <c r="L3" s="8" t="s">
        <v>52</v>
      </c>
    </row>
    <row r="4" spans="2:12" x14ac:dyDescent="0.3">
      <c r="B4" s="9" t="s">
        <v>9</v>
      </c>
      <c r="C4" s="10">
        <v>15.208148956298828</v>
      </c>
      <c r="D4" s="11">
        <v>14.858295440673828</v>
      </c>
      <c r="E4" s="12">
        <f>AVERAGE(C4:D4)</f>
        <v>15.033222198486328</v>
      </c>
      <c r="F4" s="13">
        <v>20.501197814941406</v>
      </c>
      <c r="G4" s="11">
        <v>20.295862197875977</v>
      </c>
      <c r="H4" s="11">
        <f>AVERAGE(F4:G4)</f>
        <v>20.398530006408691</v>
      </c>
      <c r="I4" s="11">
        <f>H4-E4</f>
        <v>5.3653078079223633</v>
      </c>
      <c r="J4" s="11">
        <f>I4-$I$4</f>
        <v>0</v>
      </c>
      <c r="K4" s="11">
        <f>2^-J4</f>
        <v>1</v>
      </c>
      <c r="L4" s="14">
        <f>LOG(K4,2)</f>
        <v>0</v>
      </c>
    </row>
    <row r="5" spans="2:12" x14ac:dyDescent="0.3">
      <c r="B5" s="9" t="s">
        <v>10</v>
      </c>
      <c r="C5" s="10">
        <v>17.95997428894043</v>
      </c>
      <c r="D5" s="11">
        <v>17.785102844238281</v>
      </c>
      <c r="E5" s="12">
        <f t="shared" ref="E5:E8" si="0">AVERAGE(C5:D5)</f>
        <v>17.872538566589355</v>
      </c>
      <c r="F5" s="13">
        <v>23.965139389038086</v>
      </c>
      <c r="G5" s="11">
        <v>23.542488098144531</v>
      </c>
      <c r="H5" s="11">
        <f t="shared" ref="H5:H8" si="1">AVERAGE(F5:G5)</f>
        <v>23.753813743591309</v>
      </c>
      <c r="I5" s="11">
        <f t="shared" ref="I5:I8" si="2">H5-E5</f>
        <v>5.8812751770019531</v>
      </c>
      <c r="J5" s="11">
        <f t="shared" ref="J5:J8" si="3">I5-$I$4</f>
        <v>0.51596736907958984</v>
      </c>
      <c r="K5" s="11">
        <f>2^-J5</f>
        <v>0.69932385851870194</v>
      </c>
      <c r="L5" s="14">
        <f t="shared" ref="L5:L8" si="4">LOG(K5,2)</f>
        <v>-0.51596736907958995</v>
      </c>
    </row>
    <row r="6" spans="2:12" x14ac:dyDescent="0.3">
      <c r="B6" s="9" t="s">
        <v>11</v>
      </c>
      <c r="C6" s="10">
        <v>20.975547790527344</v>
      </c>
      <c r="D6" s="11">
        <v>20.975547790527344</v>
      </c>
      <c r="E6" s="12">
        <f t="shared" si="0"/>
        <v>20.975547790527344</v>
      </c>
      <c r="F6" s="13">
        <v>30.343776702880859</v>
      </c>
      <c r="G6" s="11">
        <v>30.756280899047852</v>
      </c>
      <c r="H6" s="11">
        <f t="shared" si="1"/>
        <v>30.550028800964355</v>
      </c>
      <c r="I6" s="11">
        <f t="shared" si="2"/>
        <v>9.5744810104370117</v>
      </c>
      <c r="J6" s="11">
        <f t="shared" si="3"/>
        <v>4.2091732025146484</v>
      </c>
      <c r="K6" s="11">
        <f>2^-J6</f>
        <v>5.4064552061065051E-2</v>
      </c>
      <c r="L6" s="14">
        <f t="shared" si="4"/>
        <v>-4.2091732025146484</v>
      </c>
    </row>
    <row r="7" spans="2:12" x14ac:dyDescent="0.3">
      <c r="B7" s="9" t="s">
        <v>12</v>
      </c>
      <c r="C7" s="10">
        <v>19.0374755859375</v>
      </c>
      <c r="D7" s="11">
        <v>19.0374755859375</v>
      </c>
      <c r="E7" s="12">
        <f t="shared" si="0"/>
        <v>19.0374755859375</v>
      </c>
      <c r="F7" s="13">
        <v>26.790912628173828</v>
      </c>
      <c r="G7" s="11">
        <v>26.309894561767578</v>
      </c>
      <c r="H7" s="11">
        <f t="shared" si="1"/>
        <v>26.550403594970703</v>
      </c>
      <c r="I7" s="11">
        <f t="shared" si="2"/>
        <v>7.5129280090332031</v>
      </c>
      <c r="J7" s="11">
        <f t="shared" si="3"/>
        <v>2.1476202011108398</v>
      </c>
      <c r="K7" s="11">
        <f>2^-J7</f>
        <v>0.2256845869869358</v>
      </c>
      <c r="L7" s="14">
        <f t="shared" si="4"/>
        <v>-2.1476202011108398</v>
      </c>
    </row>
    <row r="8" spans="2:12" ht="15" thickBot="1" x14ac:dyDescent="0.35">
      <c r="B8" s="15" t="s">
        <v>13</v>
      </c>
      <c r="C8" s="16">
        <v>20.695499420166016</v>
      </c>
      <c r="D8" s="17">
        <v>20.695499420166016</v>
      </c>
      <c r="E8" s="18">
        <f t="shared" si="0"/>
        <v>20.695499420166016</v>
      </c>
      <c r="F8" s="19">
        <v>33.066337585449219</v>
      </c>
      <c r="G8" s="17">
        <v>31.181047439575195</v>
      </c>
      <c r="H8" s="17">
        <f t="shared" si="1"/>
        <v>32.123692512512207</v>
      </c>
      <c r="I8" s="17">
        <f t="shared" si="2"/>
        <v>11.428193092346191</v>
      </c>
      <c r="J8" s="17">
        <f t="shared" si="3"/>
        <v>6.0628852844238281</v>
      </c>
      <c r="K8" s="17">
        <f>2^-J8</f>
        <v>1.4958555913269781E-2</v>
      </c>
      <c r="L8" s="20">
        <f t="shared" si="4"/>
        <v>-6.0628852844238281</v>
      </c>
    </row>
  </sheetData>
  <mergeCells count="2">
    <mergeCell ref="C2:E2"/>
    <mergeCell ref="F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BD6D-4851-468A-B264-0E590367FF18}">
  <dimension ref="A1:D16"/>
  <sheetViews>
    <sheetView tabSelected="1" workbookViewId="0">
      <selection activeCell="K14" sqref="K14"/>
    </sheetView>
  </sheetViews>
  <sheetFormatPr defaultRowHeight="14.4" x14ac:dyDescent="0.3"/>
  <cols>
    <col min="3" max="3" width="9.6640625" bestFit="1" customWidth="1"/>
    <col min="4" max="4" width="11.6640625" bestFit="1" customWidth="1"/>
  </cols>
  <sheetData>
    <row r="1" spans="1:4" x14ac:dyDescent="0.3">
      <c r="A1" t="s">
        <v>14</v>
      </c>
      <c r="B1" t="s">
        <v>15</v>
      </c>
      <c r="C1" t="s">
        <v>16</v>
      </c>
      <c r="D1" t="s">
        <v>53</v>
      </c>
    </row>
    <row r="2" spans="1:4" x14ac:dyDescent="0.3">
      <c r="A2" t="s">
        <v>17</v>
      </c>
      <c r="B2" s="23" t="s">
        <v>9</v>
      </c>
      <c r="C2" s="21">
        <f>'Gene Calculations'!K4</f>
        <v>1</v>
      </c>
      <c r="D2" s="21">
        <f>'Gene Calculations'!L4</f>
        <v>0</v>
      </c>
    </row>
    <row r="3" spans="1:4" x14ac:dyDescent="0.3">
      <c r="A3" t="s">
        <v>17</v>
      </c>
      <c r="B3" s="23" t="s">
        <v>10</v>
      </c>
      <c r="C3" s="21">
        <f>'Gene Calculations'!K5</f>
        <v>0.69932385851870194</v>
      </c>
      <c r="D3" s="21">
        <f>'Gene Calculations'!L5</f>
        <v>-0.51596736907958995</v>
      </c>
    </row>
    <row r="4" spans="1:4" x14ac:dyDescent="0.3">
      <c r="A4" t="s">
        <v>17</v>
      </c>
      <c r="B4" s="23" t="s">
        <v>11</v>
      </c>
      <c r="C4" s="21">
        <f>'Gene Calculations'!K6</f>
        <v>5.4064552061065051E-2</v>
      </c>
      <c r="D4" s="21">
        <f>'Gene Calculations'!L6</f>
        <v>-4.2091732025146484</v>
      </c>
    </row>
    <row r="5" spans="1:4" x14ac:dyDescent="0.3">
      <c r="A5" t="s">
        <v>17</v>
      </c>
      <c r="B5" s="23" t="s">
        <v>12</v>
      </c>
      <c r="C5" s="21">
        <f>'Gene Calculations'!K7</f>
        <v>0.2256845869869358</v>
      </c>
      <c r="D5" s="21">
        <f>'Gene Calculations'!L7</f>
        <v>-2.1476202011108398</v>
      </c>
    </row>
    <row r="6" spans="1:4" x14ac:dyDescent="0.3">
      <c r="A6" t="s">
        <v>17</v>
      </c>
      <c r="B6" s="23" t="s">
        <v>13</v>
      </c>
      <c r="C6" s="21">
        <f>'Gene Calculations'!K8</f>
        <v>1.4958555913269781E-2</v>
      </c>
      <c r="D6" s="21">
        <f>'Gene Calculations'!L8</f>
        <v>-6.0628852844238281</v>
      </c>
    </row>
    <row r="7" spans="1:4" x14ac:dyDescent="0.3">
      <c r="B7" s="23"/>
      <c r="C7" s="21"/>
      <c r="D7" s="21"/>
    </row>
    <row r="8" spans="1:4" x14ac:dyDescent="0.3">
      <c r="B8" s="23"/>
      <c r="C8" s="21"/>
      <c r="D8" s="21"/>
    </row>
    <row r="9" spans="1:4" x14ac:dyDescent="0.3">
      <c r="B9" s="23"/>
      <c r="C9" s="21"/>
      <c r="D9" s="21"/>
    </row>
    <row r="10" spans="1:4" x14ac:dyDescent="0.3">
      <c r="B10" s="23"/>
      <c r="C10" s="21"/>
      <c r="D10" s="21"/>
    </row>
    <row r="11" spans="1:4" x14ac:dyDescent="0.3">
      <c r="B11" s="23"/>
      <c r="C11" s="21"/>
      <c r="D11" s="21"/>
    </row>
    <row r="12" spans="1:4" x14ac:dyDescent="0.3">
      <c r="B12" s="23"/>
      <c r="C12" s="21"/>
      <c r="D12" s="21"/>
    </row>
    <row r="13" spans="1:4" x14ac:dyDescent="0.3">
      <c r="B13" s="23"/>
      <c r="C13" s="21"/>
      <c r="D13" s="21"/>
    </row>
    <row r="14" spans="1:4" x14ac:dyDescent="0.3">
      <c r="B14" s="23"/>
      <c r="C14" s="21"/>
      <c r="D14" s="21"/>
    </row>
    <row r="15" spans="1:4" x14ac:dyDescent="0.3">
      <c r="B15" s="23"/>
      <c r="C15" s="21"/>
      <c r="D15" s="21"/>
    </row>
    <row r="16" spans="1:4" x14ac:dyDescent="0.3">
      <c r="B16" s="23"/>
      <c r="C16" s="21"/>
      <c r="D16" s="2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eNOS</vt:lpstr>
      <vt:lpstr>Proteins - R Studio</vt:lpstr>
      <vt:lpstr>Gene Calculations</vt:lpstr>
      <vt:lpstr>Genes - R 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Conde, Daniel A</dc:creator>
  <cp:lastModifiedBy>Daniel Conde</cp:lastModifiedBy>
  <dcterms:created xsi:type="dcterms:W3CDTF">2023-11-27T17:28:20Z</dcterms:created>
  <dcterms:modified xsi:type="dcterms:W3CDTF">2025-07-08T19:44:14Z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2023-11-27T17:28:24Z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4cc85f46-ece3-4167-afd7-ded400908352</vt:lpwstr>
  </property>
  <property fmtid="{D5CDD505-2E9C-101B-9397-08002B2CF9AE}" pid="8" name="MSIP_Label_b73649dc-6fee-4eb8-a128-734c3c842ea8_ContentBits">
    <vt:lpwstr>0</vt:lpwstr>
  </property>
</Properties>
</file>